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405" windowWidth="28860" windowHeight="11865" firstSheet="1" activeTab="1"/>
  </bookViews>
  <sheets>
    <sheet name=" ГКПЗ 2015" sheetId="2" state="hidden" r:id="rId1"/>
    <sheet name="ГКПЗ 2015 (коррект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2015 (коррект)'!#REF!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2015 (коррект)'!$A$1:$O$80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25" i="1" l="1"/>
  <c r="K72" i="1" s="1"/>
  <c r="E38" i="4" l="1"/>
  <c r="F38" i="4"/>
  <c r="G38" i="4"/>
  <c r="H38" i="4"/>
  <c r="I38" i="4"/>
  <c r="J38" i="4"/>
  <c r="K38" i="4"/>
  <c r="L38" i="4"/>
  <c r="M38" i="4"/>
  <c r="N38" i="4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l="1"/>
  <c r="P27" i="4"/>
  <c r="P28" i="4"/>
  <c r="P29" i="4"/>
  <c r="P39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0" i="4" s="1"/>
  <c r="E6" i="4" s="1"/>
  <c r="E10" i="4" s="1"/>
  <c r="Q10" i="4" s="1"/>
  <c r="Q11" i="4" s="1"/>
  <c r="R11" i="4" s="1"/>
  <c r="P58" i="4"/>
  <c r="P59" i="4"/>
  <c r="P68" i="4"/>
  <c r="P30" i="4" l="1"/>
  <c r="D6" i="4" s="1"/>
  <c r="D10" i="4" s="1"/>
  <c r="P72" i="4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<sst xmlns="http://schemas.openxmlformats.org/spreadsheetml/2006/main" count="1303" uniqueCount="338">
  <si>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</si>
  <si>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</si>
  <si>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</si>
  <si>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</si>
  <si>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</si>
  <si>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</si>
  <si>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</si>
  <si>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</si>
  <si>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</si>
  <si>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</si>
  <si>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</si>
  <si>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</si>
  <si>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</si>
  <si>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</si>
  <si>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</si>
  <si>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</si>
  <si>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</si>
  <si>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</si>
  <si>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</si>
  <si>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</si>
  <si>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</si>
  <si>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</si>
  <si>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</si>
  <si>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</si>
  <si>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</si>
  <si>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</si>
  <si>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</si>
  <si>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</si>
  <si>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</si>
  <si>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</si>
  <si>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</si>
  <si>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</si>
  <si>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</si>
  <si>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</si>
  <si>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</si>
  <si>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</si>
  <si>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</si>
  <si>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</si>
  <si>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</si>
  <si>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</si>
  <si>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</si>
  <si>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</si>
  <si>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</si>
  <si>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</si>
  <si>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</si>
  <si>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</si>
  <si>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</si>
  <si>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</si>
  <si>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</si>
  <si>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</si>
  <si>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</si>
  <si>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</si>
  <si>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</si>
  <si>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</si>
  <si>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</si>
  <si>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</si>
  <si>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</si>
  <si>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</si>
  <si>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</si>
  <si>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</si>
  <si>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</si>
  <si>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</si>
  <si>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</si>
  <si>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</si>
  <si>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</si>
  <si>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</si>
  <si>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</si>
  <si>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</si>
  <si>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</si>
  <si>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</si>
  <si>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</si>
  <si>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</si>
  <si>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</si>
  <si>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</si>
  <si>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</si>
  <si>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</si>
  <si>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</si>
  <si>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</si>
  <si>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</si>
  <si>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</si>
  <si>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</si>
  <si>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</si>
  <si>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</si>
  <si>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</si>
  <si>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</si>
  <si>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</si>
  <si>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</si>
  <si>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</si>
  <si>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</si>
  <si>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</si>
  <si>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</si>
  <si>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</si>
  <si>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</si>
  <si>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</si>
  <si>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</si>
  <si>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</si>
  <si>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</si>
  <si>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</si>
  <si>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</si>
  <si>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</si>
  <si>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</si>
  <si>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</si>
  <si>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</si>
  <si>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</si>
  <si>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</si>
  <si>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</si>
  <si>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</si>
  <si>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</si>
  <si>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</si>
  <si>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</si>
  <si>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</si>
  <si>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 xml:space="preserve">Услуги по изготовлению и установке информационных досок. 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</si>
  <si>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</si>
  <si>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</si>
  <si>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</si>
  <si>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</si>
  <si>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</si>
  <si>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</si>
  <si>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</si>
  <si>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</si>
  <si>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</si>
  <si>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</si>
  <si>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</si>
  <si>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</si>
  <si>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</si>
  <si>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</si>
  <si>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</si>
  <si>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</si>
  <si>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</si>
  <si>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</si>
  <si>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</si>
  <si>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</si>
  <si>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</si>
  <si>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</si>
  <si>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</si>
  <si>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</si>
  <si>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</si>
  <si>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</si>
  <si>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</si>
  <si>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</si>
  <si>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</si>
  <si>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</si>
  <si>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</si>
  <si>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</si>
  <si>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</si>
  <si>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</si>
  <si>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</si>
  <si>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</si>
  <si>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</si>
  <si>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</si>
  <si>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</si>
  <si>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</si>
  <si>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</si>
  <si>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</si>
  <si>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</si>
  <si>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</si>
  <si>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</si>
  <si>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</si>
  <si>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</si>
  <si>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</si>
  <si>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</si>
  <si>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</si>
  <si>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</si>
  <si>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</si>
  <si>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</si>
  <si>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</si>
  <si>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</si>
  <si>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</si>
  <si>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</si>
  <si>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</si>
  <si>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</si>
  <si>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</si>
  <si>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</si>
  <si>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</si>
  <si>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</si>
  <si>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</si>
  <si>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</si>
  <si>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</si>
  <si>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</si>
  <si>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</si>
  <si>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</si>
  <si>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</si>
  <si>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</si>
  <si>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</si>
  <si>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</si>
  <si>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</si>
  <si>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</si>
  <si>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</si>
  <si>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</si>
  <si>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</si>
  <si>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</si>
  <si>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</si>
  <si>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</si>
  <si>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</si>
  <si>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</si>
  <si>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</si>
  <si>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</si>
  <si>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</si>
  <si>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</si>
  <si>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</si>
  <si>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</si>
  <si>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</si>
  <si>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</si>
  <si>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</si>
  <si>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</si>
  <si>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</si>
  <si>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</si>
  <si>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</si>
  <si>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</si>
  <si>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</si>
  <si>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</si>
  <si>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</si>
  <si>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</si>
  <si>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</si>
  <si>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</si>
  <si>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</si>
  <si>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</si>
  <si>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</si>
  <si>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</si>
  <si>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</si>
  <si>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</si>
  <si>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</si>
  <si>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</si>
  <si>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</si>
  <si>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</si>
  <si>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</si>
  <si>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</si>
  <si>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</si>
  <si>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</si>
  <si>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</si>
  <si>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</si>
  <si>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</si>
  <si>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</si>
  <si>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</si>
  <si>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</si>
  <si>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</si>
  <si>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</si>
  <si>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</si>
  <si>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</si>
  <si>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</si>
  <si>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</si>
  <si>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</si>
  <si>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</si>
  <si>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</si>
  <si>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</si>
  <si>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</si>
  <si>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</si>
  <si>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</si>
  <si>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</si>
  <si>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</si>
  <si>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</si>
  <si>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</si>
  <si>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</si>
  <si>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</si>
  <si>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</si>
  <si>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</si>
  <si>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</si>
  <si>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</si>
  <si>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</si>
  <si>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</si>
  <si>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</si>
  <si>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</si>
  <si>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</si>
  <si>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</si>
  <si>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</si>
  <si>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</si>
  <si>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</si>
  <si>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</si>
  <si>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</si>
  <si>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</si>
  <si>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</si>
  <si>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</si>
  <si>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</si>
  <si>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</si>
  <si>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</si>
  <si>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</si>
  <si>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</si>
  <si>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</si>
  <si>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</si>
  <si>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</si>
  <si>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</si>
  <si>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</si>
  <si>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</si>
  <si>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</si>
  <si>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</si>
  <si>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</si>
  <si>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</si>
  <si>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</si>
  <si>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</si>
  <si>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</si>
  <si>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</si>
  <si>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</si>
  <si>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</si>
  <si>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</si>
  <si>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</si>
  <si>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</si>
  <si>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</si>
  <si>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</si>
  <si>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</si>
  <si>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</si>
  <si>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</si>
  <si>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</si>
  <si>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</si>
  <si>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</si>
  <si>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</si>
  <si>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</si>
  <si>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</si>
  <si>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</si>
  <si>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</si>
  <si>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</si>
  <si>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</si>
  <si>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Ежемесячный платёж в 2014 г. - 78568,35, в 2015г. - 82350 руб.</t>
  </si>
  <si>
    <t>по ожид. 2014 г.</t>
  </si>
  <si>
    <t xml:space="preserve">ИТОГО ГКПЗ 2015 г. </t>
  </si>
  <si>
    <t xml:space="preserve">Корректированная годовая комплексная программа закупок (план закупки) товаров, работ, услуг ОАО "Мариэнергосбыт" на 2015 год </t>
  </si>
  <si>
    <t xml:space="preserve">январь 2015 г.       </t>
  </si>
  <si>
    <t>январь - декабрь 2016 г.</t>
  </si>
  <si>
    <t xml:space="preserve">Лимит 400 млн. руб., 
Ставка по кредиту - 28%,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</si>
  <si>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Легковой автомобиль (класс Е)</t>
  </si>
  <si>
    <t>Организация Call-центра</t>
  </si>
  <si>
    <t>64.20.1</t>
  </si>
  <si>
    <t>август 2015 г.-      июль  2016 г.</t>
  </si>
  <si>
    <t>июль-август 2015 г.</t>
  </si>
  <si>
    <t>Выполнение работ по реконструкции подвала Административного здания                         ОАО "Мариэнергосбыт" под архив  по адресу: г. Йошкар-Ола,  ул. Й. Кырли, 21</t>
  </si>
  <si>
    <t>Земляные работы, усиление фундаментов</t>
  </si>
  <si>
    <t xml:space="preserve">июнь 2015 г.-                                ноябрь 2015 г.            </t>
  </si>
  <si>
    <t xml:space="preserve">май 2015 г.-                                апрель 2016 г.            </t>
  </si>
  <si>
    <t xml:space="preserve">Поставка оборудования для IP- телефонии </t>
  </si>
  <si>
    <t>80 рабочих мест для Административного здания Общества</t>
  </si>
  <si>
    <t>Поставка средств связи</t>
  </si>
  <si>
    <t xml:space="preserve">HDD 500 GB, ОЗУ 4 GB, Lan, мониторы 22", принтеры XEROX Phaser 3325 DN,  HP Color LaserJet  </t>
  </si>
  <si>
    <t>июнь-декабрь 2015 г.</t>
  </si>
  <si>
    <t>июль 2015 г.-                    июнь 2016 г.</t>
  </si>
  <si>
    <t>май 2015 г.-                            ноябрь 2016 г.</t>
  </si>
  <si>
    <t xml:space="preserve"> май 2015 г.-                                апрель 2016 г.</t>
  </si>
  <si>
    <t xml:space="preserve">Лимит 300 млн. руб., 
Ставка по кредиту - не более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</si>
  <si>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протокол №4/1 от 17.04.2015 г.</t>
  </si>
  <si>
    <t xml:space="preserve">протокол №183-с/15 от 21.04.2015 г.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</si>
</sst>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5" borderId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2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9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7" fillId="42" borderId="12" applyNumberFormat="0" applyProtection="0">
      <alignment horizontal="right" vertical="center"/>
    </xf>
    <xf numFmtId="4" fontId="99" fillId="43" borderId="12" applyNumberFormat="0" applyProtection="0">
      <alignment horizontal="left" vertical="center" indent="1"/>
    </xf>
    <xf numFmtId="4" fontId="97" fillId="44" borderId="34" applyNumberFormat="0" applyProtection="0">
      <alignment horizontal="left" vertical="center" indent="1"/>
    </xf>
    <xf numFmtId="4" fontId="100" fillId="45" borderId="0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4" borderId="12" applyNumberFormat="0" applyProtection="0">
      <alignment horizontal="right" vertical="center"/>
    </xf>
    <xf numFmtId="4" fontId="98" fillId="44" borderId="12" applyNumberFormat="0" applyProtection="0">
      <alignment horizontal="right" vertical="center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1" fillId="0" borderId="0"/>
    <xf numFmtId="4" fontId="102" fillId="44" borderId="12" applyNumberFormat="0" applyProtection="0">
      <alignment horizontal="right" vertical="center"/>
    </xf>
    <xf numFmtId="0" fontId="103" fillId="48" borderId="0"/>
    <xf numFmtId="49" fontId="104" fillId="48" borderId="0"/>
    <xf numFmtId="49" fontId="105" fillId="48" borderId="35"/>
    <xf numFmtId="49" fontId="105" fillId="48" borderId="0"/>
    <xf numFmtId="0" fontId="103" fillId="49" borderId="35">
      <protection locked="0"/>
    </xf>
    <xf numFmtId="0" fontId="103" fillId="48" borderId="0"/>
    <xf numFmtId="0" fontId="105" fillId="50" borderId="0"/>
    <xf numFmtId="0" fontId="105" fillId="42" borderId="0"/>
    <xf numFmtId="0" fontId="105" fillId="37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1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2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2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3" borderId="0" applyNumberFormat="0" applyBorder="0" applyAlignment="0" applyProtection="0"/>
    <xf numFmtId="0" fontId="47" fillId="8" borderId="0" applyNumberFormat="0" applyBorder="0" applyAlignment="0" applyProtection="0"/>
    <xf numFmtId="0" fontId="109" fillId="53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9" borderId="0" applyNumberFormat="0" applyBorder="0" applyAlignment="0" applyProtection="0"/>
    <xf numFmtId="0" fontId="109" fillId="7" borderId="0" applyNumberFormat="0" applyBorder="0" applyAlignment="0" applyProtection="0"/>
    <xf numFmtId="0" fontId="109" fillId="21" borderId="0" applyNumberFormat="0" applyBorder="0" applyAlignment="0" applyProtection="0"/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2" borderId="0" applyNumberFormat="0" applyBorder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109" fillId="19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3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4" borderId="26" xfId="229" applyNumberFormat="1" applyFont="1" applyFill="1" applyBorder="1" applyAlignment="1">
      <alignment horizontal="left" vertical="center" wrapText="1"/>
    </xf>
    <xf numFmtId="43" fontId="66" fillId="54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5" borderId="46" xfId="41" applyNumberFormat="1" applyFont="1" applyFill="1" applyBorder="1" applyAlignment="1" applyProtection="1">
      <alignment horizontal="center" vertical="center"/>
      <protection locked="0"/>
    </xf>
    <xf numFmtId="2" fontId="60" fillId="55" borderId="49" xfId="120" applyNumberFormat="1" applyFont="1" applyFill="1" applyBorder="1" applyAlignment="1">
      <alignment horizontal="center" vertical="center" wrapText="1"/>
    </xf>
    <xf numFmtId="1" fontId="124" fillId="55" borderId="51" xfId="41" applyNumberFormat="1" applyFont="1" applyFill="1" applyBorder="1" applyAlignment="1" applyProtection="1">
      <alignment horizontal="center" vertical="center"/>
      <protection locked="0"/>
    </xf>
    <xf numFmtId="1" fontId="124" fillId="55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6" borderId="0" xfId="1731" applyNumberFormat="1" applyFont="1" applyFill="1" applyBorder="1" applyAlignment="1">
      <alignment horizontal="left"/>
    </xf>
    <xf numFmtId="165" fontId="58" fillId="56" borderId="0" xfId="221" applyFont="1" applyFill="1"/>
    <xf numFmtId="1" fontId="60" fillId="56" borderId="51" xfId="41" applyNumberFormat="1" applyFont="1" applyFill="1" applyBorder="1" applyAlignment="1" applyProtection="1">
      <alignment horizontal="center" vertical="center"/>
      <protection locked="0"/>
    </xf>
    <xf numFmtId="1" fontId="60" fillId="56" borderId="49" xfId="41" applyNumberFormat="1" applyFont="1" applyFill="1" applyBorder="1" applyAlignment="1" applyProtection="1">
      <alignment horizontal="center" vertical="center"/>
      <protection locked="0"/>
    </xf>
    <xf numFmtId="0" fontId="58" fillId="56" borderId="49" xfId="98" applyFont="1" applyFill="1" applyBorder="1" applyAlignment="1">
      <alignment horizontal="center" vertical="center"/>
    </xf>
    <xf numFmtId="0" fontId="58" fillId="56" borderId="47" xfId="98" applyFont="1" applyFill="1" applyBorder="1" applyAlignment="1">
      <alignment horizontal="center" vertical="center"/>
    </xf>
    <xf numFmtId="41" fontId="58" fillId="56" borderId="23" xfId="98" applyNumberFormat="1" applyFont="1" applyFill="1" applyBorder="1" applyAlignment="1">
      <alignment horizontal="center" vertical="center" wrapText="1"/>
    </xf>
    <xf numFmtId="0" fontId="57" fillId="56" borderId="41" xfId="98" applyFont="1" applyFill="1" applyBorder="1" applyAlignment="1">
      <alignment horizontal="center" vertical="center" wrapText="1"/>
    </xf>
    <xf numFmtId="1" fontId="60" fillId="56" borderId="62" xfId="1731" applyNumberFormat="1" applyFont="1" applyFill="1" applyBorder="1" applyAlignment="1">
      <alignment horizontal="center"/>
    </xf>
    <xf numFmtId="1" fontId="60" fillId="56" borderId="2" xfId="1732" applyNumberFormat="1" applyFont="1" applyFill="1" applyBorder="1" applyAlignment="1">
      <alignment horizontal="left" wrapText="1"/>
    </xf>
    <xf numFmtId="1" fontId="60" fillId="56" borderId="2" xfId="1732" applyNumberFormat="1" applyFont="1" applyFill="1" applyBorder="1" applyAlignment="1">
      <alignment horizontal="center"/>
    </xf>
    <xf numFmtId="1" fontId="58" fillId="56" borderId="2" xfId="221" applyNumberFormat="1" applyFont="1" applyFill="1" applyBorder="1"/>
    <xf numFmtId="1" fontId="58" fillId="56" borderId="19" xfId="221" applyNumberFormat="1" applyFont="1" applyFill="1" applyBorder="1"/>
    <xf numFmtId="3" fontId="57" fillId="56" borderId="63" xfId="98" applyNumberFormat="1" applyFont="1" applyFill="1" applyBorder="1" applyAlignment="1">
      <alignment horizontal="right" vertical="center" wrapText="1" indent="1"/>
    </xf>
    <xf numFmtId="1" fontId="124" fillId="56" borderId="2" xfId="1731" applyNumberFormat="1" applyFont="1" applyFill="1" applyBorder="1"/>
    <xf numFmtId="1" fontId="124" fillId="56" borderId="2" xfId="1731" applyNumberFormat="1" applyFont="1" applyFill="1" applyBorder="1" applyAlignment="1">
      <alignment horizontal="left"/>
    </xf>
    <xf numFmtId="165" fontId="58" fillId="56" borderId="2" xfId="221" applyFont="1" applyFill="1" applyBorder="1"/>
    <xf numFmtId="165" fontId="58" fillId="56" borderId="19" xfId="221" applyFont="1" applyFill="1" applyBorder="1"/>
    <xf numFmtId="1" fontId="124" fillId="56" borderId="63" xfId="1731" applyNumberFormat="1" applyFont="1" applyFill="1" applyBorder="1" applyAlignment="1">
      <alignment horizontal="right" indent="1"/>
    </xf>
    <xf numFmtId="1" fontId="60" fillId="56" borderId="2" xfId="1731" applyNumberFormat="1" applyFont="1" applyFill="1" applyBorder="1" applyAlignment="1">
      <alignment horizontal="center" vertical="center"/>
    </xf>
    <xf numFmtId="203" fontId="58" fillId="56" borderId="2" xfId="221" applyNumberFormat="1" applyFont="1" applyFill="1" applyBorder="1" applyAlignment="1">
      <alignment wrapText="1"/>
    </xf>
    <xf numFmtId="203" fontId="58" fillId="56" borderId="19" xfId="221" applyNumberFormat="1" applyFont="1" applyFill="1" applyBorder="1" applyAlignment="1">
      <alignment wrapText="1"/>
    </xf>
    <xf numFmtId="165" fontId="58" fillId="56" borderId="63" xfId="221" applyFont="1" applyFill="1" applyBorder="1" applyAlignment="1">
      <alignment horizontal="right" indent="1"/>
    </xf>
    <xf numFmtId="4" fontId="60" fillId="56" borderId="2" xfId="1731" applyNumberFormat="1" applyFont="1" applyFill="1" applyBorder="1" applyAlignment="1">
      <alignment horizontal="center"/>
    </xf>
    <xf numFmtId="4" fontId="60" fillId="56" borderId="19" xfId="1731" applyNumberFormat="1" applyFont="1" applyFill="1" applyBorder="1" applyAlignment="1">
      <alignment horizontal="center"/>
    </xf>
    <xf numFmtId="4" fontId="57" fillId="56" borderId="63" xfId="98" applyNumberFormat="1" applyFont="1" applyFill="1" applyBorder="1" applyAlignment="1">
      <alignment horizontal="right" vertical="center" wrapText="1" indent="1"/>
    </xf>
    <xf numFmtId="1" fontId="60" fillId="56" borderId="67" xfId="1731" applyNumberFormat="1" applyFont="1" applyFill="1" applyBorder="1" applyAlignment="1">
      <alignment horizontal="center"/>
    </xf>
    <xf numFmtId="1" fontId="60" fillId="56" borderId="22" xfId="1732" applyNumberFormat="1" applyFont="1" applyFill="1" applyBorder="1" applyAlignment="1">
      <alignment horizontal="left" wrapText="1"/>
    </xf>
    <xf numFmtId="1" fontId="60" fillId="56" borderId="22" xfId="1731" applyNumberFormat="1" applyFont="1" applyFill="1" applyBorder="1" applyAlignment="1">
      <alignment horizontal="center" vertical="center"/>
    </xf>
    <xf numFmtId="4" fontId="60" fillId="56" borderId="22" xfId="1731" applyNumberFormat="1" applyFont="1" applyFill="1" applyBorder="1" applyAlignment="1">
      <alignment horizontal="center"/>
    </xf>
    <xf numFmtId="4" fontId="60" fillId="56" borderId="65" xfId="1731" applyNumberFormat="1" applyFont="1" applyFill="1" applyBorder="1" applyAlignment="1">
      <alignment horizontal="center"/>
    </xf>
    <xf numFmtId="4" fontId="57" fillId="56" borderId="66" xfId="98" applyNumberFormat="1" applyFont="1" applyFill="1" applyBorder="1" applyAlignment="1">
      <alignment horizontal="right" vertical="center" wrapText="1" indent="1"/>
    </xf>
    <xf numFmtId="165" fontId="58" fillId="56" borderId="51" xfId="221" applyFont="1" applyFill="1" applyBorder="1"/>
    <xf numFmtId="1" fontId="124" fillId="56" borderId="49" xfId="1731" applyNumberFormat="1" applyFont="1" applyFill="1" applyBorder="1"/>
    <xf numFmtId="1" fontId="60" fillId="56" borderId="49" xfId="1731" applyNumberFormat="1" applyFont="1" applyFill="1" applyBorder="1" applyAlignment="1">
      <alignment horizontal="center" vertical="center"/>
    </xf>
    <xf numFmtId="4" fontId="57" fillId="56" borderId="49" xfId="98" applyNumberFormat="1" applyFont="1" applyFill="1" applyBorder="1" applyAlignment="1">
      <alignment horizontal="center" vertical="center" wrapText="1"/>
    </xf>
    <xf numFmtId="4" fontId="57" fillId="56" borderId="47" xfId="98" applyNumberFormat="1" applyFont="1" applyFill="1" applyBorder="1" applyAlignment="1">
      <alignment horizontal="center" vertical="center" wrapText="1"/>
    </xf>
    <xf numFmtId="4" fontId="57" fillId="56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5" borderId="50" xfId="120" applyNumberFormat="1" applyFont="1" applyFill="1" applyBorder="1" applyAlignment="1">
      <alignment horizontal="center" vertical="center" wrapText="1"/>
    </xf>
    <xf numFmtId="1" fontId="124" fillId="55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2" fillId="14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vertical="top"/>
    </xf>
    <xf numFmtId="4" fontId="60" fillId="0" borderId="0" xfId="0" applyNumberFormat="1" applyFont="1" applyFill="1" applyBorder="1" applyAlignment="1"/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128" fillId="0" borderId="0" xfId="0" applyFont="1" applyFill="1" applyBorder="1"/>
    <xf numFmtId="0" fontId="128" fillId="0" borderId="0" xfId="0" applyFont="1" applyFill="1"/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left" vertical="center" wrapText="1"/>
    </xf>
    <xf numFmtId="0" fontId="5" fillId="57" borderId="2" xfId="1" applyFont="1" applyFill="1" applyBorder="1" applyAlignment="1">
      <alignment horizontal="center" vertical="center" wrapText="1"/>
    </xf>
    <xf numFmtId="0" fontId="9" fillId="57" borderId="2" xfId="0" applyFont="1" applyFill="1" applyBorder="1" applyAlignment="1">
      <alignment horizontal="center" vertical="center" wrapText="1"/>
    </xf>
    <xf numFmtId="3" fontId="6" fillId="57" borderId="2" xfId="0" applyNumberFormat="1" applyFont="1" applyFill="1" applyBorder="1" applyAlignment="1">
      <alignment horizontal="center" vertical="center" wrapText="1"/>
    </xf>
    <xf numFmtId="0" fontId="6" fillId="57" borderId="2" xfId="0" applyFont="1" applyFill="1" applyBorder="1" applyAlignment="1">
      <alignment horizontal="center" vertical="center" wrapText="1"/>
    </xf>
    <xf numFmtId="0" fontId="5" fillId="57" borderId="2" xfId="1" applyFont="1" applyFill="1" applyBorder="1" applyAlignment="1">
      <alignment horizontal="left" vertical="center" wrapText="1"/>
    </xf>
    <xf numFmtId="164" fontId="6" fillId="57" borderId="2" xfId="0" applyNumberFormat="1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center" vertical="center"/>
    </xf>
    <xf numFmtId="49" fontId="5" fillId="57" borderId="2" xfId="0" applyNumberFormat="1" applyFont="1" applyFill="1" applyBorder="1" applyAlignment="1">
      <alignment horizontal="center" vertical="center"/>
    </xf>
    <xf numFmtId="0" fontId="6" fillId="57" borderId="2" xfId="0" applyFont="1" applyFill="1" applyBorder="1" applyAlignment="1">
      <alignment horizontal="left" vertical="center" wrapText="1"/>
    </xf>
    <xf numFmtId="3" fontId="6" fillId="57" borderId="2" xfId="0" applyNumberFormat="1" applyFont="1" applyFill="1" applyBorder="1" applyAlignment="1">
      <alignment horizontal="center" vertical="center"/>
    </xf>
    <xf numFmtId="0" fontId="9" fillId="57" borderId="2" xfId="0" applyFont="1" applyFill="1" applyBorder="1" applyAlignment="1">
      <alignment horizontal="center" vertical="center"/>
    </xf>
    <xf numFmtId="0" fontId="5" fillId="57" borderId="2" xfId="0" applyFont="1" applyFill="1" applyBorder="1" applyAlignment="1">
      <alignment horizontal="left" vertical="center"/>
    </xf>
    <xf numFmtId="3" fontId="5" fillId="57" borderId="2" xfId="0" applyNumberFormat="1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6" fillId="57" borderId="22" xfId="0" applyFont="1" applyFill="1" applyBorder="1" applyAlignment="1">
      <alignment horizontal="left" vertical="center" wrapText="1"/>
    </xf>
    <xf numFmtId="0" fontId="6" fillId="57" borderId="2" xfId="0" applyFont="1" applyFill="1" applyBorder="1" applyAlignment="1">
      <alignment horizontal="center" vertical="center"/>
    </xf>
    <xf numFmtId="0" fontId="5" fillId="57" borderId="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6" borderId="60" xfId="98" applyFont="1" applyFill="1" applyBorder="1" applyAlignment="1">
      <alignment horizontal="center" vertical="center"/>
    </xf>
    <xf numFmtId="0" fontId="57" fillId="56" borderId="61" xfId="98" applyFont="1" applyFill="1" applyBorder="1" applyAlignment="1">
      <alignment horizontal="center" vertical="center"/>
    </xf>
    <xf numFmtId="1" fontId="124" fillId="56" borderId="64" xfId="1732" applyNumberFormat="1" applyFont="1" applyFill="1" applyBorder="1" applyAlignment="1">
      <alignment horizontal="center"/>
    </xf>
    <xf numFmtId="1" fontId="124" fillId="56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5" borderId="47" xfId="41" applyNumberFormat="1" applyFont="1" applyFill="1" applyBorder="1" applyAlignment="1" applyProtection="1">
      <alignment horizontal="center" vertical="center"/>
      <protection locked="0"/>
    </xf>
    <xf numFmtId="1" fontId="124" fillId="55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3" customWidth="1"/>
    <col min="3" max="3" width="12.140625" style="74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5" customWidth="1"/>
    <col min="8" max="8" width="9.7109375" style="76" customWidth="1"/>
    <col min="9" max="9" width="13.28515625" style="76" customWidth="1"/>
    <col min="10" max="10" width="14.42578125" style="30" customWidth="1"/>
    <col min="11" max="11" width="12.7109375" style="59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63" t="s">
        <v>0</v>
      </c>
      <c r="B1" s="264"/>
      <c r="C1" s="55"/>
      <c r="D1" s="100"/>
      <c r="E1" s="56"/>
      <c r="F1" s="56"/>
      <c r="G1" s="57"/>
      <c r="H1" s="58"/>
      <c r="I1" s="58"/>
      <c r="J1" s="56"/>
      <c r="L1" s="60"/>
      <c r="M1" s="60" t="s">
        <v>1</v>
      </c>
      <c r="N1" s="60"/>
      <c r="O1" s="60"/>
      <c r="P1" s="61"/>
      <c r="Q1" s="14"/>
    </row>
    <row r="2" spans="1:17" ht="15.75" customHeight="1">
      <c r="A2" s="264" t="s">
        <v>2</v>
      </c>
      <c r="B2" s="264"/>
      <c r="C2" s="264"/>
      <c r="D2" s="264"/>
      <c r="E2" s="56"/>
      <c r="F2" s="56"/>
      <c r="G2" s="57"/>
      <c r="H2" s="58"/>
      <c r="I2" s="58"/>
      <c r="J2" s="56"/>
      <c r="L2" s="62"/>
      <c r="M2" s="62" t="s">
        <v>124</v>
      </c>
      <c r="N2" s="62"/>
      <c r="O2" s="62"/>
      <c r="P2" s="63"/>
      <c r="Q2" s="13"/>
    </row>
    <row r="3" spans="1:17" ht="15.75" customHeight="1">
      <c r="A3" s="262" t="s">
        <v>148</v>
      </c>
      <c r="B3" s="262"/>
      <c r="C3" s="262"/>
      <c r="D3" s="262"/>
      <c r="E3" s="56"/>
      <c r="F3" s="56"/>
      <c r="G3" s="57"/>
      <c r="H3" s="58"/>
      <c r="I3" s="58"/>
      <c r="J3" s="56"/>
      <c r="L3" s="62"/>
      <c r="M3" s="64" t="s">
        <v>149</v>
      </c>
      <c r="N3" s="62"/>
      <c r="O3" s="62"/>
      <c r="P3" s="63"/>
      <c r="Q3" s="13"/>
    </row>
    <row r="4" spans="1:17" ht="15.75" customHeight="1">
      <c r="A4" s="100" t="s">
        <v>3</v>
      </c>
      <c r="B4" s="100"/>
      <c r="C4" s="100"/>
      <c r="D4" s="100"/>
      <c r="E4" s="56"/>
      <c r="F4" s="56"/>
      <c r="G4" s="57"/>
      <c r="H4" s="58"/>
      <c r="I4" s="58"/>
      <c r="J4" s="56"/>
      <c r="L4" s="62"/>
      <c r="M4" s="64" t="s">
        <v>4</v>
      </c>
      <c r="N4" s="62"/>
      <c r="O4" s="62"/>
      <c r="P4" s="63"/>
      <c r="Q4" s="13"/>
    </row>
    <row r="5" spans="1:17" ht="15.75" customHeight="1">
      <c r="A5" s="265" t="s">
        <v>130</v>
      </c>
      <c r="B5" s="265"/>
      <c r="C5" s="265"/>
      <c r="D5" s="265"/>
      <c r="E5" s="56"/>
      <c r="F5" s="56"/>
      <c r="G5" s="57"/>
      <c r="H5" s="58"/>
      <c r="I5" s="58"/>
      <c r="J5" s="56"/>
      <c r="L5" s="62"/>
      <c r="M5" s="65" t="s">
        <v>131</v>
      </c>
      <c r="N5" s="65"/>
      <c r="O5" s="65"/>
      <c r="P5" s="63"/>
      <c r="Q5" s="13"/>
    </row>
    <row r="6" spans="1:17" ht="15.75" customHeight="1">
      <c r="A6" s="265"/>
      <c r="B6" s="265"/>
      <c r="C6" s="265"/>
      <c r="D6" s="265"/>
      <c r="E6" s="56"/>
      <c r="F6" s="56"/>
      <c r="G6" s="56"/>
      <c r="H6" s="56"/>
      <c r="I6" s="56"/>
      <c r="J6" s="56"/>
      <c r="L6" s="65"/>
      <c r="M6" s="65"/>
      <c r="N6" s="65"/>
      <c r="O6" s="65"/>
      <c r="P6" s="66"/>
      <c r="Q6" s="19"/>
    </row>
    <row r="7" spans="1:17" ht="15" customHeight="1">
      <c r="A7" s="101"/>
      <c r="B7" s="101"/>
      <c r="C7" s="101"/>
      <c r="D7" s="101"/>
      <c r="E7" s="56"/>
      <c r="F7" s="56"/>
      <c r="G7" s="56"/>
      <c r="H7" s="56"/>
      <c r="I7" s="56"/>
      <c r="J7" s="56"/>
      <c r="K7" s="101"/>
      <c r="L7" s="101"/>
      <c r="M7" s="101"/>
      <c r="N7" s="101"/>
      <c r="O7" s="101"/>
      <c r="P7" s="66"/>
      <c r="Q7" s="19"/>
    </row>
    <row r="8" spans="1:17" ht="15" customHeight="1">
      <c r="A8" s="101" t="s">
        <v>74</v>
      </c>
      <c r="B8" s="101"/>
      <c r="C8" s="101"/>
      <c r="D8" s="101" t="s">
        <v>75</v>
      </c>
      <c r="E8" s="56"/>
      <c r="F8" s="56"/>
      <c r="G8" s="56"/>
      <c r="H8" s="56"/>
      <c r="I8" s="56"/>
      <c r="J8" s="56"/>
      <c r="K8" s="101"/>
      <c r="L8" s="101"/>
      <c r="M8" s="101"/>
      <c r="N8" s="101"/>
      <c r="O8" s="101"/>
      <c r="P8" s="66"/>
      <c r="Q8" s="19"/>
    </row>
    <row r="9" spans="1:17" ht="27.75" customHeight="1">
      <c r="A9" s="262" t="s">
        <v>76</v>
      </c>
      <c r="B9" s="262"/>
      <c r="C9" s="262"/>
      <c r="D9" s="101" t="s">
        <v>77</v>
      </c>
      <c r="E9" s="56"/>
      <c r="F9" s="56"/>
      <c r="G9" s="56"/>
      <c r="H9" s="56"/>
      <c r="I9" s="56"/>
      <c r="J9" s="56"/>
      <c r="K9" s="101"/>
      <c r="L9" s="101"/>
      <c r="M9" s="101"/>
      <c r="N9" s="101"/>
      <c r="O9" s="101"/>
      <c r="P9" s="66"/>
      <c r="Q9" s="19"/>
    </row>
    <row r="10" spans="1:17" ht="15" customHeight="1">
      <c r="A10" s="101" t="s">
        <v>78</v>
      </c>
      <c r="B10" s="101"/>
      <c r="C10" s="101"/>
      <c r="D10" s="101" t="s">
        <v>79</v>
      </c>
      <c r="E10" s="56"/>
      <c r="F10" s="56"/>
      <c r="G10" s="56"/>
      <c r="H10" s="56"/>
      <c r="I10" s="56"/>
      <c r="J10" s="56"/>
      <c r="K10" s="101"/>
      <c r="L10" s="101"/>
      <c r="M10" s="101"/>
      <c r="N10" s="101"/>
      <c r="O10" s="101"/>
      <c r="P10" s="66"/>
      <c r="Q10" s="19"/>
    </row>
    <row r="11" spans="1:17" ht="15" customHeight="1">
      <c r="A11" s="101" t="s">
        <v>80</v>
      </c>
      <c r="B11" s="101"/>
      <c r="C11" s="101"/>
      <c r="D11" s="101" t="s">
        <v>81</v>
      </c>
      <c r="E11" s="56"/>
      <c r="F11" s="56"/>
      <c r="G11" s="56"/>
      <c r="H11" s="56"/>
      <c r="I11" s="56"/>
      <c r="J11" s="56"/>
      <c r="K11" s="101"/>
      <c r="L11" s="101"/>
      <c r="M11" s="101"/>
      <c r="N11" s="101"/>
      <c r="O11" s="101"/>
      <c r="P11" s="66"/>
      <c r="Q11" s="19"/>
    </row>
    <row r="12" spans="1:17" ht="15" customHeight="1">
      <c r="A12" s="101" t="s">
        <v>82</v>
      </c>
      <c r="B12" s="101"/>
      <c r="C12" s="101"/>
      <c r="D12" s="101">
        <v>1215099739</v>
      </c>
      <c r="E12" s="56"/>
      <c r="F12" s="56"/>
      <c r="G12" s="56"/>
      <c r="H12" s="56"/>
      <c r="I12" s="56"/>
      <c r="J12" s="56"/>
      <c r="K12" s="101"/>
      <c r="L12" s="101"/>
      <c r="M12" s="101"/>
      <c r="N12" s="101"/>
      <c r="O12" s="101"/>
      <c r="P12" s="66"/>
      <c r="Q12" s="19"/>
    </row>
    <row r="13" spans="1:17" ht="15" customHeight="1">
      <c r="A13" s="101" t="s">
        <v>83</v>
      </c>
      <c r="B13" s="101"/>
      <c r="C13" s="101"/>
      <c r="D13" s="101">
        <v>121550001</v>
      </c>
      <c r="E13" s="56"/>
      <c r="F13" s="56"/>
      <c r="G13" s="56"/>
      <c r="H13" s="56"/>
      <c r="I13" s="56"/>
      <c r="J13" s="56"/>
      <c r="K13" s="101"/>
      <c r="L13" s="101"/>
      <c r="M13" s="101"/>
      <c r="N13" s="101"/>
      <c r="O13" s="101"/>
      <c r="P13" s="66"/>
      <c r="Q13" s="19"/>
    </row>
    <row r="14" spans="1:17" ht="15" customHeight="1">
      <c r="A14" s="101" t="s">
        <v>84</v>
      </c>
      <c r="B14" s="67"/>
      <c r="C14" s="67"/>
      <c r="D14" s="101">
        <v>88401000000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6"/>
      <c r="Q14" s="2"/>
    </row>
    <row r="15" spans="1:17" ht="16.5" customHeight="1">
      <c r="A15" s="101"/>
      <c r="B15" s="67"/>
      <c r="C15" s="67"/>
      <c r="D15" s="10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6"/>
      <c r="Q15" s="2"/>
    </row>
    <row r="16" spans="1:17" ht="15.75" customHeight="1">
      <c r="A16" s="266" t="s">
        <v>150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36"/>
      <c r="Q16" s="2"/>
    </row>
    <row r="17" spans="1:17" ht="15" customHeight="1">
      <c r="A17" s="36"/>
      <c r="B17" s="68"/>
      <c r="C17" s="23"/>
      <c r="D17" s="40"/>
      <c r="E17" s="40"/>
      <c r="F17" s="40"/>
      <c r="G17" s="69"/>
      <c r="H17" s="70"/>
      <c r="I17" s="70"/>
      <c r="J17" s="40"/>
      <c r="K17" s="71"/>
      <c r="L17" s="72"/>
      <c r="M17" s="72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67" t="s">
        <v>5</v>
      </c>
      <c r="B19" s="267" t="s">
        <v>6</v>
      </c>
      <c r="C19" s="267" t="s">
        <v>7</v>
      </c>
      <c r="D19" s="267" t="s">
        <v>8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 t="s">
        <v>121</v>
      </c>
      <c r="O19" s="267" t="s">
        <v>9</v>
      </c>
      <c r="P19" s="21"/>
      <c r="Q19" s="20"/>
    </row>
    <row r="20" spans="1:17" ht="29.25" customHeight="1">
      <c r="A20" s="267"/>
      <c r="B20" s="267"/>
      <c r="C20" s="267"/>
      <c r="D20" s="268" t="s">
        <v>10</v>
      </c>
      <c r="E20" s="268" t="s">
        <v>11</v>
      </c>
      <c r="F20" s="268" t="s">
        <v>12</v>
      </c>
      <c r="G20" s="269"/>
      <c r="H20" s="268" t="s">
        <v>13</v>
      </c>
      <c r="I20" s="268" t="s">
        <v>14</v>
      </c>
      <c r="J20" s="268"/>
      <c r="K20" s="275" t="s">
        <v>15</v>
      </c>
      <c r="L20" s="268" t="s">
        <v>16</v>
      </c>
      <c r="M20" s="268"/>
      <c r="N20" s="267"/>
      <c r="O20" s="267"/>
      <c r="P20" s="21"/>
      <c r="Q20" s="20"/>
    </row>
    <row r="21" spans="1:17" ht="24.75" customHeight="1">
      <c r="A21" s="267"/>
      <c r="B21" s="267"/>
      <c r="C21" s="267"/>
      <c r="D21" s="268"/>
      <c r="E21" s="268"/>
      <c r="F21" s="269"/>
      <c r="G21" s="269"/>
      <c r="H21" s="268"/>
      <c r="I21" s="268"/>
      <c r="J21" s="268"/>
      <c r="K21" s="275"/>
      <c r="L21" s="268" t="s">
        <v>17</v>
      </c>
      <c r="M21" s="268" t="s">
        <v>18</v>
      </c>
      <c r="N21" s="267"/>
      <c r="O21" s="267"/>
      <c r="P21" s="21"/>
      <c r="Q21" s="20"/>
    </row>
    <row r="22" spans="1:17" ht="57.75" customHeight="1">
      <c r="A22" s="267"/>
      <c r="B22" s="267"/>
      <c r="C22" s="267"/>
      <c r="D22" s="268"/>
      <c r="E22" s="268"/>
      <c r="F22" s="99" t="s">
        <v>19</v>
      </c>
      <c r="G22" s="99" t="s">
        <v>20</v>
      </c>
      <c r="H22" s="268"/>
      <c r="I22" s="99" t="s">
        <v>21</v>
      </c>
      <c r="J22" s="99" t="s">
        <v>20</v>
      </c>
      <c r="K22" s="275"/>
      <c r="L22" s="268"/>
      <c r="M22" s="268"/>
      <c r="N22" s="267"/>
      <c r="O22" s="267"/>
      <c r="P22" s="21"/>
      <c r="Q22" s="20"/>
    </row>
    <row r="23" spans="1:17" ht="13.5" customHeight="1">
      <c r="A23" s="37">
        <v>1</v>
      </c>
      <c r="B23" s="77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12</v>
      </c>
      <c r="M23" s="41">
        <v>13</v>
      </c>
      <c r="N23" s="41">
        <v>14</v>
      </c>
      <c r="O23" s="41">
        <v>15</v>
      </c>
      <c r="P23" s="21"/>
      <c r="Q23" s="20"/>
    </row>
    <row r="24" spans="1:17" s="30" customFormat="1" ht="78.75" customHeight="1">
      <c r="A24" s="29">
        <v>1</v>
      </c>
      <c r="B24" s="98" t="s">
        <v>22</v>
      </c>
      <c r="C24" s="98">
        <v>7010020</v>
      </c>
      <c r="D24" s="5" t="s">
        <v>102</v>
      </c>
      <c r="E24" s="5" t="s">
        <v>106</v>
      </c>
      <c r="F24" s="27" t="s">
        <v>23</v>
      </c>
      <c r="G24" s="98" t="s">
        <v>24</v>
      </c>
      <c r="H24" s="3">
        <v>304.10000000000002</v>
      </c>
      <c r="I24" s="98">
        <v>88401000000</v>
      </c>
      <c r="J24" s="5" t="s">
        <v>25</v>
      </c>
      <c r="K24" s="32">
        <v>3201815</v>
      </c>
      <c r="L24" s="98" t="s">
        <v>146</v>
      </c>
      <c r="M24" s="98" t="s">
        <v>142</v>
      </c>
      <c r="N24" s="98" t="s">
        <v>105</v>
      </c>
      <c r="O24" s="98" t="s">
        <v>26</v>
      </c>
      <c r="P24" s="21"/>
      <c r="Q24" s="21"/>
    </row>
    <row r="25" spans="1:17" s="30" customFormat="1" ht="79.5" customHeight="1">
      <c r="A25" s="3">
        <f>A24+1</f>
        <v>2</v>
      </c>
      <c r="B25" s="98" t="s">
        <v>27</v>
      </c>
      <c r="C25" s="98">
        <v>7010020</v>
      </c>
      <c r="D25" s="5" t="s">
        <v>141</v>
      </c>
      <c r="E25" s="5" t="s">
        <v>106</v>
      </c>
      <c r="F25" s="27" t="s">
        <v>23</v>
      </c>
      <c r="G25" s="98" t="s">
        <v>24</v>
      </c>
      <c r="H25" s="3">
        <v>107.6</v>
      </c>
      <c r="I25" s="98">
        <v>88212501000</v>
      </c>
      <c r="J25" s="5" t="s">
        <v>145</v>
      </c>
      <c r="K25" s="32" t="s">
        <v>144</v>
      </c>
      <c r="L25" s="98" t="s">
        <v>146</v>
      </c>
      <c r="M25" s="98" t="s">
        <v>143</v>
      </c>
      <c r="N25" s="98" t="s">
        <v>105</v>
      </c>
      <c r="O25" s="98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8" t="s">
        <v>22</v>
      </c>
      <c r="C26" s="98">
        <v>7010020</v>
      </c>
      <c r="D26" s="5" t="s">
        <v>97</v>
      </c>
      <c r="E26" s="5" t="s">
        <v>106</v>
      </c>
      <c r="F26" s="27" t="s">
        <v>23</v>
      </c>
      <c r="G26" s="98" t="s">
        <v>24</v>
      </c>
      <c r="H26" s="3">
        <v>240</v>
      </c>
      <c r="I26" s="98">
        <v>88415000000</v>
      </c>
      <c r="J26" s="5" t="s">
        <v>122</v>
      </c>
      <c r="K26" s="32">
        <v>1651224</v>
      </c>
      <c r="L26" s="98" t="s">
        <v>146</v>
      </c>
      <c r="M26" s="98" t="s">
        <v>147</v>
      </c>
      <c r="N26" s="98" t="s">
        <v>105</v>
      </c>
      <c r="O26" s="98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9" t="s">
        <v>71</v>
      </c>
      <c r="D27" s="5" t="s">
        <v>72</v>
      </c>
      <c r="E27" s="5" t="s">
        <v>106</v>
      </c>
      <c r="F27" s="98">
        <v>796</v>
      </c>
      <c r="G27" s="98" t="s">
        <v>68</v>
      </c>
      <c r="H27" s="98">
        <v>1</v>
      </c>
      <c r="I27" s="98">
        <v>88401000000</v>
      </c>
      <c r="J27" s="5" t="s">
        <v>25</v>
      </c>
      <c r="K27" s="32">
        <v>1800000</v>
      </c>
      <c r="L27" s="98" t="s">
        <v>151</v>
      </c>
      <c r="M27" s="98" t="s">
        <v>152</v>
      </c>
      <c r="N27" s="98" t="s">
        <v>105</v>
      </c>
      <c r="O27" s="98" t="s">
        <v>26</v>
      </c>
      <c r="P27" s="21"/>
      <c r="Q27" s="21"/>
    </row>
    <row r="28" spans="1:17" ht="77.25" customHeight="1">
      <c r="A28" s="3">
        <f t="shared" si="0"/>
        <v>5</v>
      </c>
      <c r="B28" s="98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8" t="s">
        <v>177</v>
      </c>
      <c r="H28" s="11">
        <v>1</v>
      </c>
      <c r="I28" s="98">
        <v>88401000000</v>
      </c>
      <c r="J28" s="5" t="s">
        <v>119</v>
      </c>
      <c r="K28" s="32">
        <v>2540300</v>
      </c>
      <c r="L28" s="98" t="s">
        <v>146</v>
      </c>
      <c r="M28" s="98" t="s">
        <v>143</v>
      </c>
      <c r="N28" s="98" t="s">
        <v>105</v>
      </c>
      <c r="O28" s="98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8" t="s">
        <v>28</v>
      </c>
      <c r="C29" s="98">
        <v>6410000</v>
      </c>
      <c r="D29" s="5" t="s">
        <v>29</v>
      </c>
      <c r="E29" s="5" t="s">
        <v>106</v>
      </c>
      <c r="F29" s="4">
        <v>876</v>
      </c>
      <c r="G29" s="98" t="s">
        <v>177</v>
      </c>
      <c r="H29" s="11">
        <v>1</v>
      </c>
      <c r="I29" s="98">
        <v>88401000000</v>
      </c>
      <c r="J29" s="5" t="s">
        <v>119</v>
      </c>
      <c r="K29" s="32">
        <v>14460000</v>
      </c>
      <c r="L29" s="98" t="s">
        <v>146</v>
      </c>
      <c r="M29" s="98" t="s">
        <v>143</v>
      </c>
      <c r="N29" s="98" t="s">
        <v>105</v>
      </c>
      <c r="O29" s="98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8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8" t="s">
        <v>177</v>
      </c>
      <c r="H30" s="11">
        <v>1</v>
      </c>
      <c r="I30" s="98">
        <v>88401000000</v>
      </c>
      <c r="J30" s="5" t="s">
        <v>119</v>
      </c>
      <c r="K30" s="32">
        <v>4538706</v>
      </c>
      <c r="L30" s="98" t="s">
        <v>146</v>
      </c>
      <c r="M30" s="98" t="s">
        <v>143</v>
      </c>
      <c r="N30" s="98" t="s">
        <v>105</v>
      </c>
      <c r="O30" s="98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8" t="s">
        <v>95</v>
      </c>
      <c r="C31" s="98">
        <v>2200000</v>
      </c>
      <c r="D31" s="5" t="s">
        <v>96</v>
      </c>
      <c r="E31" s="5" t="s">
        <v>106</v>
      </c>
      <c r="F31" s="4">
        <v>876</v>
      </c>
      <c r="G31" s="98" t="s">
        <v>177</v>
      </c>
      <c r="H31" s="11">
        <v>1</v>
      </c>
      <c r="I31" s="98">
        <v>88401000000</v>
      </c>
      <c r="J31" s="5" t="s">
        <v>119</v>
      </c>
      <c r="K31" s="32">
        <v>800000</v>
      </c>
      <c r="L31" s="98" t="s">
        <v>146</v>
      </c>
      <c r="M31" s="98" t="s">
        <v>143</v>
      </c>
      <c r="N31" s="98" t="s">
        <v>105</v>
      </c>
      <c r="O31" s="98" t="s">
        <v>26</v>
      </c>
      <c r="P31" s="21"/>
      <c r="Q31" s="21"/>
    </row>
    <row r="32" spans="1:17" ht="79.5" customHeight="1">
      <c r="A32" s="3">
        <f t="shared" si="0"/>
        <v>9</v>
      </c>
      <c r="B32" s="99" t="s">
        <v>32</v>
      </c>
      <c r="C32" s="99">
        <v>7411019</v>
      </c>
      <c r="D32" s="5" t="s">
        <v>34</v>
      </c>
      <c r="E32" s="5" t="s">
        <v>106</v>
      </c>
      <c r="F32" s="4">
        <v>876</v>
      </c>
      <c r="G32" s="98" t="s">
        <v>177</v>
      </c>
      <c r="H32" s="11">
        <v>1</v>
      </c>
      <c r="I32" s="98">
        <v>88401000000</v>
      </c>
      <c r="J32" s="5" t="s">
        <v>119</v>
      </c>
      <c r="K32" s="33">
        <v>2000000</v>
      </c>
      <c r="L32" s="98" t="s">
        <v>146</v>
      </c>
      <c r="M32" s="98" t="s">
        <v>153</v>
      </c>
      <c r="N32" s="98" t="s">
        <v>105</v>
      </c>
      <c r="O32" s="98" t="s">
        <v>26</v>
      </c>
      <c r="P32" s="21"/>
      <c r="Q32" s="21"/>
    </row>
    <row r="33" spans="1:17" ht="70.5" customHeight="1">
      <c r="A33" s="3">
        <f t="shared" si="0"/>
        <v>10</v>
      </c>
      <c r="B33" s="98" t="s">
        <v>73</v>
      </c>
      <c r="C33" s="98">
        <v>6410000</v>
      </c>
      <c r="D33" s="5" t="s">
        <v>100</v>
      </c>
      <c r="E33" s="5" t="s">
        <v>106</v>
      </c>
      <c r="F33" s="4">
        <v>796</v>
      </c>
      <c r="G33" s="98" t="s">
        <v>68</v>
      </c>
      <c r="H33" s="98" t="s">
        <v>60</v>
      </c>
      <c r="I33" s="98">
        <v>88401000000</v>
      </c>
      <c r="J33" s="5" t="s">
        <v>119</v>
      </c>
      <c r="K33" s="32">
        <v>1000000</v>
      </c>
      <c r="L33" s="98" t="s">
        <v>146</v>
      </c>
      <c r="M33" s="98" t="s">
        <v>153</v>
      </c>
      <c r="N33" s="98" t="s">
        <v>105</v>
      </c>
      <c r="O33" s="98" t="s">
        <v>26</v>
      </c>
      <c r="P33" s="21"/>
      <c r="Q33" s="21"/>
    </row>
    <row r="34" spans="1:17" ht="76.5" customHeight="1">
      <c r="A34" s="3">
        <f t="shared" si="0"/>
        <v>11</v>
      </c>
      <c r="B34" s="99" t="s">
        <v>46</v>
      </c>
      <c r="C34" s="99">
        <v>7260090</v>
      </c>
      <c r="D34" s="5" t="s">
        <v>47</v>
      </c>
      <c r="E34" s="5" t="s">
        <v>106</v>
      </c>
      <c r="F34" s="4">
        <v>876</v>
      </c>
      <c r="G34" s="98" t="s">
        <v>177</v>
      </c>
      <c r="H34" s="8">
        <v>1</v>
      </c>
      <c r="I34" s="98">
        <v>88401000000</v>
      </c>
      <c r="J34" s="5" t="s">
        <v>119</v>
      </c>
      <c r="K34" s="33">
        <v>988200</v>
      </c>
      <c r="L34" s="98" t="s">
        <v>146</v>
      </c>
      <c r="M34" s="98" t="s">
        <v>153</v>
      </c>
      <c r="N34" s="98" t="s">
        <v>105</v>
      </c>
      <c r="O34" s="98" t="s">
        <v>26</v>
      </c>
      <c r="P34" s="227"/>
      <c r="Q34" s="227"/>
    </row>
    <row r="35" spans="1:17" ht="76.5" customHeight="1">
      <c r="A35" s="3">
        <f t="shared" si="0"/>
        <v>12</v>
      </c>
      <c r="B35" s="98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8" t="s">
        <v>177</v>
      </c>
      <c r="H35" s="8">
        <v>1</v>
      </c>
      <c r="I35" s="98">
        <v>88401000000</v>
      </c>
      <c r="J35" s="5" t="s">
        <v>119</v>
      </c>
      <c r="K35" s="33">
        <v>2000000</v>
      </c>
      <c r="L35" s="98" t="s">
        <v>146</v>
      </c>
      <c r="M35" s="98" t="s">
        <v>153</v>
      </c>
      <c r="N35" s="98" t="s">
        <v>105</v>
      </c>
      <c r="O35" s="98" t="s">
        <v>26</v>
      </c>
      <c r="P35" s="227"/>
      <c r="Q35" s="227"/>
    </row>
    <row r="36" spans="1:17" ht="76.5" customHeight="1">
      <c r="A36" s="3">
        <f t="shared" si="0"/>
        <v>13</v>
      </c>
      <c r="B36" s="98" t="s">
        <v>245</v>
      </c>
      <c r="C36" s="8">
        <v>6511090</v>
      </c>
      <c r="D36" s="5" t="s">
        <v>239</v>
      </c>
      <c r="E36" s="5" t="s">
        <v>106</v>
      </c>
      <c r="F36" s="4">
        <v>876</v>
      </c>
      <c r="G36" s="98" t="s">
        <v>177</v>
      </c>
      <c r="H36" s="8">
        <v>1</v>
      </c>
      <c r="I36" s="98">
        <v>88401000000</v>
      </c>
      <c r="J36" s="5" t="s">
        <v>119</v>
      </c>
      <c r="K36" s="33">
        <v>780000</v>
      </c>
      <c r="L36" s="98" t="s">
        <v>146</v>
      </c>
      <c r="M36" s="98" t="s">
        <v>153</v>
      </c>
      <c r="N36" s="98" t="s">
        <v>105</v>
      </c>
      <c r="O36" s="98" t="s">
        <v>26</v>
      </c>
      <c r="P36" s="227"/>
      <c r="Q36" s="227"/>
    </row>
    <row r="37" spans="1:17" ht="96.75" customHeight="1">
      <c r="A37" s="3">
        <f t="shared" si="0"/>
        <v>14</v>
      </c>
      <c r="B37" s="98" t="s">
        <v>41</v>
      </c>
      <c r="C37" s="98" t="s">
        <v>42</v>
      </c>
      <c r="D37" s="5" t="s">
        <v>43</v>
      </c>
      <c r="E37" s="5" t="s">
        <v>214</v>
      </c>
      <c r="F37" s="4">
        <v>876</v>
      </c>
      <c r="G37" s="98" t="s">
        <v>177</v>
      </c>
      <c r="H37" s="8">
        <v>1</v>
      </c>
      <c r="I37" s="98">
        <v>88401000000</v>
      </c>
      <c r="J37" s="5" t="s">
        <v>25</v>
      </c>
      <c r="K37" s="33">
        <v>80000000</v>
      </c>
      <c r="L37" s="98" t="s">
        <v>146</v>
      </c>
      <c r="M37" s="98" t="s">
        <v>217</v>
      </c>
      <c r="N37" s="98" t="s">
        <v>44</v>
      </c>
      <c r="O37" s="98" t="s">
        <v>26</v>
      </c>
      <c r="P37" s="21"/>
      <c r="Q37" s="21"/>
    </row>
    <row r="38" spans="1:17" ht="43.5" customHeight="1">
      <c r="A38" s="3">
        <f t="shared" si="0"/>
        <v>15</v>
      </c>
      <c r="B38" s="99" t="s">
        <v>120</v>
      </c>
      <c r="C38" s="99">
        <v>3612334</v>
      </c>
      <c r="D38" s="5" t="s">
        <v>254</v>
      </c>
      <c r="E38" s="5" t="s">
        <v>106</v>
      </c>
      <c r="F38" s="3">
        <v>796</v>
      </c>
      <c r="G38" s="98" t="s">
        <v>51</v>
      </c>
      <c r="H38" s="98">
        <v>3649</v>
      </c>
      <c r="I38" s="98">
        <v>88401000000</v>
      </c>
      <c r="J38" s="5" t="s">
        <v>119</v>
      </c>
      <c r="K38" s="32">
        <v>19923540</v>
      </c>
      <c r="L38" s="3" t="s">
        <v>220</v>
      </c>
      <c r="M38" s="98" t="s">
        <v>243</v>
      </c>
      <c r="N38" s="98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8" t="s">
        <v>41</v>
      </c>
      <c r="C39" s="98" t="s">
        <v>42</v>
      </c>
      <c r="D39" s="5" t="s">
        <v>43</v>
      </c>
      <c r="E39" s="5" t="s">
        <v>219</v>
      </c>
      <c r="F39" s="4">
        <v>876</v>
      </c>
      <c r="G39" s="98" t="s">
        <v>177</v>
      </c>
      <c r="H39" s="8">
        <v>1</v>
      </c>
      <c r="I39" s="98">
        <v>88401000000</v>
      </c>
      <c r="J39" s="5" t="s">
        <v>25</v>
      </c>
      <c r="K39" s="33">
        <v>45000000</v>
      </c>
      <c r="L39" s="98" t="s">
        <v>220</v>
      </c>
      <c r="M39" s="98" t="s">
        <v>221</v>
      </c>
      <c r="N39" s="98" t="s">
        <v>44</v>
      </c>
      <c r="O39" s="98" t="s">
        <v>26</v>
      </c>
      <c r="P39" s="21"/>
      <c r="Q39" s="21"/>
    </row>
    <row r="40" spans="1:17" ht="42" customHeight="1">
      <c r="A40" s="3">
        <f t="shared" si="0"/>
        <v>17</v>
      </c>
      <c r="B40" s="103" t="s">
        <v>180</v>
      </c>
      <c r="C40" s="102">
        <v>7260090</v>
      </c>
      <c r="D40" s="5" t="s">
        <v>255</v>
      </c>
      <c r="E40" s="5" t="s">
        <v>106</v>
      </c>
      <c r="F40" s="3">
        <v>796</v>
      </c>
      <c r="G40" s="103" t="s">
        <v>51</v>
      </c>
      <c r="H40" s="8">
        <v>20000</v>
      </c>
      <c r="I40" s="103">
        <v>88401000000</v>
      </c>
      <c r="J40" s="5" t="s">
        <v>119</v>
      </c>
      <c r="K40" s="33">
        <v>12000000</v>
      </c>
      <c r="L40" s="3" t="s">
        <v>220</v>
      </c>
      <c r="M40" s="103" t="s">
        <v>243</v>
      </c>
      <c r="N40" s="103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8" t="s">
        <v>41</v>
      </c>
      <c r="C41" s="98" t="s">
        <v>42</v>
      </c>
      <c r="D41" s="5" t="s">
        <v>43</v>
      </c>
      <c r="E41" s="5" t="s">
        <v>222</v>
      </c>
      <c r="F41" s="4">
        <v>876</v>
      </c>
      <c r="G41" s="98" t="s">
        <v>177</v>
      </c>
      <c r="H41" s="8">
        <v>1</v>
      </c>
      <c r="I41" s="98">
        <v>88401000000</v>
      </c>
      <c r="J41" s="5" t="s">
        <v>25</v>
      </c>
      <c r="K41" s="33">
        <v>80000000</v>
      </c>
      <c r="L41" s="98" t="s">
        <v>156</v>
      </c>
      <c r="M41" s="98" t="s">
        <v>223</v>
      </c>
      <c r="N41" s="98" t="s">
        <v>44</v>
      </c>
      <c r="O41" s="98" t="s">
        <v>26</v>
      </c>
      <c r="P41" s="21"/>
      <c r="Q41" s="21"/>
    </row>
    <row r="42" spans="1:17" ht="39" customHeight="1">
      <c r="A42" s="3">
        <f t="shared" si="0"/>
        <v>19</v>
      </c>
      <c r="B42" s="99" t="s">
        <v>86</v>
      </c>
      <c r="C42" s="99">
        <v>5010000</v>
      </c>
      <c r="D42" s="5" t="s">
        <v>234</v>
      </c>
      <c r="E42" s="10" t="s">
        <v>235</v>
      </c>
      <c r="F42" s="12">
        <v>796</v>
      </c>
      <c r="G42" s="99" t="s">
        <v>68</v>
      </c>
      <c r="H42" s="12">
        <v>1</v>
      </c>
      <c r="I42" s="99">
        <v>88401000000</v>
      </c>
      <c r="J42" s="10" t="s">
        <v>25</v>
      </c>
      <c r="K42" s="42">
        <v>2700000</v>
      </c>
      <c r="L42" s="12" t="s">
        <v>156</v>
      </c>
      <c r="M42" s="98" t="s">
        <v>236</v>
      </c>
      <c r="N42" s="99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9" t="s">
        <v>86</v>
      </c>
      <c r="C43" s="99">
        <v>5010000</v>
      </c>
      <c r="D43" s="5" t="s">
        <v>234</v>
      </c>
      <c r="E43" s="10" t="s">
        <v>237</v>
      </c>
      <c r="F43" s="12">
        <v>796</v>
      </c>
      <c r="G43" s="99" t="s">
        <v>68</v>
      </c>
      <c r="H43" s="12">
        <v>1</v>
      </c>
      <c r="I43" s="99">
        <v>88401000000</v>
      </c>
      <c r="J43" s="10" t="s">
        <v>25</v>
      </c>
      <c r="K43" s="42">
        <v>2200000</v>
      </c>
      <c r="L43" s="12" t="s">
        <v>156</v>
      </c>
      <c r="M43" s="98" t="s">
        <v>236</v>
      </c>
      <c r="N43" s="99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8" t="s">
        <v>41</v>
      </c>
      <c r="C44" s="98" t="s">
        <v>42</v>
      </c>
      <c r="D44" s="5" t="s">
        <v>43</v>
      </c>
      <c r="E44" s="5" t="s">
        <v>224</v>
      </c>
      <c r="F44" s="4">
        <v>876</v>
      </c>
      <c r="G44" s="98" t="s">
        <v>177</v>
      </c>
      <c r="H44" s="8">
        <v>1</v>
      </c>
      <c r="I44" s="98">
        <v>88401000000</v>
      </c>
      <c r="J44" s="5" t="s">
        <v>25</v>
      </c>
      <c r="K44" s="33">
        <v>60000000</v>
      </c>
      <c r="L44" s="98" t="s">
        <v>154</v>
      </c>
      <c r="M44" s="98" t="s">
        <v>225</v>
      </c>
      <c r="N44" s="98" t="s">
        <v>44</v>
      </c>
      <c r="O44" s="98" t="s">
        <v>26</v>
      </c>
      <c r="P44" s="21"/>
      <c r="Q44" s="21"/>
    </row>
    <row r="45" spans="1:17" ht="68.25" customHeight="1">
      <c r="A45" s="3">
        <f t="shared" si="0"/>
        <v>22</v>
      </c>
      <c r="B45" s="99" t="s">
        <v>112</v>
      </c>
      <c r="C45" s="99">
        <v>9220000</v>
      </c>
      <c r="D45" s="5" t="s">
        <v>104</v>
      </c>
      <c r="E45" s="6" t="s">
        <v>125</v>
      </c>
      <c r="F45" s="4">
        <v>876</v>
      </c>
      <c r="G45" s="98" t="s">
        <v>177</v>
      </c>
      <c r="H45" s="8">
        <v>1</v>
      </c>
      <c r="I45" s="98">
        <v>88401000000</v>
      </c>
      <c r="J45" s="5" t="s">
        <v>119</v>
      </c>
      <c r="K45" s="33">
        <v>1800000</v>
      </c>
      <c r="L45" s="15" t="s">
        <v>154</v>
      </c>
      <c r="M45" s="98" t="s">
        <v>155</v>
      </c>
      <c r="N45" s="99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9" t="s">
        <v>52</v>
      </c>
      <c r="C46" s="99" t="s">
        <v>53</v>
      </c>
      <c r="D46" s="5" t="s">
        <v>238</v>
      </c>
      <c r="E46" s="5" t="s">
        <v>115</v>
      </c>
      <c r="F46" s="27" t="s">
        <v>128</v>
      </c>
      <c r="G46" s="98" t="s">
        <v>24</v>
      </c>
      <c r="H46" s="105">
        <v>4429.1000000000004</v>
      </c>
      <c r="I46" s="98">
        <v>88401000000</v>
      </c>
      <c r="J46" s="5" t="s">
        <v>119</v>
      </c>
      <c r="K46" s="32">
        <v>1800000</v>
      </c>
      <c r="L46" s="3" t="s">
        <v>156</v>
      </c>
      <c r="M46" s="98" t="s">
        <v>158</v>
      </c>
      <c r="N46" s="98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8" t="s">
        <v>175</v>
      </c>
      <c r="C47" s="98">
        <v>6420030</v>
      </c>
      <c r="D47" s="5" t="s">
        <v>176</v>
      </c>
      <c r="E47" s="5" t="s">
        <v>106</v>
      </c>
      <c r="F47" s="4">
        <v>876</v>
      </c>
      <c r="G47" s="98" t="s">
        <v>177</v>
      </c>
      <c r="H47" s="94">
        <v>1</v>
      </c>
      <c r="I47" s="98">
        <v>88401000000</v>
      </c>
      <c r="J47" s="5" t="s">
        <v>25</v>
      </c>
      <c r="K47" s="33">
        <v>1500000</v>
      </c>
      <c r="L47" s="3" t="s">
        <v>156</v>
      </c>
      <c r="M47" s="3" t="s">
        <v>178</v>
      </c>
      <c r="N47" s="98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9" t="s">
        <v>112</v>
      </c>
      <c r="C48" s="99">
        <v>9220000</v>
      </c>
      <c r="D48" s="5" t="s">
        <v>103</v>
      </c>
      <c r="E48" s="5" t="s">
        <v>85</v>
      </c>
      <c r="F48" s="4">
        <v>876</v>
      </c>
      <c r="G48" s="98" t="s">
        <v>177</v>
      </c>
      <c r="H48" s="8">
        <v>1</v>
      </c>
      <c r="I48" s="98">
        <v>88401000000</v>
      </c>
      <c r="J48" s="5" t="s">
        <v>119</v>
      </c>
      <c r="K48" s="33">
        <v>2400000</v>
      </c>
      <c r="L48" s="15" t="s">
        <v>156</v>
      </c>
      <c r="M48" s="98" t="s">
        <v>157</v>
      </c>
      <c r="N48" s="98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9" t="s">
        <v>32</v>
      </c>
      <c r="C49" s="99" t="s">
        <v>33</v>
      </c>
      <c r="D49" s="5" t="s">
        <v>126</v>
      </c>
      <c r="E49" s="5" t="s">
        <v>127</v>
      </c>
      <c r="F49" s="4">
        <v>876</v>
      </c>
      <c r="G49" s="98" t="s">
        <v>177</v>
      </c>
      <c r="H49" s="98">
        <v>1</v>
      </c>
      <c r="I49" s="98">
        <v>88401000000</v>
      </c>
      <c r="J49" s="5" t="s">
        <v>119</v>
      </c>
      <c r="K49" s="32">
        <v>1200000</v>
      </c>
      <c r="L49" s="3" t="s">
        <v>156</v>
      </c>
      <c r="M49" s="3" t="s">
        <v>189</v>
      </c>
      <c r="N49" s="98" t="s">
        <v>116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9" t="s">
        <v>36</v>
      </c>
      <c r="C50" s="99" t="s">
        <v>37</v>
      </c>
      <c r="D50" s="5" t="s">
        <v>123</v>
      </c>
      <c r="E50" s="5" t="s">
        <v>106</v>
      </c>
      <c r="F50" s="98">
        <v>792</v>
      </c>
      <c r="G50" s="98" t="s">
        <v>242</v>
      </c>
      <c r="H50" s="8">
        <v>174</v>
      </c>
      <c r="I50" s="98">
        <v>88401000000</v>
      </c>
      <c r="J50" s="5" t="s">
        <v>25</v>
      </c>
      <c r="K50" s="34">
        <v>793860</v>
      </c>
      <c r="L50" s="8" t="s">
        <v>232</v>
      </c>
      <c r="M50" s="98" t="s">
        <v>233</v>
      </c>
      <c r="N50" s="98" t="s">
        <v>116</v>
      </c>
      <c r="O50" s="98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9" t="s">
        <v>54</v>
      </c>
      <c r="C51" s="99" t="s">
        <v>55</v>
      </c>
      <c r="D51" s="5" t="s">
        <v>56</v>
      </c>
      <c r="E51" s="5" t="s">
        <v>168</v>
      </c>
      <c r="F51" s="3">
        <v>796</v>
      </c>
      <c r="G51" s="98" t="s">
        <v>51</v>
      </c>
      <c r="H51" s="98">
        <v>6870</v>
      </c>
      <c r="I51" s="98">
        <v>88401000000</v>
      </c>
      <c r="J51" s="5" t="s">
        <v>119</v>
      </c>
      <c r="K51" s="32">
        <v>1100000</v>
      </c>
      <c r="L51" s="3" t="s">
        <v>154</v>
      </c>
      <c r="M51" s="8" t="s">
        <v>166</v>
      </c>
      <c r="N51" s="98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9" t="s">
        <v>54</v>
      </c>
      <c r="C52" s="99">
        <v>3699010</v>
      </c>
      <c r="D52" s="5" t="s">
        <v>57</v>
      </c>
      <c r="E52" s="5" t="s">
        <v>108</v>
      </c>
      <c r="F52" s="3">
        <v>839</v>
      </c>
      <c r="G52" s="98" t="s">
        <v>167</v>
      </c>
      <c r="H52" s="98">
        <v>1</v>
      </c>
      <c r="I52" s="98">
        <v>88401000000</v>
      </c>
      <c r="J52" s="5" t="s">
        <v>25</v>
      </c>
      <c r="K52" s="32">
        <v>1000000</v>
      </c>
      <c r="L52" s="26" t="s">
        <v>154</v>
      </c>
      <c r="M52" s="8" t="s">
        <v>166</v>
      </c>
      <c r="N52" s="98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8" t="s">
        <v>113</v>
      </c>
      <c r="C53" s="98">
        <v>5190090</v>
      </c>
      <c r="D53" s="5" t="s">
        <v>160</v>
      </c>
      <c r="E53" s="6" t="s">
        <v>159</v>
      </c>
      <c r="F53" s="4">
        <v>796</v>
      </c>
      <c r="G53" s="98" t="s">
        <v>51</v>
      </c>
      <c r="H53" s="98">
        <v>42</v>
      </c>
      <c r="I53" s="98">
        <v>88401000000</v>
      </c>
      <c r="J53" s="5" t="s">
        <v>25</v>
      </c>
      <c r="K53" s="32">
        <v>1000000</v>
      </c>
      <c r="L53" s="3" t="s">
        <v>151</v>
      </c>
      <c r="M53" s="3" t="s">
        <v>165</v>
      </c>
      <c r="N53" s="98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180</v>
      </c>
      <c r="C54" s="96" t="s">
        <v>181</v>
      </c>
      <c r="D54" s="95" t="s">
        <v>179</v>
      </c>
      <c r="E54" s="5" t="s">
        <v>106</v>
      </c>
      <c r="F54" s="4">
        <v>876</v>
      </c>
      <c r="G54" s="98" t="s">
        <v>177</v>
      </c>
      <c r="H54" s="94">
        <v>1</v>
      </c>
      <c r="I54" s="98">
        <v>88401000000</v>
      </c>
      <c r="J54" s="5" t="s">
        <v>119</v>
      </c>
      <c r="K54" s="33">
        <v>60000000</v>
      </c>
      <c r="L54" s="3" t="s">
        <v>151</v>
      </c>
      <c r="M54" s="3" t="s">
        <v>165</v>
      </c>
      <c r="N54" s="98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8" t="s">
        <v>113</v>
      </c>
      <c r="C55" s="98">
        <v>5190090</v>
      </c>
      <c r="D55" s="5" t="s">
        <v>161</v>
      </c>
      <c r="E55" s="6" t="s">
        <v>162</v>
      </c>
      <c r="F55" s="4">
        <v>796</v>
      </c>
      <c r="G55" s="98" t="s">
        <v>51</v>
      </c>
      <c r="H55" s="94">
        <v>56</v>
      </c>
      <c r="I55" s="98">
        <v>88401000000</v>
      </c>
      <c r="J55" s="5" t="s">
        <v>25</v>
      </c>
      <c r="K55" s="33">
        <v>700000</v>
      </c>
      <c r="L55" s="3" t="s">
        <v>163</v>
      </c>
      <c r="M55" s="3" t="s">
        <v>164</v>
      </c>
      <c r="N55" s="98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9" t="s">
        <v>30</v>
      </c>
      <c r="C56" s="99">
        <v>4540020</v>
      </c>
      <c r="D56" s="5" t="s">
        <v>187</v>
      </c>
      <c r="E56" s="5" t="s">
        <v>188</v>
      </c>
      <c r="F56" s="3" t="s">
        <v>23</v>
      </c>
      <c r="G56" s="98" t="s">
        <v>133</v>
      </c>
      <c r="H56" s="12">
        <v>600</v>
      </c>
      <c r="I56" s="98">
        <v>88401000000</v>
      </c>
      <c r="J56" s="5" t="s">
        <v>25</v>
      </c>
      <c r="K56" s="43">
        <v>5500000</v>
      </c>
      <c r="L56" s="3" t="s">
        <v>246</v>
      </c>
      <c r="M56" s="98" t="s">
        <v>247</v>
      </c>
      <c r="N56" s="98" t="s">
        <v>39</v>
      </c>
      <c r="O56" s="98" t="s">
        <v>26</v>
      </c>
      <c r="P56" s="21"/>
      <c r="Q56" s="21"/>
    </row>
    <row r="57" spans="1:17" ht="42.75" customHeight="1">
      <c r="A57" s="3">
        <f t="shared" si="0"/>
        <v>34</v>
      </c>
      <c r="B57" s="98" t="s">
        <v>113</v>
      </c>
      <c r="C57" s="98">
        <v>5190090</v>
      </c>
      <c r="D57" s="5" t="s">
        <v>169</v>
      </c>
      <c r="E57" s="6" t="s">
        <v>170</v>
      </c>
      <c r="F57" s="4">
        <v>796</v>
      </c>
      <c r="G57" s="98" t="s">
        <v>51</v>
      </c>
      <c r="H57" s="94">
        <v>120</v>
      </c>
      <c r="I57" s="98">
        <v>88401000000</v>
      </c>
      <c r="J57" s="5" t="s">
        <v>25</v>
      </c>
      <c r="K57" s="33">
        <v>1500000</v>
      </c>
      <c r="L57" s="3" t="s">
        <v>171</v>
      </c>
      <c r="M57" s="3" t="s">
        <v>172</v>
      </c>
      <c r="N57" s="98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8" t="s">
        <v>113</v>
      </c>
      <c r="C58" s="98">
        <v>5190090</v>
      </c>
      <c r="D58" s="5" t="s">
        <v>173</v>
      </c>
      <c r="E58" s="95" t="s">
        <v>174</v>
      </c>
      <c r="F58" s="4">
        <v>796</v>
      </c>
      <c r="G58" s="98" t="s">
        <v>51</v>
      </c>
      <c r="H58" s="94">
        <v>36</v>
      </c>
      <c r="I58" s="98">
        <v>88401000000</v>
      </c>
      <c r="J58" s="5" t="s">
        <v>25</v>
      </c>
      <c r="K58" s="33">
        <v>600000</v>
      </c>
      <c r="L58" s="3" t="s">
        <v>171</v>
      </c>
      <c r="M58" s="3" t="s">
        <v>172</v>
      </c>
      <c r="N58" s="98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9" t="s">
        <v>30</v>
      </c>
      <c r="C59" s="99">
        <v>4540020</v>
      </c>
      <c r="D59" s="10" t="s">
        <v>200</v>
      </c>
      <c r="E59" s="7" t="s">
        <v>198</v>
      </c>
      <c r="F59" s="4">
        <v>876</v>
      </c>
      <c r="G59" s="98" t="s">
        <v>177</v>
      </c>
      <c r="H59" s="8">
        <v>1</v>
      </c>
      <c r="I59" s="5">
        <v>88401820001</v>
      </c>
      <c r="J59" s="5" t="s">
        <v>91</v>
      </c>
      <c r="K59" s="32">
        <v>1500000</v>
      </c>
      <c r="L59" s="98" t="s">
        <v>171</v>
      </c>
      <c r="M59" s="98" t="s">
        <v>202</v>
      </c>
      <c r="N59" s="98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9" t="s">
        <v>30</v>
      </c>
      <c r="C60" s="99">
        <v>4540020</v>
      </c>
      <c r="D60" s="10" t="s">
        <v>201</v>
      </c>
      <c r="E60" s="5" t="s">
        <v>199</v>
      </c>
      <c r="F60" s="4">
        <v>876</v>
      </c>
      <c r="G60" s="98" t="s">
        <v>177</v>
      </c>
      <c r="H60" s="8">
        <v>1</v>
      </c>
      <c r="I60" s="5">
        <v>88401820001</v>
      </c>
      <c r="J60" s="5" t="s">
        <v>91</v>
      </c>
      <c r="K60" s="32">
        <v>1500000</v>
      </c>
      <c r="L60" s="98" t="s">
        <v>171</v>
      </c>
      <c r="M60" s="98" t="s">
        <v>202</v>
      </c>
      <c r="N60" s="98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9" t="s">
        <v>65</v>
      </c>
      <c r="C61" s="99">
        <v>2221000</v>
      </c>
      <c r="D61" s="5" t="s">
        <v>66</v>
      </c>
      <c r="E61" s="7" t="s">
        <v>67</v>
      </c>
      <c r="F61" s="3">
        <v>796</v>
      </c>
      <c r="G61" s="98" t="s">
        <v>68</v>
      </c>
      <c r="H61" s="28">
        <v>3600000</v>
      </c>
      <c r="I61" s="98">
        <v>88401000000</v>
      </c>
      <c r="J61" s="5" t="s">
        <v>119</v>
      </c>
      <c r="K61" s="32">
        <v>4248000</v>
      </c>
      <c r="L61" s="3" t="s">
        <v>171</v>
      </c>
      <c r="M61" s="98" t="s">
        <v>231</v>
      </c>
      <c r="N61" s="99" t="s">
        <v>129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8" t="s">
        <v>132</v>
      </c>
      <c r="C62" s="98">
        <v>7000000</v>
      </c>
      <c r="D62" s="5" t="s">
        <v>190</v>
      </c>
      <c r="E62" s="6" t="s">
        <v>135</v>
      </c>
      <c r="F62" s="4" t="s">
        <v>23</v>
      </c>
      <c r="G62" s="98" t="s">
        <v>133</v>
      </c>
      <c r="H62" s="99">
        <v>60</v>
      </c>
      <c r="I62" s="98">
        <v>88252000000</v>
      </c>
      <c r="J62" s="5" t="s">
        <v>191</v>
      </c>
      <c r="K62" s="42">
        <v>1500000</v>
      </c>
      <c r="L62" s="98" t="s">
        <v>196</v>
      </c>
      <c r="M62" s="98" t="s">
        <v>164</v>
      </c>
      <c r="N62" s="98" t="s">
        <v>116</v>
      </c>
      <c r="O62" s="98" t="s">
        <v>26</v>
      </c>
      <c r="P62" s="23"/>
      <c r="Q62" s="23"/>
    </row>
    <row r="63" spans="1:17" ht="47.25" customHeight="1">
      <c r="A63" s="3">
        <f t="shared" si="0"/>
        <v>40</v>
      </c>
      <c r="B63" s="98" t="s">
        <v>132</v>
      </c>
      <c r="C63" s="98">
        <v>7000000</v>
      </c>
      <c r="D63" s="5" t="s">
        <v>195</v>
      </c>
      <c r="E63" s="6" t="s">
        <v>135</v>
      </c>
      <c r="F63" s="27" t="s">
        <v>23</v>
      </c>
      <c r="G63" s="98" t="s">
        <v>133</v>
      </c>
      <c r="H63" s="99">
        <v>60</v>
      </c>
      <c r="I63" s="98">
        <v>88220000000</v>
      </c>
      <c r="J63" s="5" t="s">
        <v>197</v>
      </c>
      <c r="K63" s="42">
        <v>1500000</v>
      </c>
      <c r="L63" s="98" t="s">
        <v>196</v>
      </c>
      <c r="M63" s="98" t="s">
        <v>164</v>
      </c>
      <c r="N63" s="98" t="s">
        <v>116</v>
      </c>
      <c r="O63" s="98" t="s">
        <v>26</v>
      </c>
      <c r="P63" s="23"/>
      <c r="Q63" s="23"/>
    </row>
    <row r="64" spans="1:17" ht="47.25" customHeight="1">
      <c r="A64" s="3">
        <f t="shared" si="0"/>
        <v>41</v>
      </c>
      <c r="B64" s="99" t="s">
        <v>93</v>
      </c>
      <c r="C64" s="99" t="s">
        <v>92</v>
      </c>
      <c r="D64" s="25" t="s">
        <v>87</v>
      </c>
      <c r="E64" s="5" t="s">
        <v>88</v>
      </c>
      <c r="F64" s="3">
        <v>796</v>
      </c>
      <c r="G64" s="98" t="s">
        <v>51</v>
      </c>
      <c r="H64" s="3">
        <v>2</v>
      </c>
      <c r="I64" s="98">
        <v>88415000000</v>
      </c>
      <c r="J64" s="5" t="s">
        <v>122</v>
      </c>
      <c r="K64" s="32">
        <v>960000</v>
      </c>
      <c r="L64" s="3" t="s">
        <v>192</v>
      </c>
      <c r="M64" s="98" t="s">
        <v>226</v>
      </c>
      <c r="N64" s="99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9" t="s">
        <v>94</v>
      </c>
      <c r="C65" s="99" t="s">
        <v>71</v>
      </c>
      <c r="D65" s="25" t="s">
        <v>87</v>
      </c>
      <c r="E65" s="5" t="s">
        <v>89</v>
      </c>
      <c r="F65" s="3">
        <v>796</v>
      </c>
      <c r="G65" s="98" t="s">
        <v>51</v>
      </c>
      <c r="H65" s="3">
        <v>2</v>
      </c>
      <c r="I65" s="98">
        <v>88248000000</v>
      </c>
      <c r="J65" s="5" t="s">
        <v>90</v>
      </c>
      <c r="K65" s="32">
        <v>960000</v>
      </c>
      <c r="L65" s="3" t="s">
        <v>192</v>
      </c>
      <c r="M65" s="98" t="s">
        <v>226</v>
      </c>
      <c r="N65" s="99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8" t="s">
        <v>132</v>
      </c>
      <c r="C66" s="98">
        <v>7000000</v>
      </c>
      <c r="D66" s="5" t="s">
        <v>203</v>
      </c>
      <c r="E66" s="6" t="s">
        <v>135</v>
      </c>
      <c r="F66" s="27" t="s">
        <v>23</v>
      </c>
      <c r="G66" s="98" t="s">
        <v>133</v>
      </c>
      <c r="H66" s="98">
        <v>60</v>
      </c>
      <c r="I66" s="96">
        <v>88244000000</v>
      </c>
      <c r="J66" s="5" t="s">
        <v>204</v>
      </c>
      <c r="K66" s="42">
        <v>1500000</v>
      </c>
      <c r="L66" s="98" t="s">
        <v>192</v>
      </c>
      <c r="M66" s="98" t="s">
        <v>172</v>
      </c>
      <c r="N66" s="98" t="s">
        <v>116</v>
      </c>
      <c r="O66" s="98" t="s">
        <v>26</v>
      </c>
      <c r="P66" s="21"/>
      <c r="Q66" s="21"/>
    </row>
    <row r="67" spans="1:17" ht="42" customHeight="1">
      <c r="A67" s="3">
        <f t="shared" si="0"/>
        <v>44</v>
      </c>
      <c r="B67" s="99" t="s">
        <v>48</v>
      </c>
      <c r="C67" s="99" t="s">
        <v>49</v>
      </c>
      <c r="D67" s="5" t="s">
        <v>50</v>
      </c>
      <c r="E67" s="5" t="s">
        <v>99</v>
      </c>
      <c r="F67" s="3">
        <v>796</v>
      </c>
      <c r="G67" s="98" t="s">
        <v>51</v>
      </c>
      <c r="H67" s="3">
        <v>3</v>
      </c>
      <c r="I67" s="98">
        <v>88401000000</v>
      </c>
      <c r="J67" s="5" t="s">
        <v>25</v>
      </c>
      <c r="K67" s="33">
        <v>1540000</v>
      </c>
      <c r="L67" s="3" t="s">
        <v>182</v>
      </c>
      <c r="M67" s="98" t="s">
        <v>184</v>
      </c>
      <c r="N67" s="99" t="s">
        <v>39</v>
      </c>
      <c r="O67" s="98" t="s">
        <v>26</v>
      </c>
      <c r="P67" s="21"/>
      <c r="Q67" s="21"/>
    </row>
    <row r="68" spans="1:17" ht="45" customHeight="1">
      <c r="A68" s="3">
        <f t="shared" si="0"/>
        <v>45</v>
      </c>
      <c r="B68" s="99" t="s">
        <v>61</v>
      </c>
      <c r="C68" s="99" t="s">
        <v>62</v>
      </c>
      <c r="D68" s="5" t="s">
        <v>63</v>
      </c>
      <c r="E68" s="5" t="s">
        <v>64</v>
      </c>
      <c r="F68" s="3">
        <v>796</v>
      </c>
      <c r="G68" s="98" t="s">
        <v>51</v>
      </c>
      <c r="H68" s="28">
        <v>4009200</v>
      </c>
      <c r="I68" s="98">
        <v>88401000000</v>
      </c>
      <c r="J68" s="5" t="s">
        <v>119</v>
      </c>
      <c r="K68" s="32">
        <v>17151300</v>
      </c>
      <c r="L68" s="3" t="s">
        <v>182</v>
      </c>
      <c r="M68" s="98" t="s">
        <v>230</v>
      </c>
      <c r="N68" s="99" t="s">
        <v>44</v>
      </c>
      <c r="O68" s="98" t="s">
        <v>26</v>
      </c>
      <c r="P68" s="21"/>
      <c r="Q68" s="21"/>
    </row>
    <row r="69" spans="1:17" ht="37.5" customHeight="1">
      <c r="A69" s="3">
        <f t="shared" si="0"/>
        <v>46</v>
      </c>
      <c r="B69" s="99" t="s">
        <v>69</v>
      </c>
      <c r="C69" s="99">
        <v>9111000</v>
      </c>
      <c r="D69" s="5" t="s">
        <v>70</v>
      </c>
      <c r="E69" s="5" t="s">
        <v>117</v>
      </c>
      <c r="F69" s="4">
        <v>876</v>
      </c>
      <c r="G69" s="98" t="s">
        <v>177</v>
      </c>
      <c r="H69" s="28">
        <v>945637</v>
      </c>
      <c r="I69" s="98">
        <v>88401000000</v>
      </c>
      <c r="J69" s="5" t="s">
        <v>119</v>
      </c>
      <c r="K69" s="32">
        <v>43461415</v>
      </c>
      <c r="L69" s="3" t="s">
        <v>182</v>
      </c>
      <c r="M69" s="98" t="s">
        <v>228</v>
      </c>
      <c r="N69" s="99" t="s">
        <v>44</v>
      </c>
      <c r="O69" s="98" t="s">
        <v>26</v>
      </c>
      <c r="P69" s="21"/>
      <c r="Q69" s="21"/>
    </row>
    <row r="70" spans="1:17" ht="36.75" customHeight="1">
      <c r="A70" s="3">
        <f t="shared" si="0"/>
        <v>47</v>
      </c>
      <c r="B70" s="99" t="s">
        <v>114</v>
      </c>
      <c r="C70" s="99">
        <v>2320212</v>
      </c>
      <c r="D70" s="7" t="s">
        <v>58</v>
      </c>
      <c r="E70" s="5" t="s">
        <v>109</v>
      </c>
      <c r="F70" s="98">
        <v>112</v>
      </c>
      <c r="G70" s="98" t="s">
        <v>59</v>
      </c>
      <c r="H70" s="28">
        <v>60000</v>
      </c>
      <c r="I70" s="98">
        <v>88401000000</v>
      </c>
      <c r="J70" s="5" t="s">
        <v>119</v>
      </c>
      <c r="K70" s="32">
        <v>2200000</v>
      </c>
      <c r="L70" s="3" t="s">
        <v>182</v>
      </c>
      <c r="M70" s="98" t="s">
        <v>183</v>
      </c>
      <c r="N70" s="98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8" t="s">
        <v>132</v>
      </c>
      <c r="C71" s="98">
        <v>7000000</v>
      </c>
      <c r="D71" s="5" t="s">
        <v>193</v>
      </c>
      <c r="E71" s="6" t="s">
        <v>135</v>
      </c>
      <c r="F71" s="27" t="s">
        <v>23</v>
      </c>
      <c r="G71" s="98" t="s">
        <v>133</v>
      </c>
      <c r="H71" s="98">
        <v>150</v>
      </c>
      <c r="I71" s="98">
        <v>88248000000</v>
      </c>
      <c r="J71" s="5" t="s">
        <v>194</v>
      </c>
      <c r="K71" s="43">
        <v>6000000</v>
      </c>
      <c r="L71" s="98" t="s">
        <v>182</v>
      </c>
      <c r="M71" s="98" t="s">
        <v>205</v>
      </c>
      <c r="N71" s="98" t="s">
        <v>116</v>
      </c>
      <c r="O71" s="98" t="s">
        <v>26</v>
      </c>
      <c r="P71" s="24"/>
      <c r="Q71" s="17"/>
    </row>
    <row r="72" spans="1:17" ht="42" customHeight="1">
      <c r="A72" s="3">
        <f t="shared" si="0"/>
        <v>49</v>
      </c>
      <c r="B72" s="98" t="s">
        <v>30</v>
      </c>
      <c r="C72" s="98">
        <v>4540020</v>
      </c>
      <c r="D72" s="5" t="s">
        <v>210</v>
      </c>
      <c r="E72" s="6" t="s">
        <v>134</v>
      </c>
      <c r="F72" s="4" t="s">
        <v>23</v>
      </c>
      <c r="G72" s="98" t="s">
        <v>133</v>
      </c>
      <c r="H72" s="99">
        <v>60</v>
      </c>
      <c r="I72" s="98">
        <v>88252000000</v>
      </c>
      <c r="J72" s="5" t="s">
        <v>191</v>
      </c>
      <c r="K72" s="43">
        <v>900000</v>
      </c>
      <c r="L72" s="98" t="s">
        <v>182</v>
      </c>
      <c r="M72" s="98" t="s">
        <v>252</v>
      </c>
      <c r="N72" s="98" t="s">
        <v>39</v>
      </c>
      <c r="O72" s="98" t="s">
        <v>26</v>
      </c>
      <c r="P72" s="24"/>
      <c r="Q72" s="17"/>
    </row>
    <row r="73" spans="1:17" ht="45" customHeight="1">
      <c r="A73" s="3">
        <f t="shared" si="0"/>
        <v>50</v>
      </c>
      <c r="B73" s="98" t="s">
        <v>132</v>
      </c>
      <c r="C73" s="98">
        <v>7000000</v>
      </c>
      <c r="D73" s="5" t="s">
        <v>206</v>
      </c>
      <c r="E73" s="6" t="s">
        <v>135</v>
      </c>
      <c r="F73" s="27" t="s">
        <v>23</v>
      </c>
      <c r="G73" s="98" t="s">
        <v>133</v>
      </c>
      <c r="H73" s="98">
        <v>60</v>
      </c>
      <c r="I73" s="98">
        <v>88224000000</v>
      </c>
      <c r="J73" s="5" t="s">
        <v>207</v>
      </c>
      <c r="K73" s="42">
        <v>1500000</v>
      </c>
      <c r="L73" s="98" t="s">
        <v>208</v>
      </c>
      <c r="M73" s="98" t="s">
        <v>209</v>
      </c>
      <c r="N73" s="98" t="s">
        <v>116</v>
      </c>
      <c r="O73" s="98" t="s">
        <v>26</v>
      </c>
      <c r="P73" s="24"/>
      <c r="Q73" s="17"/>
    </row>
    <row r="74" spans="1:17" ht="46.5" customHeight="1">
      <c r="A74" s="3">
        <f t="shared" si="0"/>
        <v>51</v>
      </c>
      <c r="B74" s="99" t="s">
        <v>30</v>
      </c>
      <c r="C74" s="99">
        <v>4540020</v>
      </c>
      <c r="D74" s="5" t="s">
        <v>211</v>
      </c>
      <c r="E74" s="6" t="s">
        <v>134</v>
      </c>
      <c r="F74" s="4" t="s">
        <v>23</v>
      </c>
      <c r="G74" s="98" t="s">
        <v>133</v>
      </c>
      <c r="H74" s="99">
        <v>60</v>
      </c>
      <c r="I74" s="98">
        <v>88220000000</v>
      </c>
      <c r="J74" s="5" t="s">
        <v>197</v>
      </c>
      <c r="K74" s="43">
        <v>900000</v>
      </c>
      <c r="L74" s="43" t="s">
        <v>208</v>
      </c>
      <c r="M74" s="98" t="s">
        <v>248</v>
      </c>
      <c r="N74" s="98" t="s">
        <v>39</v>
      </c>
      <c r="O74" s="98" t="s">
        <v>26</v>
      </c>
      <c r="P74" s="24"/>
      <c r="Q74" s="17"/>
    </row>
    <row r="75" spans="1:17" ht="46.5" customHeight="1">
      <c r="A75" s="3">
        <f t="shared" si="0"/>
        <v>52</v>
      </c>
      <c r="B75" s="99" t="s">
        <v>30</v>
      </c>
      <c r="C75" s="99">
        <v>4540020</v>
      </c>
      <c r="D75" s="5" t="s">
        <v>212</v>
      </c>
      <c r="E75" s="6" t="s">
        <v>134</v>
      </c>
      <c r="F75" s="4" t="s">
        <v>23</v>
      </c>
      <c r="G75" s="98" t="s">
        <v>133</v>
      </c>
      <c r="H75" s="99">
        <v>60</v>
      </c>
      <c r="I75" s="97">
        <v>88244000000</v>
      </c>
      <c r="J75" s="5" t="s">
        <v>204</v>
      </c>
      <c r="K75" s="43">
        <v>900000</v>
      </c>
      <c r="L75" s="98" t="s">
        <v>249</v>
      </c>
      <c r="M75" s="98" t="s">
        <v>251</v>
      </c>
      <c r="N75" s="98" t="s">
        <v>39</v>
      </c>
      <c r="O75" s="98" t="s">
        <v>26</v>
      </c>
      <c r="P75" s="24"/>
      <c r="Q75" s="17"/>
    </row>
    <row r="76" spans="1:17" ht="45.75" customHeight="1">
      <c r="A76" s="3">
        <f t="shared" si="0"/>
        <v>53</v>
      </c>
      <c r="B76" s="99" t="s">
        <v>30</v>
      </c>
      <c r="C76" s="99">
        <v>4540020</v>
      </c>
      <c r="D76" s="5" t="s">
        <v>213</v>
      </c>
      <c r="E76" s="6" t="s">
        <v>134</v>
      </c>
      <c r="F76" s="4" t="s">
        <v>23</v>
      </c>
      <c r="G76" s="98" t="s">
        <v>133</v>
      </c>
      <c r="H76" s="99">
        <v>60</v>
      </c>
      <c r="I76" s="98">
        <v>88224000000</v>
      </c>
      <c r="J76" s="5" t="s">
        <v>207</v>
      </c>
      <c r="K76" s="43">
        <v>900000</v>
      </c>
      <c r="L76" s="98" t="s">
        <v>249</v>
      </c>
      <c r="M76" s="98" t="s">
        <v>227</v>
      </c>
      <c r="N76" s="98" t="s">
        <v>39</v>
      </c>
      <c r="O76" s="98" t="s">
        <v>26</v>
      </c>
      <c r="P76" s="24"/>
      <c r="Q76" s="17"/>
    </row>
    <row r="77" spans="1:17" ht="30.75" customHeight="1">
      <c r="A77" s="3">
        <f t="shared" si="0"/>
        <v>54</v>
      </c>
      <c r="B77" s="99" t="s">
        <v>118</v>
      </c>
      <c r="C77" s="50">
        <v>4530050</v>
      </c>
      <c r="D77" s="5" t="s">
        <v>110</v>
      </c>
      <c r="E77" s="5" t="s">
        <v>106</v>
      </c>
      <c r="F77" s="3">
        <v>796</v>
      </c>
      <c r="G77" s="98" t="s">
        <v>51</v>
      </c>
      <c r="H77" s="105">
        <v>60500</v>
      </c>
      <c r="I77" s="98">
        <v>88401000000</v>
      </c>
      <c r="J77" s="5" t="s">
        <v>119</v>
      </c>
      <c r="K77" s="33">
        <v>36406000</v>
      </c>
      <c r="L77" s="98" t="s">
        <v>249</v>
      </c>
      <c r="M77" s="89" t="s">
        <v>229</v>
      </c>
      <c r="N77" s="99" t="s">
        <v>44</v>
      </c>
      <c r="O77" s="98" t="s">
        <v>26</v>
      </c>
      <c r="P77" s="24"/>
      <c r="Q77" s="17"/>
    </row>
    <row r="78" spans="1:17" ht="42" customHeight="1">
      <c r="A78" s="3">
        <f t="shared" si="0"/>
        <v>55</v>
      </c>
      <c r="B78" s="105" t="s">
        <v>32</v>
      </c>
      <c r="C78" s="105">
        <v>7411019</v>
      </c>
      <c r="D78" s="5" t="s">
        <v>35</v>
      </c>
      <c r="E78" s="5" t="s">
        <v>106</v>
      </c>
      <c r="F78" s="4">
        <v>876</v>
      </c>
      <c r="G78" s="104" t="s">
        <v>177</v>
      </c>
      <c r="H78" s="8">
        <v>1</v>
      </c>
      <c r="I78" s="104">
        <v>88401000000</v>
      </c>
      <c r="J78" s="5" t="s">
        <v>119</v>
      </c>
      <c r="K78" s="33">
        <v>7200000</v>
      </c>
      <c r="L78" s="104" t="s">
        <v>249</v>
      </c>
      <c r="M78" s="104" t="s">
        <v>250</v>
      </c>
      <c r="N78" s="104" t="s">
        <v>116</v>
      </c>
      <c r="O78" s="104" t="s">
        <v>26</v>
      </c>
      <c r="P78" s="24"/>
      <c r="Q78" s="17"/>
    </row>
    <row r="79" spans="1:17" ht="51" customHeight="1">
      <c r="A79" s="3">
        <f t="shared" si="0"/>
        <v>56</v>
      </c>
      <c r="B79" s="99" t="s">
        <v>30</v>
      </c>
      <c r="C79" s="99">
        <v>4540020</v>
      </c>
      <c r="D79" s="5" t="s">
        <v>240</v>
      </c>
      <c r="E79" s="6" t="s">
        <v>134</v>
      </c>
      <c r="F79" s="4" t="s">
        <v>23</v>
      </c>
      <c r="G79" s="98" t="s">
        <v>133</v>
      </c>
      <c r="H79" s="99">
        <v>60</v>
      </c>
      <c r="I79" s="98">
        <v>88248000000</v>
      </c>
      <c r="J79" s="5" t="s">
        <v>194</v>
      </c>
      <c r="K79" s="43">
        <v>2000000</v>
      </c>
      <c r="L79" s="98" t="s">
        <v>216</v>
      </c>
      <c r="M79" s="98" t="s">
        <v>227</v>
      </c>
      <c r="N79" s="98" t="s">
        <v>39</v>
      </c>
      <c r="O79" s="98" t="s">
        <v>26</v>
      </c>
      <c r="P79" s="24"/>
      <c r="Q79" s="17"/>
    </row>
    <row r="80" spans="1:17" ht="161.25" customHeight="1">
      <c r="A80" s="3">
        <f t="shared" si="0"/>
        <v>57</v>
      </c>
      <c r="B80" s="99" t="s">
        <v>36</v>
      </c>
      <c r="C80" s="99" t="s">
        <v>37</v>
      </c>
      <c r="D80" s="5" t="s">
        <v>38</v>
      </c>
      <c r="E80" s="5" t="s">
        <v>98</v>
      </c>
      <c r="F80" s="98">
        <v>792</v>
      </c>
      <c r="G80" s="98" t="s">
        <v>242</v>
      </c>
      <c r="H80" s="8">
        <v>227</v>
      </c>
      <c r="I80" s="98">
        <v>88401000000</v>
      </c>
      <c r="J80" s="5" t="s">
        <v>25</v>
      </c>
      <c r="K80" s="33">
        <v>1700000</v>
      </c>
      <c r="L80" s="98" t="s">
        <v>216</v>
      </c>
      <c r="M80" s="98" t="s">
        <v>253</v>
      </c>
      <c r="N80" s="99" t="s">
        <v>39</v>
      </c>
      <c r="O80" s="98" t="s">
        <v>26</v>
      </c>
      <c r="P80" s="24"/>
      <c r="Q80" s="17"/>
    </row>
    <row r="81" spans="1:17" ht="45" customHeight="1">
      <c r="A81" s="3">
        <f t="shared" si="0"/>
        <v>58</v>
      </c>
      <c r="B81" s="99" t="s">
        <v>32</v>
      </c>
      <c r="C81" s="99">
        <v>7411019</v>
      </c>
      <c r="D81" s="5" t="s">
        <v>34</v>
      </c>
      <c r="E81" s="51" t="s">
        <v>106</v>
      </c>
      <c r="F81" s="4">
        <v>876</v>
      </c>
      <c r="G81" s="98" t="s">
        <v>177</v>
      </c>
      <c r="H81" s="8">
        <v>1</v>
      </c>
      <c r="I81" s="98">
        <v>88401000000</v>
      </c>
      <c r="J81" s="5" t="s">
        <v>25</v>
      </c>
      <c r="K81" s="52">
        <v>5000000</v>
      </c>
      <c r="L81" s="87" t="s">
        <v>216</v>
      </c>
      <c r="M81" s="98" t="s">
        <v>227</v>
      </c>
      <c r="N81" s="87" t="s">
        <v>116</v>
      </c>
      <c r="O81" s="87" t="s">
        <v>26</v>
      </c>
      <c r="P81" s="24"/>
      <c r="Q81" s="17"/>
    </row>
    <row r="82" spans="1:17" ht="96" customHeight="1">
      <c r="A82" s="3">
        <f t="shared" si="0"/>
        <v>59</v>
      </c>
      <c r="B82" s="98" t="s">
        <v>41</v>
      </c>
      <c r="C82" s="98" t="s">
        <v>42</v>
      </c>
      <c r="D82" s="5" t="s">
        <v>43</v>
      </c>
      <c r="E82" s="5" t="s">
        <v>215</v>
      </c>
      <c r="F82" s="4">
        <v>876</v>
      </c>
      <c r="G82" s="98" t="s">
        <v>177</v>
      </c>
      <c r="H82" s="8">
        <v>1</v>
      </c>
      <c r="I82" s="98">
        <v>88401000000</v>
      </c>
      <c r="J82" s="5" t="s">
        <v>25</v>
      </c>
      <c r="K82" s="33">
        <v>40000000</v>
      </c>
      <c r="L82" s="98" t="s">
        <v>216</v>
      </c>
      <c r="M82" s="98" t="s">
        <v>218</v>
      </c>
      <c r="N82" s="98" t="s">
        <v>44</v>
      </c>
      <c r="O82" s="98" t="s">
        <v>26</v>
      </c>
      <c r="P82" s="24"/>
      <c r="Q82" s="17"/>
    </row>
    <row r="83" spans="1:17" ht="38.25" customHeight="1">
      <c r="A83" s="3">
        <f t="shared" si="0"/>
        <v>60</v>
      </c>
      <c r="B83" s="99" t="s">
        <v>48</v>
      </c>
      <c r="C83" s="99" t="s">
        <v>49</v>
      </c>
      <c r="D83" s="5" t="s">
        <v>50</v>
      </c>
      <c r="E83" s="5" t="s">
        <v>99</v>
      </c>
      <c r="F83" s="3">
        <v>796</v>
      </c>
      <c r="G83" s="98" t="s">
        <v>51</v>
      </c>
      <c r="H83" s="3">
        <v>6</v>
      </c>
      <c r="I83" s="98">
        <v>88401000000</v>
      </c>
      <c r="J83" s="5" t="s">
        <v>25</v>
      </c>
      <c r="K83" s="33">
        <v>600000</v>
      </c>
      <c r="L83" s="3" t="s">
        <v>185</v>
      </c>
      <c r="M83" s="98" t="s">
        <v>186</v>
      </c>
      <c r="N83" s="99" t="s">
        <v>39</v>
      </c>
      <c r="O83" s="98" t="s">
        <v>26</v>
      </c>
      <c r="P83" s="24"/>
      <c r="Q83" s="17"/>
    </row>
    <row r="84" spans="1:17" ht="19.5" customHeight="1">
      <c r="A84" s="270" t="s">
        <v>241</v>
      </c>
      <c r="B84" s="271"/>
      <c r="C84" s="271"/>
      <c r="D84" s="272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4"/>
      <c r="B85" s="44"/>
      <c r="C85" s="44"/>
      <c r="D85" s="44"/>
      <c r="E85" s="24"/>
      <c r="F85" s="16"/>
      <c r="G85" s="16"/>
      <c r="H85" s="16"/>
      <c r="I85" s="16"/>
      <c r="J85" s="16"/>
      <c r="K85" s="45"/>
      <c r="L85" s="16"/>
      <c r="M85" s="16"/>
      <c r="N85" s="16"/>
      <c r="O85" s="24"/>
      <c r="P85" s="24"/>
      <c r="Q85" s="17"/>
    </row>
    <row r="86" spans="1:17" ht="19.5" customHeight="1">
      <c r="A86" s="44"/>
      <c r="B86" s="44"/>
      <c r="C86" s="44"/>
      <c r="D86" s="44"/>
      <c r="E86" s="24"/>
      <c r="F86" s="16"/>
      <c r="G86" s="16"/>
      <c r="H86" s="16"/>
      <c r="I86" s="16"/>
      <c r="J86" s="16"/>
      <c r="K86" s="45"/>
      <c r="L86" s="16"/>
      <c r="M86" s="16"/>
      <c r="N86" s="16"/>
      <c r="O86" s="24"/>
      <c r="P86" s="24"/>
      <c r="Q86" s="17"/>
    </row>
    <row r="87" spans="1:17" ht="19.5" customHeight="1">
      <c r="A87" s="78" t="s">
        <v>244</v>
      </c>
      <c r="B87" s="79"/>
      <c r="C87" s="79"/>
      <c r="D87" s="79"/>
      <c r="E87" s="79"/>
      <c r="F87" s="78" t="s">
        <v>136</v>
      </c>
      <c r="G87" s="79"/>
      <c r="H87" s="79"/>
      <c r="I87" s="79"/>
      <c r="J87" s="80"/>
      <c r="K87" s="80"/>
      <c r="L87" s="47"/>
      <c r="M87" s="47"/>
      <c r="N87" s="47"/>
      <c r="O87" s="47"/>
      <c r="Q87" s="46"/>
    </row>
    <row r="88" spans="1:17" ht="19.5" customHeight="1">
      <c r="A88" s="78" t="s">
        <v>137</v>
      </c>
      <c r="B88" s="79"/>
      <c r="C88" s="79"/>
      <c r="D88" s="79"/>
      <c r="E88" s="79"/>
      <c r="F88" s="79"/>
      <c r="G88" s="79"/>
      <c r="H88" s="79"/>
      <c r="I88" s="79"/>
      <c r="J88" s="80"/>
      <c r="K88" s="80"/>
      <c r="L88" s="47"/>
      <c r="M88" s="47"/>
      <c r="N88" s="47"/>
      <c r="O88" s="47"/>
      <c r="P88" s="47"/>
      <c r="Q88" s="46"/>
    </row>
    <row r="89" spans="1:17" ht="19.5" customHeight="1">
      <c r="A89" s="78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47"/>
      <c r="M89" s="47"/>
      <c r="N89" s="47"/>
      <c r="O89" s="47"/>
      <c r="P89" s="47"/>
      <c r="Q89" s="46"/>
    </row>
    <row r="90" spans="1:17" ht="17.25" customHeight="1">
      <c r="A90" s="100"/>
      <c r="B90" s="48"/>
      <c r="C90" s="48"/>
      <c r="D90" s="49"/>
      <c r="E90" s="81"/>
      <c r="F90" s="49"/>
      <c r="G90" s="49"/>
      <c r="H90" s="49"/>
      <c r="I90" s="49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73" t="s">
        <v>138</v>
      </c>
      <c r="B91" s="273"/>
      <c r="C91" s="273"/>
      <c r="D91" s="273"/>
      <c r="E91" s="273"/>
      <c r="F91" s="82"/>
      <c r="G91" s="82"/>
      <c r="H91" s="82"/>
      <c r="I91" s="82"/>
      <c r="K91" s="30"/>
      <c r="P91" s="24"/>
      <c r="Q91" s="24"/>
    </row>
    <row r="92" spans="1:17" ht="17.25" customHeight="1">
      <c r="A92" s="273" t="s">
        <v>139</v>
      </c>
      <c r="B92" s="273"/>
      <c r="C92" s="273"/>
      <c r="D92" s="273"/>
      <c r="E92" s="273"/>
      <c r="F92" s="82" t="s">
        <v>140</v>
      </c>
      <c r="G92" s="82"/>
      <c r="H92" s="82"/>
      <c r="I92" s="82"/>
      <c r="K92" s="30"/>
      <c r="P92" s="24"/>
      <c r="Q92" s="24"/>
    </row>
    <row r="93" spans="1:17" ht="17.25" customHeight="1">
      <c r="B93" s="30"/>
      <c r="C93" s="59"/>
      <c r="F93" s="274"/>
      <c r="G93" s="274"/>
      <c r="H93" s="274"/>
      <c r="I93" s="274"/>
      <c r="J93" s="274"/>
      <c r="K93" s="274"/>
      <c r="L93" s="274"/>
      <c r="M93" s="36"/>
      <c r="N93" s="36"/>
      <c r="O93" s="36"/>
      <c r="P93" s="36"/>
      <c r="Q93" s="2"/>
    </row>
    <row r="94" spans="1:17" ht="44.25" customHeight="1">
      <c r="B94" s="68"/>
      <c r="C94" s="83"/>
      <c r="D94" s="36"/>
      <c r="E94" s="36"/>
      <c r="F94" s="36"/>
      <c r="G94" s="84"/>
      <c r="H94" s="85"/>
      <c r="I94" s="85"/>
      <c r="J94" s="36"/>
      <c r="K94" s="86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2"/>
  <sheetViews>
    <sheetView tabSelected="1" zoomScale="110" zoomScaleNormal="110" zoomScaleSheetLayoutView="100" workbookViewId="0">
      <selection activeCell="D7" sqref="D7"/>
    </sheetView>
  </sheetViews>
  <sheetFormatPr defaultRowHeight="44.25" customHeight="1"/>
  <cols>
    <col min="1" max="1" width="6" style="235" customWidth="1"/>
    <col min="2" max="2" width="12.140625" style="73" customWidth="1"/>
    <col min="3" max="3" width="12.140625" style="74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5" customWidth="1"/>
    <col min="8" max="8" width="9.7109375" style="76" customWidth="1"/>
    <col min="9" max="9" width="13.28515625" style="76" customWidth="1"/>
    <col min="10" max="10" width="14.42578125" style="30" customWidth="1"/>
    <col min="11" max="11" width="12.7109375" style="59" customWidth="1"/>
    <col min="12" max="13" width="14.5703125" style="30" customWidth="1"/>
    <col min="14" max="14" width="16.28515625" style="30" customWidth="1"/>
    <col min="15" max="15" width="13.28515625" style="30" customWidth="1"/>
    <col min="16" max="16" width="20" style="1" hidden="1" customWidth="1"/>
    <col min="17" max="16384" width="9.140625" style="1"/>
  </cols>
  <sheetData>
    <row r="1" spans="1:16" ht="17.25" customHeight="1">
      <c r="A1" s="263" t="s">
        <v>0</v>
      </c>
      <c r="B1" s="263"/>
      <c r="C1" s="55"/>
      <c r="D1" s="39"/>
      <c r="E1" s="56"/>
      <c r="F1" s="56"/>
      <c r="G1" s="57"/>
      <c r="H1" s="58"/>
      <c r="I1" s="58"/>
      <c r="J1" s="56"/>
      <c r="L1" s="60"/>
      <c r="M1" s="60" t="s">
        <v>1</v>
      </c>
      <c r="N1" s="60"/>
      <c r="O1" s="60"/>
      <c r="P1" s="14"/>
    </row>
    <row r="2" spans="1:16" ht="15.75" customHeight="1">
      <c r="A2" s="264" t="s">
        <v>2</v>
      </c>
      <c r="B2" s="264"/>
      <c r="C2" s="264"/>
      <c r="D2" s="264"/>
      <c r="E2" s="56"/>
      <c r="F2" s="56"/>
      <c r="G2" s="57"/>
      <c r="H2" s="58"/>
      <c r="I2" s="58"/>
      <c r="J2" s="56"/>
      <c r="L2" s="62"/>
      <c r="M2" s="62" t="s">
        <v>124</v>
      </c>
      <c r="N2" s="62"/>
      <c r="O2" s="62"/>
      <c r="P2" s="13"/>
    </row>
    <row r="3" spans="1:16" ht="15.75" customHeight="1">
      <c r="A3" s="287" t="s">
        <v>337</v>
      </c>
      <c r="B3" s="287"/>
      <c r="C3" s="287"/>
      <c r="D3" s="287"/>
      <c r="E3" s="56"/>
      <c r="F3" s="56"/>
      <c r="G3" s="57"/>
      <c r="H3" s="58"/>
      <c r="I3" s="58"/>
      <c r="J3" s="56"/>
      <c r="L3" s="62"/>
      <c r="M3" s="230" t="s">
        <v>336</v>
      </c>
      <c r="N3" s="231"/>
      <c r="O3" s="62"/>
      <c r="P3" s="13"/>
    </row>
    <row r="4" spans="1:16" ht="15.75" customHeight="1">
      <c r="A4" s="232" t="s">
        <v>3</v>
      </c>
      <c r="B4" s="88"/>
      <c r="C4" s="88"/>
      <c r="D4" s="88"/>
      <c r="E4" s="56"/>
      <c r="F4" s="56"/>
      <c r="G4" s="57"/>
      <c r="H4" s="58"/>
      <c r="I4" s="58"/>
      <c r="J4" s="56"/>
      <c r="L4" s="62"/>
      <c r="M4" s="64" t="s">
        <v>4</v>
      </c>
      <c r="N4" s="62"/>
      <c r="O4" s="62"/>
      <c r="P4" s="13"/>
    </row>
    <row r="5" spans="1:16" ht="15.75" customHeight="1">
      <c r="A5" s="265" t="s">
        <v>130</v>
      </c>
      <c r="B5" s="265"/>
      <c r="C5" s="265"/>
      <c r="D5" s="265"/>
      <c r="E5" s="56"/>
      <c r="F5" s="56"/>
      <c r="G5" s="57"/>
      <c r="H5" s="58"/>
      <c r="I5" s="58"/>
      <c r="J5" s="56"/>
      <c r="L5" s="62"/>
      <c r="M5" s="65" t="s">
        <v>131</v>
      </c>
      <c r="N5" s="65"/>
      <c r="O5" s="65"/>
      <c r="P5" s="13"/>
    </row>
    <row r="6" spans="1:16" ht="15.75" customHeight="1">
      <c r="A6" s="265"/>
      <c r="B6" s="265"/>
      <c r="C6" s="265"/>
      <c r="D6" s="265"/>
      <c r="E6" s="56"/>
      <c r="F6" s="56"/>
      <c r="G6" s="56"/>
      <c r="H6" s="56"/>
      <c r="I6" s="56"/>
      <c r="J6" s="56"/>
      <c r="L6" s="65"/>
      <c r="M6" s="65"/>
      <c r="N6" s="65"/>
      <c r="O6" s="65"/>
      <c r="P6" s="19"/>
    </row>
    <row r="7" spans="1:16" ht="15" customHeight="1">
      <c r="A7" s="233"/>
      <c r="B7" s="35"/>
      <c r="C7" s="35"/>
      <c r="D7" s="35"/>
      <c r="E7" s="56"/>
      <c r="F7" s="56"/>
      <c r="G7" s="56"/>
      <c r="H7" s="56"/>
      <c r="I7" s="56"/>
      <c r="J7" s="56"/>
      <c r="K7" s="35"/>
      <c r="L7" s="35"/>
      <c r="M7" s="35"/>
      <c r="N7" s="35"/>
      <c r="O7" s="35"/>
      <c r="P7" s="19"/>
    </row>
    <row r="8" spans="1:16" ht="15" customHeight="1">
      <c r="A8" s="233" t="s">
        <v>74</v>
      </c>
      <c r="B8" s="35"/>
      <c r="C8" s="35"/>
      <c r="D8" s="35" t="s">
        <v>75</v>
      </c>
      <c r="E8" s="56"/>
      <c r="F8" s="56"/>
      <c r="G8" s="56"/>
      <c r="H8" s="56"/>
      <c r="I8" s="56"/>
      <c r="J8" s="56"/>
      <c r="K8" s="35"/>
      <c r="L8" s="35"/>
      <c r="M8" s="35"/>
      <c r="N8" s="35"/>
      <c r="O8" s="35"/>
      <c r="P8" s="19"/>
    </row>
    <row r="9" spans="1:16" ht="27.75" customHeight="1">
      <c r="A9" s="262" t="s">
        <v>76</v>
      </c>
      <c r="B9" s="262"/>
      <c r="C9" s="262"/>
      <c r="D9" s="35" t="s">
        <v>77</v>
      </c>
      <c r="E9" s="56"/>
      <c r="F9" s="56"/>
      <c r="G9" s="56"/>
      <c r="H9" s="56"/>
      <c r="I9" s="56"/>
      <c r="J9" s="56"/>
      <c r="K9" s="35"/>
      <c r="L9" s="35"/>
      <c r="M9" s="35"/>
      <c r="N9" s="35"/>
      <c r="O9" s="35"/>
      <c r="P9" s="19"/>
    </row>
    <row r="10" spans="1:16" ht="15" customHeight="1">
      <c r="A10" s="233" t="s">
        <v>78</v>
      </c>
      <c r="B10" s="35"/>
      <c r="C10" s="35"/>
      <c r="D10" s="35" t="s">
        <v>79</v>
      </c>
      <c r="E10" s="56"/>
      <c r="F10" s="56"/>
      <c r="G10" s="56"/>
      <c r="H10" s="56"/>
      <c r="I10" s="56"/>
      <c r="J10" s="56"/>
      <c r="K10" s="35"/>
      <c r="L10" s="35"/>
      <c r="M10" s="35"/>
      <c r="N10" s="35"/>
      <c r="O10" s="35"/>
      <c r="P10" s="19"/>
    </row>
    <row r="11" spans="1:16" ht="15" customHeight="1">
      <c r="A11" s="233" t="s">
        <v>80</v>
      </c>
      <c r="B11" s="35"/>
      <c r="C11" s="35"/>
      <c r="D11" s="35" t="s">
        <v>81</v>
      </c>
      <c r="E11" s="56"/>
      <c r="F11" s="56"/>
      <c r="G11" s="56"/>
      <c r="H11" s="56"/>
      <c r="I11" s="56"/>
      <c r="J11" s="56"/>
      <c r="K11" s="35"/>
      <c r="L11" s="35"/>
      <c r="M11" s="35"/>
      <c r="N11" s="35"/>
      <c r="O11" s="35"/>
      <c r="P11" s="19"/>
    </row>
    <row r="12" spans="1:16" ht="15" customHeight="1">
      <c r="A12" s="233" t="s">
        <v>82</v>
      </c>
      <c r="B12" s="35"/>
      <c r="C12" s="35"/>
      <c r="D12" s="35">
        <v>1215099739</v>
      </c>
      <c r="E12" s="56"/>
      <c r="F12" s="56"/>
      <c r="G12" s="56"/>
      <c r="H12" s="56"/>
      <c r="I12" s="56"/>
      <c r="J12" s="56"/>
      <c r="K12" s="35"/>
      <c r="L12" s="35"/>
      <c r="M12" s="35"/>
      <c r="N12" s="35"/>
      <c r="O12" s="35"/>
      <c r="P12" s="19"/>
    </row>
    <row r="13" spans="1:16" ht="15" customHeight="1">
      <c r="A13" s="233" t="s">
        <v>83</v>
      </c>
      <c r="B13" s="35"/>
      <c r="C13" s="35"/>
      <c r="D13" s="35">
        <v>121550001</v>
      </c>
      <c r="E13" s="56"/>
      <c r="F13" s="56"/>
      <c r="G13" s="56"/>
      <c r="H13" s="56"/>
      <c r="I13" s="56"/>
      <c r="J13" s="56"/>
      <c r="K13" s="35"/>
      <c r="L13" s="35"/>
      <c r="M13" s="35"/>
      <c r="N13" s="35"/>
      <c r="O13" s="35"/>
      <c r="P13" s="19"/>
    </row>
    <row r="14" spans="1:16" ht="15" customHeight="1">
      <c r="A14" s="233" t="s">
        <v>84</v>
      </c>
      <c r="B14" s="67"/>
      <c r="C14" s="67"/>
      <c r="D14" s="35">
        <v>88401000000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"/>
    </row>
    <row r="15" spans="1:16" ht="16.5" customHeight="1">
      <c r="A15" s="233"/>
      <c r="B15" s="67"/>
      <c r="C15" s="67"/>
      <c r="D15" s="3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"/>
    </row>
    <row r="16" spans="1:16" ht="15.75" customHeight="1">
      <c r="A16" s="266" t="s">
        <v>314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"/>
    </row>
    <row r="17" spans="1:16" ht="15" customHeight="1">
      <c r="A17" s="234"/>
      <c r="B17" s="68"/>
      <c r="C17" s="23"/>
      <c r="D17" s="40"/>
      <c r="E17" s="40"/>
      <c r="F17" s="40"/>
      <c r="G17" s="69"/>
      <c r="H17" s="70"/>
      <c r="I17" s="70"/>
      <c r="J17" s="40"/>
      <c r="K17" s="71"/>
      <c r="L17" s="72"/>
      <c r="M17" s="72"/>
      <c r="N17" s="36"/>
      <c r="O17" s="36"/>
      <c r="P17" s="2"/>
    </row>
    <row r="18" spans="1:16" ht="44.25" hidden="1" customHeight="1" thickBot="1">
      <c r="D18" s="36"/>
    </row>
    <row r="19" spans="1:16" ht="17.25" customHeight="1">
      <c r="A19" s="268" t="s">
        <v>5</v>
      </c>
      <c r="B19" s="277" t="s">
        <v>6</v>
      </c>
      <c r="C19" s="277" t="s">
        <v>7</v>
      </c>
      <c r="D19" s="280" t="s">
        <v>8</v>
      </c>
      <c r="E19" s="281"/>
      <c r="F19" s="281"/>
      <c r="G19" s="281"/>
      <c r="H19" s="281"/>
      <c r="I19" s="281"/>
      <c r="J19" s="281"/>
      <c r="K19" s="281"/>
      <c r="L19" s="281"/>
      <c r="M19" s="282"/>
      <c r="N19" s="277" t="s">
        <v>121</v>
      </c>
      <c r="O19" s="277" t="s">
        <v>9</v>
      </c>
      <c r="P19" s="20"/>
    </row>
    <row r="20" spans="1:16" ht="29.25" customHeight="1">
      <c r="A20" s="268"/>
      <c r="B20" s="278"/>
      <c r="C20" s="278"/>
      <c r="D20" s="285" t="s">
        <v>10</v>
      </c>
      <c r="E20" s="285" t="s">
        <v>11</v>
      </c>
      <c r="F20" s="289" t="s">
        <v>12</v>
      </c>
      <c r="G20" s="290"/>
      <c r="H20" s="285" t="s">
        <v>13</v>
      </c>
      <c r="I20" s="289" t="s">
        <v>14</v>
      </c>
      <c r="J20" s="290"/>
      <c r="K20" s="293" t="s">
        <v>15</v>
      </c>
      <c r="L20" s="283" t="s">
        <v>16</v>
      </c>
      <c r="M20" s="284"/>
      <c r="N20" s="278"/>
      <c r="O20" s="278"/>
      <c r="P20" s="20"/>
    </row>
    <row r="21" spans="1:16" ht="24.75" customHeight="1">
      <c r="A21" s="268"/>
      <c r="B21" s="278"/>
      <c r="C21" s="278"/>
      <c r="D21" s="288"/>
      <c r="E21" s="288"/>
      <c r="F21" s="291"/>
      <c r="G21" s="292"/>
      <c r="H21" s="288"/>
      <c r="I21" s="291"/>
      <c r="J21" s="292"/>
      <c r="K21" s="294"/>
      <c r="L21" s="285" t="s">
        <v>17</v>
      </c>
      <c r="M21" s="285" t="s">
        <v>18</v>
      </c>
      <c r="N21" s="278"/>
      <c r="O21" s="278"/>
      <c r="P21" s="20"/>
    </row>
    <row r="22" spans="1:16" ht="57.75" customHeight="1">
      <c r="A22" s="268"/>
      <c r="B22" s="279"/>
      <c r="C22" s="279"/>
      <c r="D22" s="286"/>
      <c r="E22" s="286"/>
      <c r="F22" s="53" t="s">
        <v>19</v>
      </c>
      <c r="G22" s="53" t="s">
        <v>20</v>
      </c>
      <c r="H22" s="286"/>
      <c r="I22" s="53" t="s">
        <v>21</v>
      </c>
      <c r="J22" s="53" t="s">
        <v>20</v>
      </c>
      <c r="K22" s="295"/>
      <c r="L22" s="286"/>
      <c r="M22" s="286"/>
      <c r="N22" s="279"/>
      <c r="O22" s="279"/>
      <c r="P22" s="20"/>
    </row>
    <row r="23" spans="1:16" ht="13.5" customHeight="1">
      <c r="A23" s="236">
        <v>1</v>
      </c>
      <c r="B23" s="77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12</v>
      </c>
      <c r="M23" s="41">
        <v>13</v>
      </c>
      <c r="N23" s="41">
        <v>14</v>
      </c>
      <c r="O23" s="41">
        <v>15</v>
      </c>
      <c r="P23" s="20"/>
    </row>
    <row r="24" spans="1:16" s="30" customFormat="1" ht="78.75" customHeight="1">
      <c r="A24" s="237">
        <v>1</v>
      </c>
      <c r="B24" s="54" t="s">
        <v>22</v>
      </c>
      <c r="C24" s="54">
        <v>7010020</v>
      </c>
      <c r="D24" s="5" t="s">
        <v>102</v>
      </c>
      <c r="E24" s="5" t="s">
        <v>106</v>
      </c>
      <c r="F24" s="27" t="s">
        <v>23</v>
      </c>
      <c r="G24" s="54" t="s">
        <v>24</v>
      </c>
      <c r="H24" s="3">
        <v>304.10000000000002</v>
      </c>
      <c r="I24" s="54">
        <v>88401000000</v>
      </c>
      <c r="J24" s="5" t="s">
        <v>25</v>
      </c>
      <c r="K24" s="32">
        <v>3201815</v>
      </c>
      <c r="L24" s="54" t="s">
        <v>146</v>
      </c>
      <c r="M24" s="54" t="s">
        <v>142</v>
      </c>
      <c r="N24" s="54" t="s">
        <v>105</v>
      </c>
      <c r="O24" s="54" t="s">
        <v>26</v>
      </c>
      <c r="P24" s="21"/>
    </row>
    <row r="25" spans="1:16" s="30" customFormat="1" ht="79.5" customHeight="1">
      <c r="A25" s="12">
        <f>A24+1</f>
        <v>2</v>
      </c>
      <c r="B25" s="90" t="s">
        <v>27</v>
      </c>
      <c r="C25" s="90">
        <v>7010020</v>
      </c>
      <c r="D25" s="5" t="s">
        <v>141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145</v>
      </c>
      <c r="K25" s="32">
        <f>39064.71*12</f>
        <v>468776.52</v>
      </c>
      <c r="L25" s="90" t="s">
        <v>146</v>
      </c>
      <c r="M25" s="90" t="s">
        <v>143</v>
      </c>
      <c r="N25" s="90" t="s">
        <v>105</v>
      </c>
      <c r="O25" s="90" t="s">
        <v>26</v>
      </c>
      <c r="P25" s="21"/>
    </row>
    <row r="26" spans="1:16" s="30" customFormat="1" ht="79.5" customHeight="1">
      <c r="A26" s="12">
        <f t="shared" ref="A26:A71" si="0">A25+1</f>
        <v>3</v>
      </c>
      <c r="B26" s="90" t="s">
        <v>22</v>
      </c>
      <c r="C26" s="54">
        <v>7010020</v>
      </c>
      <c r="D26" s="5" t="s">
        <v>97</v>
      </c>
      <c r="E26" s="5" t="s">
        <v>106</v>
      </c>
      <c r="F26" s="27" t="s">
        <v>23</v>
      </c>
      <c r="G26" s="54" t="s">
        <v>24</v>
      </c>
      <c r="H26" s="3">
        <v>240</v>
      </c>
      <c r="I26" s="54">
        <v>88415000000</v>
      </c>
      <c r="J26" s="5" t="s">
        <v>122</v>
      </c>
      <c r="K26" s="32">
        <v>1651224</v>
      </c>
      <c r="L26" s="90" t="s">
        <v>146</v>
      </c>
      <c r="M26" s="54" t="s">
        <v>147</v>
      </c>
      <c r="N26" s="90" t="s">
        <v>105</v>
      </c>
      <c r="O26" s="54" t="s">
        <v>26</v>
      </c>
      <c r="P26" s="21"/>
    </row>
    <row r="27" spans="1:16" s="30" customFormat="1" ht="79.5" customHeight="1">
      <c r="A27" s="12">
        <f t="shared" si="0"/>
        <v>4</v>
      </c>
      <c r="B27" s="10" t="s">
        <v>101</v>
      </c>
      <c r="C27" s="93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151</v>
      </c>
      <c r="M27" s="90" t="s">
        <v>152</v>
      </c>
      <c r="N27" s="90" t="s">
        <v>105</v>
      </c>
      <c r="O27" s="90" t="s">
        <v>26</v>
      </c>
      <c r="P27" s="21"/>
    </row>
    <row r="28" spans="1:16" ht="77.25" customHeight="1">
      <c r="A28" s="12">
        <f t="shared" si="0"/>
        <v>5</v>
      </c>
      <c r="B28" s="54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2" t="s">
        <v>177</v>
      </c>
      <c r="H28" s="11">
        <v>1</v>
      </c>
      <c r="I28" s="54">
        <v>88401000000</v>
      </c>
      <c r="J28" s="5" t="s">
        <v>119</v>
      </c>
      <c r="K28" s="32">
        <v>2540300</v>
      </c>
      <c r="L28" s="90" t="s">
        <v>146</v>
      </c>
      <c r="M28" s="54" t="s">
        <v>143</v>
      </c>
      <c r="N28" s="54" t="s">
        <v>105</v>
      </c>
      <c r="O28" s="54" t="s">
        <v>26</v>
      </c>
      <c r="P28" s="276"/>
    </row>
    <row r="29" spans="1:16" s="30" customFormat="1" ht="78" customHeight="1">
      <c r="A29" s="12">
        <f t="shared" si="0"/>
        <v>6</v>
      </c>
      <c r="B29" s="54" t="s">
        <v>28</v>
      </c>
      <c r="C29" s="54">
        <v>6410000</v>
      </c>
      <c r="D29" s="5" t="s">
        <v>29</v>
      </c>
      <c r="E29" s="5" t="s">
        <v>106</v>
      </c>
      <c r="F29" s="4">
        <v>876</v>
      </c>
      <c r="G29" s="92" t="s">
        <v>177</v>
      </c>
      <c r="H29" s="11">
        <v>1</v>
      </c>
      <c r="I29" s="54">
        <v>88401000000</v>
      </c>
      <c r="J29" s="5" t="s">
        <v>119</v>
      </c>
      <c r="K29" s="32">
        <v>14460000</v>
      </c>
      <c r="L29" s="90" t="s">
        <v>146</v>
      </c>
      <c r="M29" s="54" t="s">
        <v>143</v>
      </c>
      <c r="N29" s="54" t="s">
        <v>105</v>
      </c>
      <c r="O29" s="54" t="s">
        <v>26</v>
      </c>
      <c r="P29" s="276"/>
    </row>
    <row r="30" spans="1:16" s="30" customFormat="1" ht="78" customHeight="1">
      <c r="A30" s="12">
        <f t="shared" si="0"/>
        <v>7</v>
      </c>
      <c r="B30" s="54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2" t="s">
        <v>177</v>
      </c>
      <c r="H30" s="11">
        <v>1</v>
      </c>
      <c r="I30" s="54">
        <v>88401000000</v>
      </c>
      <c r="J30" s="5" t="s">
        <v>119</v>
      </c>
      <c r="K30" s="32">
        <v>4538706</v>
      </c>
      <c r="L30" s="90" t="s">
        <v>146</v>
      </c>
      <c r="M30" s="54" t="s">
        <v>143</v>
      </c>
      <c r="N30" s="54" t="s">
        <v>105</v>
      </c>
      <c r="O30" s="54" t="s">
        <v>26</v>
      </c>
      <c r="P30" s="276"/>
    </row>
    <row r="31" spans="1:16" s="30" customFormat="1" ht="83.25" customHeight="1">
      <c r="A31" s="12">
        <f t="shared" si="0"/>
        <v>8</v>
      </c>
      <c r="B31" s="54" t="s">
        <v>95</v>
      </c>
      <c r="C31" s="54">
        <v>2200000</v>
      </c>
      <c r="D31" s="5" t="s">
        <v>96</v>
      </c>
      <c r="E31" s="5" t="s">
        <v>106</v>
      </c>
      <c r="F31" s="4">
        <v>876</v>
      </c>
      <c r="G31" s="92" t="s">
        <v>177</v>
      </c>
      <c r="H31" s="11">
        <v>1</v>
      </c>
      <c r="I31" s="54">
        <v>88401000000</v>
      </c>
      <c r="J31" s="5" t="s">
        <v>119</v>
      </c>
      <c r="K31" s="32">
        <v>800000</v>
      </c>
      <c r="L31" s="90" t="s">
        <v>146</v>
      </c>
      <c r="M31" s="54" t="s">
        <v>143</v>
      </c>
      <c r="N31" s="54" t="s">
        <v>105</v>
      </c>
      <c r="O31" s="54" t="s">
        <v>26</v>
      </c>
      <c r="P31" s="21"/>
    </row>
    <row r="32" spans="1:16" ht="79.5" customHeight="1">
      <c r="A32" s="12">
        <f t="shared" si="0"/>
        <v>9</v>
      </c>
      <c r="B32" s="53" t="s">
        <v>32</v>
      </c>
      <c r="C32" s="53">
        <v>7411019</v>
      </c>
      <c r="D32" s="5" t="s">
        <v>34</v>
      </c>
      <c r="E32" s="5" t="s">
        <v>106</v>
      </c>
      <c r="F32" s="4">
        <v>876</v>
      </c>
      <c r="G32" s="92" t="s">
        <v>177</v>
      </c>
      <c r="H32" s="11">
        <v>1</v>
      </c>
      <c r="I32" s="54">
        <v>88401000000</v>
      </c>
      <c r="J32" s="5" t="s">
        <v>119</v>
      </c>
      <c r="K32" s="33">
        <v>2000000</v>
      </c>
      <c r="L32" s="92" t="s">
        <v>146</v>
      </c>
      <c r="M32" s="54" t="s">
        <v>153</v>
      </c>
      <c r="N32" s="54" t="s">
        <v>105</v>
      </c>
      <c r="O32" s="54" t="s">
        <v>26</v>
      </c>
      <c r="P32" s="21"/>
    </row>
    <row r="33" spans="1:16" ht="75.75" customHeight="1">
      <c r="A33" s="12">
        <f t="shared" si="0"/>
        <v>10</v>
      </c>
      <c r="B33" s="54" t="s">
        <v>73</v>
      </c>
      <c r="C33" s="54">
        <v>6410000</v>
      </c>
      <c r="D33" s="5" t="s">
        <v>100</v>
      </c>
      <c r="E33" s="5" t="s">
        <v>106</v>
      </c>
      <c r="F33" s="4">
        <v>796</v>
      </c>
      <c r="G33" s="54" t="s">
        <v>68</v>
      </c>
      <c r="H33" s="54" t="s">
        <v>60</v>
      </c>
      <c r="I33" s="54">
        <v>88401000000</v>
      </c>
      <c r="J33" s="5" t="s">
        <v>119</v>
      </c>
      <c r="K33" s="32">
        <v>1000000</v>
      </c>
      <c r="L33" s="92" t="s">
        <v>146</v>
      </c>
      <c r="M33" s="54" t="s">
        <v>153</v>
      </c>
      <c r="N33" s="54" t="s">
        <v>105</v>
      </c>
      <c r="O33" s="54" t="s">
        <v>26</v>
      </c>
      <c r="P33" s="21"/>
    </row>
    <row r="34" spans="1:16" ht="76.5" customHeight="1">
      <c r="A34" s="12">
        <f t="shared" si="0"/>
        <v>11</v>
      </c>
      <c r="B34" s="53" t="s">
        <v>46</v>
      </c>
      <c r="C34" s="53">
        <v>7260090</v>
      </c>
      <c r="D34" s="5" t="s">
        <v>47</v>
      </c>
      <c r="E34" s="5" t="s">
        <v>106</v>
      </c>
      <c r="F34" s="4">
        <v>876</v>
      </c>
      <c r="G34" s="91" t="s">
        <v>177</v>
      </c>
      <c r="H34" s="8">
        <v>1</v>
      </c>
      <c r="I34" s="54">
        <v>88401000000</v>
      </c>
      <c r="J34" s="5" t="s">
        <v>119</v>
      </c>
      <c r="K34" s="33">
        <v>988200</v>
      </c>
      <c r="L34" s="90" t="s">
        <v>146</v>
      </c>
      <c r="M34" s="54" t="s">
        <v>153</v>
      </c>
      <c r="N34" s="106" t="s">
        <v>116</v>
      </c>
      <c r="O34" s="54" t="s">
        <v>26</v>
      </c>
      <c r="P34" s="107" t="s">
        <v>311</v>
      </c>
    </row>
    <row r="35" spans="1:16" ht="76.5" customHeight="1">
      <c r="A35" s="12">
        <f t="shared" si="0"/>
        <v>12</v>
      </c>
      <c r="B35" s="54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1" t="s">
        <v>177</v>
      </c>
      <c r="H35" s="8">
        <v>1</v>
      </c>
      <c r="I35" s="54">
        <v>88401000000</v>
      </c>
      <c r="J35" s="5" t="s">
        <v>119</v>
      </c>
      <c r="K35" s="33">
        <v>2000000</v>
      </c>
      <c r="L35" s="90" t="s">
        <v>146</v>
      </c>
      <c r="M35" s="54" t="s">
        <v>153</v>
      </c>
      <c r="N35" s="54" t="s">
        <v>105</v>
      </c>
      <c r="O35" s="54" t="s">
        <v>26</v>
      </c>
      <c r="P35" s="228" t="s">
        <v>312</v>
      </c>
    </row>
    <row r="36" spans="1:16" ht="54" customHeight="1">
      <c r="A36" s="12">
        <f t="shared" si="0"/>
        <v>13</v>
      </c>
      <c r="B36" s="229" t="s">
        <v>245</v>
      </c>
      <c r="C36" s="8">
        <v>6511090</v>
      </c>
      <c r="D36" s="5" t="s">
        <v>239</v>
      </c>
      <c r="E36" s="5" t="s">
        <v>106</v>
      </c>
      <c r="F36" s="4">
        <v>876</v>
      </c>
      <c r="G36" s="229" t="s">
        <v>177</v>
      </c>
      <c r="H36" s="8">
        <v>1</v>
      </c>
      <c r="I36" s="229">
        <v>88401000000</v>
      </c>
      <c r="J36" s="5" t="s">
        <v>119</v>
      </c>
      <c r="K36" s="33">
        <v>780000</v>
      </c>
      <c r="L36" s="229" t="s">
        <v>185</v>
      </c>
      <c r="M36" s="229" t="s">
        <v>316</v>
      </c>
      <c r="N36" s="229" t="s">
        <v>116</v>
      </c>
      <c r="O36" s="229" t="s">
        <v>26</v>
      </c>
      <c r="P36" s="228"/>
    </row>
    <row r="37" spans="1:16" ht="96.75" customHeight="1">
      <c r="A37" s="12">
        <f t="shared" si="0"/>
        <v>14</v>
      </c>
      <c r="B37" s="92" t="s">
        <v>41</v>
      </c>
      <c r="C37" s="92" t="s">
        <v>42</v>
      </c>
      <c r="D37" s="5" t="s">
        <v>43</v>
      </c>
      <c r="E37" s="5" t="s">
        <v>214</v>
      </c>
      <c r="F37" s="4">
        <v>876</v>
      </c>
      <c r="G37" s="92" t="s">
        <v>177</v>
      </c>
      <c r="H37" s="8">
        <v>1</v>
      </c>
      <c r="I37" s="92">
        <v>88401000000</v>
      </c>
      <c r="J37" s="5" t="s">
        <v>25</v>
      </c>
      <c r="K37" s="33">
        <v>80000000</v>
      </c>
      <c r="L37" s="92" t="s">
        <v>146</v>
      </c>
      <c r="M37" s="92" t="s">
        <v>217</v>
      </c>
      <c r="N37" s="92" t="s">
        <v>44</v>
      </c>
      <c r="O37" s="92" t="s">
        <v>26</v>
      </c>
      <c r="P37" s="21"/>
    </row>
    <row r="38" spans="1:16" ht="60" customHeight="1">
      <c r="A38" s="12">
        <f t="shared" si="0"/>
        <v>15</v>
      </c>
      <c r="B38" s="247" t="s">
        <v>120</v>
      </c>
      <c r="C38" s="247">
        <v>3612334</v>
      </c>
      <c r="D38" s="243" t="s">
        <v>111</v>
      </c>
      <c r="E38" s="243" t="s">
        <v>106</v>
      </c>
      <c r="F38" s="250">
        <v>796</v>
      </c>
      <c r="G38" s="242" t="s">
        <v>51</v>
      </c>
      <c r="H38" s="242">
        <v>476</v>
      </c>
      <c r="I38" s="242">
        <v>88401000000</v>
      </c>
      <c r="J38" s="243" t="s">
        <v>119</v>
      </c>
      <c r="K38" s="246">
        <v>5460000</v>
      </c>
      <c r="L38" s="247" t="s">
        <v>192</v>
      </c>
      <c r="M38" s="247" t="s">
        <v>321</v>
      </c>
      <c r="N38" s="247" t="s">
        <v>39</v>
      </c>
      <c r="O38" s="247" t="s">
        <v>26</v>
      </c>
      <c r="P38" s="21"/>
    </row>
    <row r="39" spans="1:16" ht="96.75" customHeight="1">
      <c r="A39" s="12">
        <f t="shared" si="0"/>
        <v>16</v>
      </c>
      <c r="B39" s="92" t="s">
        <v>41</v>
      </c>
      <c r="C39" s="92" t="s">
        <v>42</v>
      </c>
      <c r="D39" s="5" t="s">
        <v>43</v>
      </c>
      <c r="E39" s="5" t="s">
        <v>219</v>
      </c>
      <c r="F39" s="4">
        <v>876</v>
      </c>
      <c r="G39" s="92" t="s">
        <v>177</v>
      </c>
      <c r="H39" s="8">
        <v>1</v>
      </c>
      <c r="I39" s="92">
        <v>88401000000</v>
      </c>
      <c r="J39" s="5" t="s">
        <v>25</v>
      </c>
      <c r="K39" s="33">
        <v>45000000</v>
      </c>
      <c r="L39" s="92" t="s">
        <v>220</v>
      </c>
      <c r="M39" s="92" t="s">
        <v>221</v>
      </c>
      <c r="N39" s="92" t="s">
        <v>44</v>
      </c>
      <c r="O39" s="92" t="s">
        <v>26</v>
      </c>
      <c r="P39" s="21"/>
    </row>
    <row r="40" spans="1:16" ht="96.75" customHeight="1">
      <c r="A40" s="12">
        <f t="shared" si="0"/>
        <v>17</v>
      </c>
      <c r="B40" s="92" t="s">
        <v>41</v>
      </c>
      <c r="C40" s="92" t="s">
        <v>42</v>
      </c>
      <c r="D40" s="5" t="s">
        <v>43</v>
      </c>
      <c r="E40" s="5" t="s">
        <v>222</v>
      </c>
      <c r="F40" s="4">
        <v>876</v>
      </c>
      <c r="G40" s="92" t="s">
        <v>177</v>
      </c>
      <c r="H40" s="8">
        <v>1</v>
      </c>
      <c r="I40" s="92">
        <v>88401000000</v>
      </c>
      <c r="J40" s="5" t="s">
        <v>25</v>
      </c>
      <c r="K40" s="33">
        <v>80000000</v>
      </c>
      <c r="L40" s="92" t="s">
        <v>156</v>
      </c>
      <c r="M40" s="92" t="s">
        <v>223</v>
      </c>
      <c r="N40" s="92" t="s">
        <v>44</v>
      </c>
      <c r="O40" s="92" t="s">
        <v>26</v>
      </c>
      <c r="P40" s="21"/>
    </row>
    <row r="41" spans="1:16" ht="96.75" customHeight="1">
      <c r="A41" s="12">
        <f t="shared" si="0"/>
        <v>18</v>
      </c>
      <c r="B41" s="241" t="s">
        <v>41</v>
      </c>
      <c r="C41" s="241" t="s">
        <v>42</v>
      </c>
      <c r="D41" s="5" t="s">
        <v>43</v>
      </c>
      <c r="E41" s="5" t="s">
        <v>335</v>
      </c>
      <c r="F41" s="4">
        <v>876</v>
      </c>
      <c r="G41" s="241" t="s">
        <v>177</v>
      </c>
      <c r="H41" s="8">
        <v>1</v>
      </c>
      <c r="I41" s="241">
        <v>88401000000</v>
      </c>
      <c r="J41" s="5" t="s">
        <v>25</v>
      </c>
      <c r="K41" s="33">
        <v>84000000</v>
      </c>
      <c r="L41" s="241" t="s">
        <v>154</v>
      </c>
      <c r="M41" s="240" t="s">
        <v>333</v>
      </c>
      <c r="N41" s="241" t="s">
        <v>116</v>
      </c>
      <c r="O41" s="241" t="s">
        <v>26</v>
      </c>
      <c r="P41" s="21"/>
    </row>
    <row r="42" spans="1:16" ht="68.25" customHeight="1">
      <c r="A42" s="12">
        <f t="shared" si="0"/>
        <v>19</v>
      </c>
      <c r="B42" s="247" t="s">
        <v>112</v>
      </c>
      <c r="C42" s="247">
        <v>9220000</v>
      </c>
      <c r="D42" s="243" t="s">
        <v>104</v>
      </c>
      <c r="E42" s="248" t="s">
        <v>125</v>
      </c>
      <c r="F42" s="244">
        <v>876</v>
      </c>
      <c r="G42" s="242" t="s">
        <v>177</v>
      </c>
      <c r="H42" s="245">
        <v>1</v>
      </c>
      <c r="I42" s="242">
        <v>88401000000</v>
      </c>
      <c r="J42" s="243" t="s">
        <v>119</v>
      </c>
      <c r="K42" s="246">
        <v>1800000</v>
      </c>
      <c r="L42" s="249" t="s">
        <v>246</v>
      </c>
      <c r="M42" s="242" t="s">
        <v>325</v>
      </c>
      <c r="N42" s="247" t="s">
        <v>31</v>
      </c>
      <c r="O42" s="250" t="s">
        <v>26</v>
      </c>
      <c r="P42" s="22"/>
    </row>
    <row r="43" spans="1:16" ht="36.75" customHeight="1">
      <c r="A43" s="12">
        <f t="shared" si="0"/>
        <v>20</v>
      </c>
      <c r="B43" s="247" t="s">
        <v>52</v>
      </c>
      <c r="C43" s="247" t="s">
        <v>53</v>
      </c>
      <c r="D43" s="243" t="s">
        <v>238</v>
      </c>
      <c r="E43" s="243" t="s">
        <v>115</v>
      </c>
      <c r="F43" s="251" t="s">
        <v>128</v>
      </c>
      <c r="G43" s="242" t="s">
        <v>24</v>
      </c>
      <c r="H43" s="247">
        <v>4429.1000000000004</v>
      </c>
      <c r="I43" s="247">
        <v>88401000000</v>
      </c>
      <c r="J43" s="252" t="s">
        <v>119</v>
      </c>
      <c r="K43" s="253">
        <v>1800000</v>
      </c>
      <c r="L43" s="250" t="s">
        <v>156</v>
      </c>
      <c r="M43" s="242" t="s">
        <v>158</v>
      </c>
      <c r="N43" s="242" t="s">
        <v>39</v>
      </c>
      <c r="O43" s="250" t="s">
        <v>40</v>
      </c>
      <c r="P43" s="23"/>
    </row>
    <row r="44" spans="1:16" s="30" customFormat="1" ht="114" customHeight="1">
      <c r="A44" s="12">
        <f t="shared" si="0"/>
        <v>21</v>
      </c>
      <c r="B44" s="247" t="s">
        <v>112</v>
      </c>
      <c r="C44" s="247">
        <v>9220000</v>
      </c>
      <c r="D44" s="243" t="s">
        <v>103</v>
      </c>
      <c r="E44" s="243" t="s">
        <v>85</v>
      </c>
      <c r="F44" s="244">
        <v>876</v>
      </c>
      <c r="G44" s="242" t="s">
        <v>177</v>
      </c>
      <c r="H44" s="245">
        <v>1</v>
      </c>
      <c r="I44" s="242">
        <v>88401000000</v>
      </c>
      <c r="J44" s="243" t="s">
        <v>119</v>
      </c>
      <c r="K44" s="246">
        <v>2400000</v>
      </c>
      <c r="L44" s="249" t="s">
        <v>154</v>
      </c>
      <c r="M44" s="242" t="s">
        <v>326</v>
      </c>
      <c r="N44" s="242" t="s">
        <v>39</v>
      </c>
      <c r="O44" s="250" t="s">
        <v>26</v>
      </c>
      <c r="P44" s="21"/>
    </row>
    <row r="45" spans="1:16" s="30" customFormat="1" ht="37.5" customHeight="1">
      <c r="A45" s="12">
        <f t="shared" si="0"/>
        <v>22</v>
      </c>
      <c r="B45" s="247" t="s">
        <v>32</v>
      </c>
      <c r="C45" s="247" t="s">
        <v>33</v>
      </c>
      <c r="D45" s="243" t="s">
        <v>126</v>
      </c>
      <c r="E45" s="243" t="s">
        <v>127</v>
      </c>
      <c r="F45" s="244">
        <v>876</v>
      </c>
      <c r="G45" s="242" t="s">
        <v>177</v>
      </c>
      <c r="H45" s="242">
        <v>1</v>
      </c>
      <c r="I45" s="242">
        <v>88401000000</v>
      </c>
      <c r="J45" s="243" t="s">
        <v>119</v>
      </c>
      <c r="K45" s="253">
        <v>1200000</v>
      </c>
      <c r="L45" s="250" t="s">
        <v>156</v>
      </c>
      <c r="M45" s="250" t="s">
        <v>189</v>
      </c>
      <c r="N45" s="242" t="s">
        <v>116</v>
      </c>
      <c r="O45" s="250" t="s">
        <v>26</v>
      </c>
      <c r="P45" s="21"/>
    </row>
    <row r="46" spans="1:16" s="30" customFormat="1" ht="39.75" customHeight="1">
      <c r="A46" s="12">
        <f t="shared" si="0"/>
        <v>23</v>
      </c>
      <c r="B46" s="247" t="s">
        <v>54</v>
      </c>
      <c r="C46" s="247" t="s">
        <v>55</v>
      </c>
      <c r="D46" s="243" t="s">
        <v>56</v>
      </c>
      <c r="E46" s="243" t="s">
        <v>168</v>
      </c>
      <c r="F46" s="250">
        <v>796</v>
      </c>
      <c r="G46" s="242" t="s">
        <v>51</v>
      </c>
      <c r="H46" s="242">
        <v>6870</v>
      </c>
      <c r="I46" s="242">
        <v>88401000000</v>
      </c>
      <c r="J46" s="243" t="s">
        <v>119</v>
      </c>
      <c r="K46" s="253">
        <v>1100000</v>
      </c>
      <c r="L46" s="250" t="s">
        <v>154</v>
      </c>
      <c r="M46" s="245" t="s">
        <v>166</v>
      </c>
      <c r="N46" s="242" t="s">
        <v>39</v>
      </c>
      <c r="O46" s="250" t="s">
        <v>40</v>
      </c>
      <c r="P46" s="21"/>
    </row>
    <row r="47" spans="1:16" s="30" customFormat="1" ht="42.75" customHeight="1">
      <c r="A47" s="12">
        <f t="shared" si="0"/>
        <v>24</v>
      </c>
      <c r="B47" s="247" t="s">
        <v>54</v>
      </c>
      <c r="C47" s="247">
        <v>3699010</v>
      </c>
      <c r="D47" s="243" t="s">
        <v>57</v>
      </c>
      <c r="E47" s="243" t="s">
        <v>108</v>
      </c>
      <c r="F47" s="250">
        <v>839</v>
      </c>
      <c r="G47" s="242" t="s">
        <v>167</v>
      </c>
      <c r="H47" s="242">
        <v>1</v>
      </c>
      <c r="I47" s="242">
        <v>88401000000</v>
      </c>
      <c r="J47" s="243" t="s">
        <v>25</v>
      </c>
      <c r="K47" s="253">
        <v>1000000</v>
      </c>
      <c r="L47" s="250" t="s">
        <v>154</v>
      </c>
      <c r="M47" s="245" t="s">
        <v>166</v>
      </c>
      <c r="N47" s="242" t="s">
        <v>39</v>
      </c>
      <c r="O47" s="254" t="s">
        <v>40</v>
      </c>
      <c r="P47" s="21"/>
    </row>
    <row r="48" spans="1:16" ht="42" customHeight="1">
      <c r="A48" s="12">
        <f t="shared" si="0"/>
        <v>25</v>
      </c>
      <c r="B48" s="247" t="s">
        <v>48</v>
      </c>
      <c r="C48" s="247" t="s">
        <v>49</v>
      </c>
      <c r="D48" s="243" t="s">
        <v>50</v>
      </c>
      <c r="E48" s="243" t="s">
        <v>99</v>
      </c>
      <c r="F48" s="250">
        <v>796</v>
      </c>
      <c r="G48" s="242" t="s">
        <v>51</v>
      </c>
      <c r="H48" s="250">
        <v>3</v>
      </c>
      <c r="I48" s="242">
        <v>88401000000</v>
      </c>
      <c r="J48" s="243" t="s">
        <v>25</v>
      </c>
      <c r="K48" s="246">
        <v>1540000</v>
      </c>
      <c r="L48" s="250" t="s">
        <v>182</v>
      </c>
      <c r="M48" s="242" t="s">
        <v>184</v>
      </c>
      <c r="N48" s="247" t="s">
        <v>39</v>
      </c>
      <c r="O48" s="242" t="s">
        <v>26</v>
      </c>
      <c r="P48" s="21"/>
    </row>
    <row r="49" spans="1:16" ht="36.75" customHeight="1">
      <c r="A49" s="12">
        <f t="shared" si="0"/>
        <v>26</v>
      </c>
      <c r="B49" s="247" t="s">
        <v>114</v>
      </c>
      <c r="C49" s="247">
        <v>2320212</v>
      </c>
      <c r="D49" s="255" t="s">
        <v>58</v>
      </c>
      <c r="E49" s="243" t="s">
        <v>109</v>
      </c>
      <c r="F49" s="242">
        <v>112</v>
      </c>
      <c r="G49" s="242" t="s">
        <v>59</v>
      </c>
      <c r="H49" s="256">
        <v>60000</v>
      </c>
      <c r="I49" s="242">
        <v>88401000000</v>
      </c>
      <c r="J49" s="243" t="s">
        <v>119</v>
      </c>
      <c r="K49" s="253">
        <v>2200000</v>
      </c>
      <c r="L49" s="250" t="s">
        <v>182</v>
      </c>
      <c r="M49" s="242" t="s">
        <v>183</v>
      </c>
      <c r="N49" s="242" t="s">
        <v>39</v>
      </c>
      <c r="O49" s="250" t="s">
        <v>40</v>
      </c>
      <c r="P49" s="21"/>
    </row>
    <row r="50" spans="1:16" ht="161.25" customHeight="1">
      <c r="A50" s="12">
        <f t="shared" si="0"/>
        <v>27</v>
      </c>
      <c r="B50" s="247" t="s">
        <v>36</v>
      </c>
      <c r="C50" s="247" t="s">
        <v>37</v>
      </c>
      <c r="D50" s="243" t="s">
        <v>38</v>
      </c>
      <c r="E50" s="243" t="s">
        <v>98</v>
      </c>
      <c r="F50" s="242">
        <v>792</v>
      </c>
      <c r="G50" s="242" t="s">
        <v>242</v>
      </c>
      <c r="H50" s="245">
        <v>227</v>
      </c>
      <c r="I50" s="242">
        <v>88401000000</v>
      </c>
      <c r="J50" s="243" t="s">
        <v>25</v>
      </c>
      <c r="K50" s="246">
        <v>1700000</v>
      </c>
      <c r="L50" s="242" t="s">
        <v>216</v>
      </c>
      <c r="M50" s="242" t="s">
        <v>253</v>
      </c>
      <c r="N50" s="247" t="s">
        <v>39</v>
      </c>
      <c r="O50" s="242" t="s">
        <v>26</v>
      </c>
      <c r="P50" s="17"/>
    </row>
    <row r="51" spans="1:16" ht="102.75" customHeight="1">
      <c r="A51" s="12">
        <f t="shared" si="0"/>
        <v>28</v>
      </c>
      <c r="B51" s="242" t="s">
        <v>41</v>
      </c>
      <c r="C51" s="242" t="s">
        <v>42</v>
      </c>
      <c r="D51" s="243" t="s">
        <v>43</v>
      </c>
      <c r="E51" s="243" t="s">
        <v>215</v>
      </c>
      <c r="F51" s="244">
        <v>876</v>
      </c>
      <c r="G51" s="242" t="s">
        <v>177</v>
      </c>
      <c r="H51" s="245">
        <v>1</v>
      </c>
      <c r="I51" s="242">
        <v>88401000000</v>
      </c>
      <c r="J51" s="243" t="s">
        <v>25</v>
      </c>
      <c r="K51" s="246">
        <v>40000000</v>
      </c>
      <c r="L51" s="242" t="s">
        <v>216</v>
      </c>
      <c r="M51" s="242" t="s">
        <v>218</v>
      </c>
      <c r="N51" s="242" t="s">
        <v>44</v>
      </c>
      <c r="O51" s="242" t="s">
        <v>26</v>
      </c>
      <c r="P51" s="17"/>
    </row>
    <row r="52" spans="1:16" ht="38.25" customHeight="1">
      <c r="A52" s="12">
        <f t="shared" si="0"/>
        <v>29</v>
      </c>
      <c r="B52" s="247" t="s">
        <v>48</v>
      </c>
      <c r="C52" s="247" t="s">
        <v>49</v>
      </c>
      <c r="D52" s="243" t="s">
        <v>50</v>
      </c>
      <c r="E52" s="243" t="s">
        <v>99</v>
      </c>
      <c r="F52" s="250">
        <v>796</v>
      </c>
      <c r="G52" s="242" t="s">
        <v>51</v>
      </c>
      <c r="H52" s="250">
        <v>6</v>
      </c>
      <c r="I52" s="242">
        <v>88401000000</v>
      </c>
      <c r="J52" s="243" t="s">
        <v>25</v>
      </c>
      <c r="K52" s="246">
        <v>600000</v>
      </c>
      <c r="L52" s="250" t="s">
        <v>185</v>
      </c>
      <c r="M52" s="242" t="s">
        <v>186</v>
      </c>
      <c r="N52" s="247" t="s">
        <v>39</v>
      </c>
      <c r="O52" s="242" t="s">
        <v>26</v>
      </c>
      <c r="P52" s="17"/>
    </row>
    <row r="53" spans="1:16" ht="38.25" customHeight="1">
      <c r="A53" s="12">
        <f t="shared" si="0"/>
        <v>30</v>
      </c>
      <c r="B53" s="247" t="s">
        <v>32</v>
      </c>
      <c r="C53" s="247">
        <v>7411019</v>
      </c>
      <c r="D53" s="243" t="s">
        <v>35</v>
      </c>
      <c r="E53" s="243" t="s">
        <v>106</v>
      </c>
      <c r="F53" s="244">
        <v>876</v>
      </c>
      <c r="G53" s="242" t="s">
        <v>177</v>
      </c>
      <c r="H53" s="250">
        <v>1</v>
      </c>
      <c r="I53" s="242">
        <v>88401000000</v>
      </c>
      <c r="J53" s="243" t="s">
        <v>119</v>
      </c>
      <c r="K53" s="246">
        <v>4560000</v>
      </c>
      <c r="L53" s="250" t="s">
        <v>146</v>
      </c>
      <c r="M53" s="242" t="s">
        <v>315</v>
      </c>
      <c r="N53" s="247" t="s">
        <v>116</v>
      </c>
      <c r="O53" s="242" t="s">
        <v>26</v>
      </c>
      <c r="P53" s="17"/>
    </row>
    <row r="54" spans="1:16" ht="38.25" customHeight="1">
      <c r="A54" s="12">
        <f t="shared" si="0"/>
        <v>31</v>
      </c>
      <c r="B54" s="247" t="s">
        <v>180</v>
      </c>
      <c r="C54" s="247">
        <v>7260090</v>
      </c>
      <c r="D54" s="243" t="s">
        <v>255</v>
      </c>
      <c r="E54" s="243" t="s">
        <v>106</v>
      </c>
      <c r="F54" s="250">
        <v>796</v>
      </c>
      <c r="G54" s="242" t="s">
        <v>51</v>
      </c>
      <c r="H54" s="253">
        <v>13000</v>
      </c>
      <c r="I54" s="242">
        <v>88401000000</v>
      </c>
      <c r="J54" s="243" t="s">
        <v>119</v>
      </c>
      <c r="K54" s="246">
        <v>8000000</v>
      </c>
      <c r="L54" s="250" t="s">
        <v>220</v>
      </c>
      <c r="M54" s="242" t="s">
        <v>243</v>
      </c>
      <c r="N54" s="247" t="s">
        <v>39</v>
      </c>
      <c r="O54" s="242" t="s">
        <v>26</v>
      </c>
      <c r="P54" s="17"/>
    </row>
    <row r="55" spans="1:16" ht="38.25" customHeight="1">
      <c r="A55" s="238">
        <f t="shared" si="0"/>
        <v>32</v>
      </c>
      <c r="B55" s="257" t="s">
        <v>118</v>
      </c>
      <c r="C55" s="258">
        <v>4530050</v>
      </c>
      <c r="D55" s="259" t="s">
        <v>110</v>
      </c>
      <c r="E55" s="252" t="s">
        <v>106</v>
      </c>
      <c r="F55" s="260">
        <v>796</v>
      </c>
      <c r="G55" s="247" t="s">
        <v>51</v>
      </c>
      <c r="H55" s="246">
        <v>10000</v>
      </c>
      <c r="I55" s="247">
        <v>88401000000</v>
      </c>
      <c r="J55" s="252" t="s">
        <v>119</v>
      </c>
      <c r="K55" s="246">
        <v>6000000</v>
      </c>
      <c r="L55" s="247" t="s">
        <v>196</v>
      </c>
      <c r="M55" s="247" t="s">
        <v>332</v>
      </c>
      <c r="N55" s="247" t="s">
        <v>39</v>
      </c>
      <c r="O55" s="247" t="s">
        <v>26</v>
      </c>
      <c r="P55" s="17"/>
    </row>
    <row r="56" spans="1:16" ht="38.25" customHeight="1">
      <c r="A56" s="238">
        <f t="shared" si="0"/>
        <v>33</v>
      </c>
      <c r="B56" s="247" t="s">
        <v>69</v>
      </c>
      <c r="C56" s="247">
        <v>9111000</v>
      </c>
      <c r="D56" s="243" t="s">
        <v>70</v>
      </c>
      <c r="E56" s="243" t="s">
        <v>117</v>
      </c>
      <c r="F56" s="244">
        <v>876</v>
      </c>
      <c r="G56" s="242" t="s">
        <v>177</v>
      </c>
      <c r="H56" s="256">
        <v>945637</v>
      </c>
      <c r="I56" s="242">
        <v>88401000000</v>
      </c>
      <c r="J56" s="243" t="s">
        <v>119</v>
      </c>
      <c r="K56" s="253">
        <v>44600000</v>
      </c>
      <c r="L56" s="250" t="s">
        <v>154</v>
      </c>
      <c r="M56" s="242" t="s">
        <v>334</v>
      </c>
      <c r="N56" s="247" t="s">
        <v>44</v>
      </c>
      <c r="O56" s="242" t="s">
        <v>26</v>
      </c>
      <c r="P56" s="17"/>
    </row>
    <row r="57" spans="1:16" ht="51" customHeight="1">
      <c r="A57" s="238">
        <f t="shared" si="0"/>
        <v>34</v>
      </c>
      <c r="B57" s="247" t="s">
        <v>86</v>
      </c>
      <c r="C57" s="247">
        <v>5010000</v>
      </c>
      <c r="D57" s="243" t="s">
        <v>234</v>
      </c>
      <c r="E57" s="252" t="s">
        <v>318</v>
      </c>
      <c r="F57" s="260">
        <v>796</v>
      </c>
      <c r="G57" s="247" t="s">
        <v>68</v>
      </c>
      <c r="H57" s="260">
        <v>1</v>
      </c>
      <c r="I57" s="247">
        <v>88401000000</v>
      </c>
      <c r="J57" s="252" t="s">
        <v>25</v>
      </c>
      <c r="K57" s="246">
        <v>1300000</v>
      </c>
      <c r="L57" s="260" t="s">
        <v>246</v>
      </c>
      <c r="M57" s="242" t="s">
        <v>196</v>
      </c>
      <c r="N57" s="247" t="s">
        <v>31</v>
      </c>
      <c r="O57" s="254" t="s">
        <v>40</v>
      </c>
      <c r="P57" s="17"/>
    </row>
    <row r="58" spans="1:16" ht="108.75" customHeight="1">
      <c r="A58" s="238">
        <f t="shared" si="0"/>
        <v>35</v>
      </c>
      <c r="B58" s="242" t="s">
        <v>41</v>
      </c>
      <c r="C58" s="242" t="s">
        <v>42</v>
      </c>
      <c r="D58" s="243" t="s">
        <v>43</v>
      </c>
      <c r="E58" s="243" t="s">
        <v>317</v>
      </c>
      <c r="F58" s="244">
        <v>876</v>
      </c>
      <c r="G58" s="242" t="s">
        <v>177</v>
      </c>
      <c r="H58" s="245">
        <v>1</v>
      </c>
      <c r="I58" s="242">
        <v>88401000000</v>
      </c>
      <c r="J58" s="243" t="s">
        <v>25</v>
      </c>
      <c r="K58" s="246">
        <v>112000000</v>
      </c>
      <c r="L58" s="242" t="s">
        <v>246</v>
      </c>
      <c r="M58" s="247" t="s">
        <v>333</v>
      </c>
      <c r="N58" s="242" t="s">
        <v>44</v>
      </c>
      <c r="O58" s="242" t="s">
        <v>26</v>
      </c>
      <c r="P58" s="17"/>
    </row>
    <row r="59" spans="1:16" ht="78.75" customHeight="1">
      <c r="A59" s="238">
        <f t="shared" si="0"/>
        <v>36</v>
      </c>
      <c r="B59" s="242" t="s">
        <v>113</v>
      </c>
      <c r="C59" s="242">
        <v>5190090</v>
      </c>
      <c r="D59" s="243" t="s">
        <v>161</v>
      </c>
      <c r="E59" s="248" t="s">
        <v>330</v>
      </c>
      <c r="F59" s="244">
        <v>876</v>
      </c>
      <c r="G59" s="242" t="s">
        <v>177</v>
      </c>
      <c r="H59" s="245">
        <v>1</v>
      </c>
      <c r="I59" s="242">
        <v>88401000000</v>
      </c>
      <c r="J59" s="243" t="s">
        <v>25</v>
      </c>
      <c r="K59" s="246">
        <v>1600000</v>
      </c>
      <c r="L59" s="250" t="s">
        <v>163</v>
      </c>
      <c r="M59" s="250" t="s">
        <v>331</v>
      </c>
      <c r="N59" s="242" t="s">
        <v>31</v>
      </c>
      <c r="O59" s="250" t="s">
        <v>40</v>
      </c>
      <c r="P59" s="17"/>
    </row>
    <row r="60" spans="1:16" ht="54.75" customHeight="1">
      <c r="A60" s="238">
        <f t="shared" si="0"/>
        <v>37</v>
      </c>
      <c r="B60" s="247" t="s">
        <v>30</v>
      </c>
      <c r="C60" s="247">
        <v>4540020</v>
      </c>
      <c r="D60" s="243" t="s">
        <v>323</v>
      </c>
      <c r="E60" s="243" t="s">
        <v>324</v>
      </c>
      <c r="F60" s="250" t="s">
        <v>23</v>
      </c>
      <c r="G60" s="242" t="s">
        <v>133</v>
      </c>
      <c r="H60" s="260">
        <v>600</v>
      </c>
      <c r="I60" s="242">
        <v>88401000000</v>
      </c>
      <c r="J60" s="243" t="s">
        <v>25</v>
      </c>
      <c r="K60" s="246">
        <v>2000000</v>
      </c>
      <c r="L60" s="250" t="s">
        <v>196</v>
      </c>
      <c r="M60" s="242" t="s">
        <v>322</v>
      </c>
      <c r="N60" s="242" t="s">
        <v>39</v>
      </c>
      <c r="O60" s="242" t="s">
        <v>26</v>
      </c>
      <c r="P60" s="17"/>
    </row>
    <row r="61" spans="1:16" ht="36.75" customHeight="1">
      <c r="A61" s="238">
        <f t="shared" si="0"/>
        <v>38</v>
      </c>
      <c r="B61" s="247" t="s">
        <v>65</v>
      </c>
      <c r="C61" s="247">
        <v>2221000</v>
      </c>
      <c r="D61" s="243" t="s">
        <v>66</v>
      </c>
      <c r="E61" s="255" t="s">
        <v>67</v>
      </c>
      <c r="F61" s="250">
        <v>796</v>
      </c>
      <c r="G61" s="242" t="s">
        <v>68</v>
      </c>
      <c r="H61" s="256">
        <v>3600000</v>
      </c>
      <c r="I61" s="242">
        <v>88401000000</v>
      </c>
      <c r="J61" s="243" t="s">
        <v>119</v>
      </c>
      <c r="K61" s="253">
        <v>4680000</v>
      </c>
      <c r="L61" s="250" t="s">
        <v>171</v>
      </c>
      <c r="M61" s="242" t="s">
        <v>231</v>
      </c>
      <c r="N61" s="247" t="s">
        <v>129</v>
      </c>
      <c r="O61" s="250" t="s">
        <v>40</v>
      </c>
      <c r="P61" s="17"/>
    </row>
    <row r="62" spans="1:16" ht="42.75" customHeight="1">
      <c r="A62" s="238">
        <f t="shared" si="0"/>
        <v>39</v>
      </c>
      <c r="B62" s="247" t="s">
        <v>93</v>
      </c>
      <c r="C62" s="247" t="s">
        <v>92</v>
      </c>
      <c r="D62" s="261" t="s">
        <v>87</v>
      </c>
      <c r="E62" s="243" t="s">
        <v>88</v>
      </c>
      <c r="F62" s="250">
        <v>796</v>
      </c>
      <c r="G62" s="242" t="s">
        <v>51</v>
      </c>
      <c r="H62" s="250">
        <v>2</v>
      </c>
      <c r="I62" s="242">
        <v>88415000000</v>
      </c>
      <c r="J62" s="243" t="s">
        <v>122</v>
      </c>
      <c r="K62" s="253">
        <v>900000</v>
      </c>
      <c r="L62" s="250" t="s">
        <v>196</v>
      </c>
      <c r="M62" s="242" t="s">
        <v>226</v>
      </c>
      <c r="N62" s="247" t="s">
        <v>31</v>
      </c>
      <c r="O62" s="250" t="s">
        <v>26</v>
      </c>
      <c r="P62" s="17"/>
    </row>
    <row r="63" spans="1:16" ht="42.75" customHeight="1">
      <c r="A63" s="238">
        <f t="shared" si="0"/>
        <v>40</v>
      </c>
      <c r="B63" s="247" t="s">
        <v>94</v>
      </c>
      <c r="C63" s="247" t="s">
        <v>71</v>
      </c>
      <c r="D63" s="261" t="s">
        <v>87</v>
      </c>
      <c r="E63" s="243" t="s">
        <v>89</v>
      </c>
      <c r="F63" s="250">
        <v>796</v>
      </c>
      <c r="G63" s="242" t="s">
        <v>51</v>
      </c>
      <c r="H63" s="250">
        <v>2</v>
      </c>
      <c r="I63" s="242">
        <v>88248000000</v>
      </c>
      <c r="J63" s="243" t="s">
        <v>90</v>
      </c>
      <c r="K63" s="253">
        <v>900000</v>
      </c>
      <c r="L63" s="250" t="s">
        <v>196</v>
      </c>
      <c r="M63" s="242" t="s">
        <v>226</v>
      </c>
      <c r="N63" s="247" t="s">
        <v>31</v>
      </c>
      <c r="O63" s="250" t="s">
        <v>26</v>
      </c>
      <c r="P63" s="17"/>
    </row>
    <row r="64" spans="1:16" ht="42.75" customHeight="1">
      <c r="A64" s="238">
        <f t="shared" si="0"/>
        <v>41</v>
      </c>
      <c r="B64" s="242" t="s">
        <v>113</v>
      </c>
      <c r="C64" s="242">
        <v>5190090</v>
      </c>
      <c r="D64" s="243" t="s">
        <v>327</v>
      </c>
      <c r="E64" s="248" t="s">
        <v>328</v>
      </c>
      <c r="F64" s="244">
        <v>876</v>
      </c>
      <c r="G64" s="242" t="s">
        <v>177</v>
      </c>
      <c r="H64" s="245">
        <v>1</v>
      </c>
      <c r="I64" s="242">
        <v>88401000000</v>
      </c>
      <c r="J64" s="243" t="s">
        <v>25</v>
      </c>
      <c r="K64" s="246">
        <v>2000000</v>
      </c>
      <c r="L64" s="260" t="s">
        <v>192</v>
      </c>
      <c r="M64" s="250" t="s">
        <v>172</v>
      </c>
      <c r="N64" s="242" t="s">
        <v>31</v>
      </c>
      <c r="O64" s="250" t="s">
        <v>40</v>
      </c>
      <c r="P64" s="17"/>
    </row>
    <row r="65" spans="1:16" ht="42.75" customHeight="1">
      <c r="A65" s="238">
        <f t="shared" si="0"/>
        <v>42</v>
      </c>
      <c r="B65" s="242" t="s">
        <v>320</v>
      </c>
      <c r="C65" s="242">
        <v>6420090</v>
      </c>
      <c r="D65" s="243" t="s">
        <v>319</v>
      </c>
      <c r="E65" s="243" t="s">
        <v>106</v>
      </c>
      <c r="F65" s="244">
        <v>876</v>
      </c>
      <c r="G65" s="242" t="s">
        <v>177</v>
      </c>
      <c r="H65" s="245">
        <v>1</v>
      </c>
      <c r="I65" s="242">
        <v>88401000000</v>
      </c>
      <c r="J65" s="243" t="s">
        <v>25</v>
      </c>
      <c r="K65" s="246">
        <v>3092000</v>
      </c>
      <c r="L65" s="260" t="s">
        <v>192</v>
      </c>
      <c r="M65" s="250" t="s">
        <v>172</v>
      </c>
      <c r="N65" s="242" t="s">
        <v>31</v>
      </c>
      <c r="O65" s="250" t="s">
        <v>40</v>
      </c>
      <c r="P65" s="17"/>
    </row>
    <row r="66" spans="1:16" ht="42.75" customHeight="1">
      <c r="A66" s="238">
        <f t="shared" si="0"/>
        <v>43</v>
      </c>
      <c r="B66" s="242" t="s">
        <v>132</v>
      </c>
      <c r="C66" s="242">
        <v>7000000</v>
      </c>
      <c r="D66" s="243" t="s">
        <v>190</v>
      </c>
      <c r="E66" s="248" t="s">
        <v>135</v>
      </c>
      <c r="F66" s="244" t="s">
        <v>23</v>
      </c>
      <c r="G66" s="242" t="s">
        <v>133</v>
      </c>
      <c r="H66" s="247">
        <v>60</v>
      </c>
      <c r="I66" s="242">
        <v>88252000000</v>
      </c>
      <c r="J66" s="243" t="s">
        <v>191</v>
      </c>
      <c r="K66" s="253">
        <v>1500000</v>
      </c>
      <c r="L66" s="242" t="s">
        <v>192</v>
      </c>
      <c r="M66" s="242" t="s">
        <v>164</v>
      </c>
      <c r="N66" s="242" t="s">
        <v>116</v>
      </c>
      <c r="O66" s="242" t="s">
        <v>26</v>
      </c>
      <c r="P66" s="17"/>
    </row>
    <row r="67" spans="1:16" ht="79.5" customHeight="1">
      <c r="A67" s="238">
        <f t="shared" si="0"/>
        <v>44</v>
      </c>
      <c r="B67" s="242" t="s">
        <v>113</v>
      </c>
      <c r="C67" s="242">
        <v>5190090</v>
      </c>
      <c r="D67" s="243" t="s">
        <v>329</v>
      </c>
      <c r="E67" s="255" t="s">
        <v>174</v>
      </c>
      <c r="F67" s="250">
        <v>796</v>
      </c>
      <c r="G67" s="242" t="s">
        <v>51</v>
      </c>
      <c r="H67" s="250">
        <v>83</v>
      </c>
      <c r="I67" s="242">
        <v>88401000000</v>
      </c>
      <c r="J67" s="243" t="s">
        <v>25</v>
      </c>
      <c r="K67" s="246">
        <v>840000</v>
      </c>
      <c r="L67" s="250" t="s">
        <v>192</v>
      </c>
      <c r="M67" s="242" t="s">
        <v>322</v>
      </c>
      <c r="N67" s="242" t="s">
        <v>31</v>
      </c>
      <c r="O67" s="250" t="s">
        <v>40</v>
      </c>
      <c r="P67" s="17"/>
    </row>
    <row r="68" spans="1:16" ht="63" customHeight="1">
      <c r="A68" s="238">
        <f t="shared" si="0"/>
        <v>45</v>
      </c>
      <c r="B68" s="247" t="s">
        <v>61</v>
      </c>
      <c r="C68" s="247" t="s">
        <v>62</v>
      </c>
      <c r="D68" s="243" t="s">
        <v>63</v>
      </c>
      <c r="E68" s="243" t="s">
        <v>64</v>
      </c>
      <c r="F68" s="250">
        <v>796</v>
      </c>
      <c r="G68" s="242" t="s">
        <v>51</v>
      </c>
      <c r="H68" s="256">
        <v>4009200</v>
      </c>
      <c r="I68" s="242">
        <v>88401000000</v>
      </c>
      <c r="J68" s="243" t="s">
        <v>119</v>
      </c>
      <c r="K68" s="253">
        <v>17000000</v>
      </c>
      <c r="L68" s="250" t="s">
        <v>182</v>
      </c>
      <c r="M68" s="242" t="s">
        <v>230</v>
      </c>
      <c r="N68" s="247" t="s">
        <v>44</v>
      </c>
      <c r="O68" s="242" t="s">
        <v>26</v>
      </c>
      <c r="P68" s="17"/>
    </row>
    <row r="69" spans="1:16" ht="63" customHeight="1">
      <c r="A69" s="238">
        <f t="shared" si="0"/>
        <v>46</v>
      </c>
      <c r="B69" s="247" t="s">
        <v>69</v>
      </c>
      <c r="C69" s="247">
        <v>9111000</v>
      </c>
      <c r="D69" s="243" t="s">
        <v>70</v>
      </c>
      <c r="E69" s="243" t="s">
        <v>117</v>
      </c>
      <c r="F69" s="244">
        <v>876</v>
      </c>
      <c r="G69" s="242" t="s">
        <v>177</v>
      </c>
      <c r="H69" s="256">
        <v>945637</v>
      </c>
      <c r="I69" s="242">
        <v>88401000000</v>
      </c>
      <c r="J69" s="243" t="s">
        <v>119</v>
      </c>
      <c r="K69" s="253">
        <v>15500000</v>
      </c>
      <c r="L69" s="250" t="s">
        <v>208</v>
      </c>
      <c r="M69" s="242" t="s">
        <v>228</v>
      </c>
      <c r="N69" s="247" t="s">
        <v>44</v>
      </c>
      <c r="O69" s="242" t="s">
        <v>26</v>
      </c>
      <c r="P69" s="17"/>
    </row>
    <row r="70" spans="1:16" ht="42.75" customHeight="1">
      <c r="A70" s="238">
        <f t="shared" si="0"/>
        <v>47</v>
      </c>
      <c r="B70" s="242" t="s">
        <v>30</v>
      </c>
      <c r="C70" s="242">
        <v>4540020</v>
      </c>
      <c r="D70" s="243" t="s">
        <v>210</v>
      </c>
      <c r="E70" s="248" t="s">
        <v>134</v>
      </c>
      <c r="F70" s="244" t="s">
        <v>23</v>
      </c>
      <c r="G70" s="242" t="s">
        <v>133</v>
      </c>
      <c r="H70" s="247">
        <v>60</v>
      </c>
      <c r="I70" s="242">
        <v>88252000000</v>
      </c>
      <c r="J70" s="243" t="s">
        <v>191</v>
      </c>
      <c r="K70" s="253">
        <v>800000</v>
      </c>
      <c r="L70" s="242" t="s">
        <v>249</v>
      </c>
      <c r="M70" s="242" t="s">
        <v>252</v>
      </c>
      <c r="N70" s="242" t="s">
        <v>39</v>
      </c>
      <c r="O70" s="242" t="s">
        <v>26</v>
      </c>
      <c r="P70" s="17"/>
    </row>
    <row r="71" spans="1:16" ht="42.75" customHeight="1">
      <c r="A71" s="238">
        <f t="shared" si="0"/>
        <v>48</v>
      </c>
      <c r="B71" s="242" t="s">
        <v>175</v>
      </c>
      <c r="C71" s="242">
        <v>6420030</v>
      </c>
      <c r="D71" s="243" t="s">
        <v>176</v>
      </c>
      <c r="E71" s="243" t="s">
        <v>106</v>
      </c>
      <c r="F71" s="244">
        <v>876</v>
      </c>
      <c r="G71" s="242" t="s">
        <v>177</v>
      </c>
      <c r="H71" s="245">
        <v>1</v>
      </c>
      <c r="I71" s="242">
        <v>88401000000</v>
      </c>
      <c r="J71" s="243" t="s">
        <v>25</v>
      </c>
      <c r="K71" s="246">
        <v>650000</v>
      </c>
      <c r="L71" s="250" t="s">
        <v>185</v>
      </c>
      <c r="M71" s="242" t="s">
        <v>186</v>
      </c>
      <c r="N71" s="247" t="s">
        <v>31</v>
      </c>
      <c r="O71" s="250" t="s">
        <v>40</v>
      </c>
      <c r="P71" s="17"/>
    </row>
    <row r="72" spans="1:16" ht="19.5" customHeight="1">
      <c r="A72" s="270" t="s">
        <v>313</v>
      </c>
      <c r="B72" s="271"/>
      <c r="C72" s="271"/>
      <c r="D72" s="272"/>
      <c r="E72" s="7"/>
      <c r="F72" s="5"/>
      <c r="G72" s="5"/>
      <c r="H72" s="5"/>
      <c r="I72" s="5"/>
      <c r="J72" s="5"/>
      <c r="K72" s="38">
        <f>SUM(K24:K71)</f>
        <v>613951021.51999998</v>
      </c>
      <c r="L72" s="5"/>
      <c r="M72" s="5"/>
      <c r="N72" s="5"/>
      <c r="O72" s="7"/>
      <c r="P72" s="17"/>
    </row>
    <row r="73" spans="1:16" ht="19.5" customHeight="1">
      <c r="A73" s="239"/>
      <c r="B73" s="44"/>
      <c r="C73" s="44"/>
      <c r="D73" s="44"/>
      <c r="E73" s="24"/>
      <c r="F73" s="16"/>
      <c r="G73" s="45"/>
      <c r="H73" s="16"/>
      <c r="I73" s="16"/>
      <c r="J73" s="16"/>
      <c r="K73" s="45"/>
      <c r="L73" s="16"/>
      <c r="M73" s="16"/>
      <c r="N73" s="16"/>
      <c r="O73" s="24"/>
      <c r="P73" s="17"/>
    </row>
    <row r="74" spans="1:16" ht="19.5" customHeight="1">
      <c r="A74" s="239"/>
      <c r="B74" s="44"/>
      <c r="C74" s="44"/>
      <c r="D74" s="44"/>
      <c r="E74" s="24"/>
      <c r="F74" s="16"/>
      <c r="G74" s="16"/>
      <c r="H74" s="16"/>
      <c r="I74" s="16"/>
      <c r="J74" s="16"/>
      <c r="L74" s="16"/>
      <c r="M74" s="16"/>
      <c r="N74" s="16"/>
      <c r="O74" s="24"/>
      <c r="P74" s="17"/>
    </row>
    <row r="75" spans="1:16" ht="19.5" customHeight="1">
      <c r="A75" s="79" t="s">
        <v>244</v>
      </c>
      <c r="B75" s="79"/>
      <c r="C75" s="79"/>
      <c r="D75" s="79"/>
      <c r="E75" s="79"/>
      <c r="F75" s="78" t="s">
        <v>136</v>
      </c>
      <c r="G75" s="79"/>
      <c r="H75" s="79"/>
      <c r="I75" s="79"/>
      <c r="J75" s="80"/>
      <c r="K75" s="80"/>
      <c r="L75" s="47"/>
      <c r="M75" s="47"/>
      <c r="N75" s="47"/>
      <c r="O75" s="47"/>
      <c r="P75" s="46"/>
    </row>
    <row r="76" spans="1:16" ht="19.5" customHeight="1">
      <c r="A76" s="79" t="s">
        <v>137</v>
      </c>
      <c r="B76" s="79"/>
      <c r="C76" s="79"/>
      <c r="D76" s="79"/>
      <c r="E76" s="79"/>
      <c r="F76" s="79"/>
      <c r="G76" s="79"/>
      <c r="H76" s="79"/>
      <c r="I76" s="79"/>
      <c r="J76" s="80"/>
      <c r="K76" s="80"/>
      <c r="L76" s="47"/>
      <c r="M76" s="47"/>
      <c r="N76" s="47"/>
      <c r="O76" s="47"/>
      <c r="P76" s="46"/>
    </row>
    <row r="77" spans="1:16" ht="19.5" customHeight="1">
      <c r="A77" s="79"/>
      <c r="B77" s="79"/>
      <c r="C77" s="79"/>
      <c r="D77" s="79"/>
      <c r="E77" s="79"/>
      <c r="F77" s="79"/>
      <c r="G77" s="79"/>
      <c r="H77" s="79"/>
      <c r="I77" s="79"/>
      <c r="J77" s="80"/>
      <c r="K77" s="80"/>
      <c r="L77" s="47"/>
      <c r="M77" s="47"/>
      <c r="N77" s="47"/>
      <c r="O77" s="47"/>
      <c r="P77" s="46"/>
    </row>
    <row r="78" spans="1:16" ht="17.25" customHeight="1">
      <c r="A78" s="232"/>
      <c r="B78" s="48"/>
      <c r="C78" s="48"/>
      <c r="D78" s="49"/>
      <c r="E78" s="81"/>
      <c r="F78" s="49"/>
      <c r="G78" s="49"/>
      <c r="H78" s="49"/>
      <c r="I78" s="49"/>
      <c r="J78" s="16"/>
      <c r="K78" s="18"/>
      <c r="L78" s="16"/>
      <c r="M78" s="16"/>
      <c r="N78" s="16"/>
      <c r="O78" s="24"/>
      <c r="P78" s="17"/>
    </row>
    <row r="79" spans="1:16" ht="17.25" customHeight="1">
      <c r="A79" s="273" t="s">
        <v>138</v>
      </c>
      <c r="B79" s="273"/>
      <c r="C79" s="273"/>
      <c r="D79" s="273"/>
      <c r="E79" s="273"/>
      <c r="F79" s="82"/>
      <c r="G79" s="82"/>
      <c r="H79" s="82"/>
      <c r="I79" s="82"/>
      <c r="K79" s="30"/>
      <c r="P79" s="24"/>
    </row>
    <row r="80" spans="1:16" ht="17.25" customHeight="1">
      <c r="A80" s="273" t="s">
        <v>139</v>
      </c>
      <c r="B80" s="273"/>
      <c r="C80" s="273"/>
      <c r="D80" s="273"/>
      <c r="E80" s="273"/>
      <c r="F80" s="82" t="s">
        <v>140</v>
      </c>
      <c r="G80" s="82"/>
      <c r="H80" s="82"/>
      <c r="I80" s="82"/>
      <c r="K80" s="30"/>
      <c r="P80" s="24"/>
    </row>
    <row r="81" spans="2:16" ht="17.25" customHeight="1">
      <c r="B81" s="30"/>
      <c r="C81" s="59"/>
      <c r="F81" s="274"/>
      <c r="G81" s="274"/>
      <c r="H81" s="274"/>
      <c r="I81" s="274"/>
      <c r="J81" s="274"/>
      <c r="K81" s="274"/>
      <c r="L81" s="274"/>
      <c r="M81" s="36"/>
      <c r="N81" s="36"/>
      <c r="O81" s="36"/>
      <c r="P81" s="2"/>
    </row>
    <row r="82" spans="2:16" ht="44.25" customHeight="1">
      <c r="B82" s="68"/>
      <c r="C82" s="83"/>
      <c r="D82" s="36"/>
      <c r="E82" s="36"/>
      <c r="F82" s="36"/>
      <c r="G82" s="84"/>
      <c r="H82" s="85"/>
      <c r="I82" s="85"/>
      <c r="J82" s="36"/>
      <c r="K82" s="86"/>
      <c r="L82" s="36"/>
      <c r="M82" s="36"/>
      <c r="N82" s="36"/>
      <c r="O82" s="36"/>
      <c r="P82" s="2"/>
    </row>
  </sheetData>
  <mergeCells count="27">
    <mergeCell ref="A16:O16"/>
    <mergeCell ref="A9:C9"/>
    <mergeCell ref="A79:E79"/>
    <mergeCell ref="N19:N22"/>
    <mergeCell ref="F81:L81"/>
    <mergeCell ref="D20:D22"/>
    <mergeCell ref="E20:E22"/>
    <mergeCell ref="F20:G21"/>
    <mergeCell ref="H20:H22"/>
    <mergeCell ref="I20:J21"/>
    <mergeCell ref="K20:K22"/>
    <mergeCell ref="A72:D72"/>
    <mergeCell ref="A80:E80"/>
    <mergeCell ref="A1:B1"/>
    <mergeCell ref="A2:D2"/>
    <mergeCell ref="A5:D5"/>
    <mergeCell ref="A6:D6"/>
    <mergeCell ref="A3:D3"/>
    <mergeCell ref="P28:P30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8" customWidth="1"/>
    <col min="2" max="2" width="24.42578125" style="108" customWidth="1"/>
    <col min="3" max="4" width="18.5703125" style="108" customWidth="1"/>
    <col min="5" max="5" width="35.7109375" style="108" customWidth="1"/>
    <col min="6" max="16384" width="9.140625" style="108"/>
  </cols>
  <sheetData>
    <row r="1" spans="1:6" ht="9.75" customHeight="1" thickBot="1"/>
    <row r="2" spans="1:6" ht="30.75" customHeight="1" thickBot="1">
      <c r="A2" s="296" t="s">
        <v>75</v>
      </c>
      <c r="B2" s="297"/>
      <c r="C2" s="297"/>
      <c r="D2" s="298"/>
    </row>
    <row r="3" spans="1:6" s="110" customFormat="1" ht="18.75">
      <c r="A3" s="109" t="s">
        <v>256</v>
      </c>
      <c r="B3" s="116"/>
      <c r="C3" s="125" t="s">
        <v>270</v>
      </c>
      <c r="D3" s="125">
        <v>2015</v>
      </c>
    </row>
    <row r="4" spans="1:6" s="110" customFormat="1" ht="15.75">
      <c r="A4" s="113" t="s">
        <v>257</v>
      </c>
      <c r="B4" s="117"/>
      <c r="C4" s="118"/>
      <c r="D4" s="118"/>
    </row>
    <row r="5" spans="1:6" s="110" customFormat="1" ht="15.75">
      <c r="A5" s="115" t="s">
        <v>258</v>
      </c>
      <c r="B5" s="119">
        <v>3.31</v>
      </c>
      <c r="C5" s="118"/>
      <c r="D5" s="118"/>
    </row>
    <row r="6" spans="1:6" s="110" customFormat="1" ht="15.75">
      <c r="A6" s="115" t="s">
        <v>259</v>
      </c>
      <c r="B6" s="120">
        <v>1.5</v>
      </c>
      <c r="C6" s="118"/>
      <c r="D6" s="118"/>
    </row>
    <row r="7" spans="1:6" s="110" customFormat="1" ht="15.75">
      <c r="A7" s="115" t="s">
        <v>260</v>
      </c>
      <c r="B7" s="120">
        <v>3</v>
      </c>
      <c r="C7" s="118"/>
      <c r="D7" s="118"/>
    </row>
    <row r="8" spans="1:6" s="111" customFormat="1" ht="15.75">
      <c r="A8" s="115" t="s">
        <v>261</v>
      </c>
      <c r="B8" s="120">
        <v>5</v>
      </c>
      <c r="C8" s="121"/>
      <c r="D8" s="121"/>
    </row>
    <row r="9" spans="1:6" s="112" customFormat="1" ht="30">
      <c r="A9" s="126" t="s">
        <v>271</v>
      </c>
      <c r="B9" s="127"/>
      <c r="C9" s="127">
        <v>14459.652</v>
      </c>
      <c r="D9" s="127">
        <v>14460</v>
      </c>
    </row>
    <row r="10" spans="1:6" s="110" customFormat="1" ht="15.75">
      <c r="A10" s="113" t="s">
        <v>262</v>
      </c>
      <c r="B10" s="122"/>
      <c r="C10" s="118"/>
      <c r="D10" s="118"/>
    </row>
    <row r="11" spans="1:6" s="111" customFormat="1" ht="15.75">
      <c r="A11" s="115" t="s">
        <v>258</v>
      </c>
      <c r="B11" s="119">
        <v>0.82</v>
      </c>
      <c r="C11" s="121"/>
      <c r="D11" s="121"/>
    </row>
    <row r="12" spans="1:6" s="111" customFormat="1" ht="15.75">
      <c r="A12" s="115" t="s">
        <v>263</v>
      </c>
      <c r="B12" s="120">
        <v>2.2000000000000002</v>
      </c>
      <c r="C12" s="121"/>
      <c r="D12" s="121"/>
    </row>
    <row r="13" spans="1:6" s="111" customFormat="1" ht="15.75">
      <c r="A13" s="115" t="s">
        <v>264</v>
      </c>
      <c r="B13" s="120">
        <v>1.5</v>
      </c>
      <c r="C13" s="121"/>
      <c r="D13" s="121"/>
    </row>
    <row r="14" spans="1:6" s="112" customFormat="1" ht="30">
      <c r="A14" s="126" t="s">
        <v>272</v>
      </c>
      <c r="B14" s="127"/>
      <c r="C14" s="127">
        <v>4308</v>
      </c>
      <c r="D14" s="127">
        <v>4538.7060000000001</v>
      </c>
      <c r="E14" s="111"/>
    </row>
    <row r="15" spans="1:6" s="110" customFormat="1" ht="15.75">
      <c r="A15" s="113" t="s">
        <v>265</v>
      </c>
      <c r="B15" s="122"/>
      <c r="C15" s="118"/>
      <c r="D15" s="118"/>
      <c r="F15" s="112"/>
    </row>
    <row r="16" spans="1:6" s="111" customFormat="1" ht="15.75">
      <c r="A16" s="114" t="s">
        <v>266</v>
      </c>
      <c r="B16" s="123"/>
      <c r="C16" s="121"/>
      <c r="D16" s="121"/>
      <c r="F16" s="112"/>
    </row>
    <row r="17" spans="1:6" s="111" customFormat="1" ht="30">
      <c r="A17" s="115" t="s">
        <v>267</v>
      </c>
      <c r="B17" s="124" t="s">
        <v>268</v>
      </c>
      <c r="C17" s="121"/>
      <c r="D17" s="121"/>
      <c r="F17" s="112"/>
    </row>
    <row r="18" spans="1:6" s="112" customFormat="1" ht="30">
      <c r="A18" s="126" t="s">
        <v>274</v>
      </c>
      <c r="B18" s="127"/>
      <c r="C18" s="127">
        <v>2200</v>
      </c>
      <c r="D18" s="127">
        <v>2540.3000000000002</v>
      </c>
    </row>
    <row r="19" spans="1:6" s="110" customFormat="1" ht="15.75">
      <c r="A19" s="113" t="s">
        <v>269</v>
      </c>
      <c r="B19" s="117"/>
      <c r="C19" s="118"/>
      <c r="D19" s="118"/>
    </row>
    <row r="20" spans="1:6" s="111" customFormat="1" ht="15.75">
      <c r="A20" s="114" t="s">
        <v>266</v>
      </c>
      <c r="B20" s="120">
        <v>1</v>
      </c>
      <c r="C20" s="121"/>
      <c r="D20" s="121"/>
    </row>
    <row r="21" spans="1:6" s="112" customFormat="1" ht="30.75" thickBot="1">
      <c r="A21" s="128" t="s">
        <v>273</v>
      </c>
      <c r="B21" s="129"/>
      <c r="C21" s="129"/>
      <c r="D21" s="13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31" t="s">
        <v>275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3"/>
      <c r="P1" s="133"/>
    </row>
    <row r="2" spans="1:18" ht="15.75">
      <c r="A2" s="133"/>
      <c r="B2" s="308" t="s">
        <v>276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8" ht="16.5" thickBot="1">
      <c r="A3" s="133"/>
      <c r="B3" s="134"/>
      <c r="C3" s="134"/>
      <c r="D3" s="134"/>
      <c r="E3" s="134"/>
      <c r="F3" s="134"/>
      <c r="G3" s="134"/>
      <c r="H3" s="134"/>
      <c r="I3" s="134"/>
      <c r="J3" s="133"/>
      <c r="K3" s="133"/>
      <c r="L3" s="133"/>
      <c r="M3" s="133"/>
      <c r="N3" s="133"/>
      <c r="O3" s="133"/>
      <c r="P3" s="133"/>
    </row>
    <row r="4" spans="1:18" ht="32.25" thickBot="1">
      <c r="A4" s="135" t="s">
        <v>277</v>
      </c>
      <c r="B4" s="309" t="s">
        <v>20</v>
      </c>
      <c r="C4" s="310"/>
      <c r="D4" s="136" t="s">
        <v>278</v>
      </c>
      <c r="E4" s="221" t="s">
        <v>279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8" ht="16.5" thickBot="1">
      <c r="A5" s="137">
        <v>1</v>
      </c>
      <c r="B5" s="309">
        <v>2</v>
      </c>
      <c r="C5" s="310"/>
      <c r="D5" s="138">
        <v>3</v>
      </c>
      <c r="E5" s="222">
        <v>4</v>
      </c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8" s="139" customFormat="1" ht="15.75" customHeight="1">
      <c r="A6" s="313">
        <v>1</v>
      </c>
      <c r="B6" s="316" t="s">
        <v>280</v>
      </c>
      <c r="C6" s="317"/>
      <c r="D6" s="322">
        <f>P30</f>
        <v>12680180.969999997</v>
      </c>
      <c r="E6" s="325">
        <f>P50</f>
        <v>14535142.91</v>
      </c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</row>
    <row r="7" spans="1:18" s="139" customFormat="1" ht="15.75" customHeight="1">
      <c r="A7" s="314"/>
      <c r="B7" s="318"/>
      <c r="C7" s="319"/>
      <c r="D7" s="323"/>
      <c r="E7" s="326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</row>
    <row r="8" spans="1:18" s="139" customFormat="1" ht="15.75" customHeight="1">
      <c r="A8" s="314"/>
      <c r="B8" s="318"/>
      <c r="C8" s="319"/>
      <c r="D8" s="323"/>
      <c r="E8" s="326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</row>
    <row r="9" spans="1:18" s="139" customFormat="1" ht="15.75" customHeight="1">
      <c r="A9" s="315"/>
      <c r="B9" s="320"/>
      <c r="C9" s="321"/>
      <c r="D9" s="324"/>
      <c r="E9" s="327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</row>
    <row r="10" spans="1:18" ht="16.5" thickBot="1">
      <c r="A10" s="223"/>
      <c r="B10" s="330" t="s">
        <v>281</v>
      </c>
      <c r="C10" s="331"/>
      <c r="D10" s="224">
        <f>ROUND(D6,0)</f>
        <v>12680181</v>
      </c>
      <c r="E10" s="225">
        <f>ROUND(E6,0)</f>
        <v>14535143</v>
      </c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226">
        <f>E10-14535000</f>
        <v>143</v>
      </c>
    </row>
    <row r="11" spans="1:18" ht="15.75">
      <c r="A11" s="133"/>
      <c r="B11" s="134"/>
      <c r="C11" s="140"/>
      <c r="D11" s="134"/>
      <c r="E11" s="141"/>
      <c r="F11" s="134"/>
      <c r="G11" s="134"/>
      <c r="H11" s="134"/>
      <c r="I11" s="134"/>
      <c r="J11" s="133"/>
      <c r="K11" s="133"/>
      <c r="L11" s="133"/>
      <c r="M11" s="133"/>
      <c r="N11" s="133"/>
      <c r="O11" s="133"/>
      <c r="P11" s="133"/>
      <c r="Q11">
        <f>Q10/D44</f>
        <v>3.2745591939546599</v>
      </c>
      <c r="R11">
        <f>Q11/12</f>
        <v>0.27287993282955497</v>
      </c>
    </row>
    <row r="12" spans="1:18" ht="16.5" thickBot="1">
      <c r="A12" s="307" t="s">
        <v>282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</row>
    <row r="13" spans="1:18" ht="16.5" thickBot="1">
      <c r="A13" s="142" t="s">
        <v>283</v>
      </c>
      <c r="B13" s="143" t="s">
        <v>20</v>
      </c>
      <c r="C13" s="143" t="s">
        <v>284</v>
      </c>
      <c r="D13" s="144" t="s">
        <v>285</v>
      </c>
      <c r="E13" s="144" t="s">
        <v>286</v>
      </c>
      <c r="F13" s="144" t="s">
        <v>287</v>
      </c>
      <c r="G13" s="144" t="s">
        <v>288</v>
      </c>
      <c r="H13" s="144" t="s">
        <v>289</v>
      </c>
      <c r="I13" s="144" t="s">
        <v>290</v>
      </c>
      <c r="J13" s="144" t="s">
        <v>291</v>
      </c>
      <c r="K13" s="144" t="s">
        <v>292</v>
      </c>
      <c r="L13" s="144" t="s">
        <v>293</v>
      </c>
      <c r="M13" s="144" t="s">
        <v>294</v>
      </c>
      <c r="N13" s="144" t="s">
        <v>295</v>
      </c>
      <c r="O13" s="145" t="s">
        <v>296</v>
      </c>
      <c r="P13" s="146" t="s">
        <v>297</v>
      </c>
    </row>
    <row r="14" spans="1:18" ht="15.75">
      <c r="A14" s="305" t="s">
        <v>298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147"/>
    </row>
    <row r="15" spans="1:18" ht="31.5">
      <c r="A15" s="148">
        <v>1</v>
      </c>
      <c r="B15" s="149" t="s">
        <v>299</v>
      </c>
      <c r="C15" s="150" t="s">
        <v>51</v>
      </c>
      <c r="D15" s="151">
        <v>116000</v>
      </c>
      <c r="E15" s="151">
        <v>116000</v>
      </c>
      <c r="F15" s="151">
        <v>116000</v>
      </c>
      <c r="G15" s="151">
        <v>116000</v>
      </c>
      <c r="H15" s="151">
        <v>116000</v>
      </c>
      <c r="I15" s="151">
        <v>116000</v>
      </c>
      <c r="J15" s="151">
        <v>116000</v>
      </c>
      <c r="K15" s="151">
        <v>116000</v>
      </c>
      <c r="L15" s="151">
        <v>116000</v>
      </c>
      <c r="M15" s="151">
        <v>116000</v>
      </c>
      <c r="N15" s="151">
        <v>116000</v>
      </c>
      <c r="O15" s="151">
        <v>116000</v>
      </c>
      <c r="P15" s="152">
        <f>SUM(D15:O15)</f>
        <v>1392000</v>
      </c>
    </row>
    <row r="16" spans="1:18" ht="31.5">
      <c r="A16" s="148">
        <v>2</v>
      </c>
      <c r="B16" s="149" t="s">
        <v>300</v>
      </c>
      <c r="C16" s="150" t="s">
        <v>51</v>
      </c>
      <c r="D16" s="151">
        <v>38500</v>
      </c>
      <c r="E16" s="151">
        <v>42174</v>
      </c>
      <c r="F16" s="151">
        <v>42174</v>
      </c>
      <c r="G16" s="151">
        <v>42174</v>
      </c>
      <c r="H16" s="151">
        <v>42174</v>
      </c>
      <c r="I16" s="151">
        <v>42174</v>
      </c>
      <c r="J16" s="151">
        <v>42174</v>
      </c>
      <c r="K16" s="151">
        <v>42174</v>
      </c>
      <c r="L16" s="151">
        <v>42174</v>
      </c>
      <c r="M16" s="151">
        <v>42174</v>
      </c>
      <c r="N16" s="151">
        <v>42174</v>
      </c>
      <c r="O16" s="151">
        <v>42174</v>
      </c>
      <c r="P16" s="152">
        <f>SUM(D16:O16)</f>
        <v>502414</v>
      </c>
    </row>
    <row r="17" spans="1:16" ht="31.5">
      <c r="A17" s="148">
        <v>3</v>
      </c>
      <c r="B17" s="149" t="s">
        <v>301</v>
      </c>
      <c r="C17" s="150" t="s">
        <v>51</v>
      </c>
      <c r="D17" s="151">
        <v>145500</v>
      </c>
      <c r="E17" s="151">
        <v>159421</v>
      </c>
      <c r="F17" s="151">
        <v>159421</v>
      </c>
      <c r="G17" s="151">
        <v>159421</v>
      </c>
      <c r="H17" s="151">
        <v>159421</v>
      </c>
      <c r="I17" s="151">
        <v>159421</v>
      </c>
      <c r="J17" s="151">
        <v>159421</v>
      </c>
      <c r="K17" s="151">
        <v>159421</v>
      </c>
      <c r="L17" s="151">
        <v>159421</v>
      </c>
      <c r="M17" s="151">
        <v>159421</v>
      </c>
      <c r="N17" s="151">
        <v>159421</v>
      </c>
      <c r="O17" s="151">
        <v>159421</v>
      </c>
      <c r="P17" s="152">
        <f>SUM(D17:O17)</f>
        <v>1899131</v>
      </c>
    </row>
    <row r="18" spans="1:16" ht="31.5">
      <c r="A18" s="148">
        <v>4</v>
      </c>
      <c r="B18" s="153" t="s">
        <v>302</v>
      </c>
      <c r="C18" s="150" t="s">
        <v>51</v>
      </c>
      <c r="D18" s="151">
        <v>3928</v>
      </c>
      <c r="E18" s="151">
        <v>3928</v>
      </c>
      <c r="F18" s="151">
        <v>3928</v>
      </c>
      <c r="G18" s="151">
        <v>3928</v>
      </c>
      <c r="H18" s="154">
        <v>3929</v>
      </c>
      <c r="I18" s="151">
        <v>3929</v>
      </c>
      <c r="J18" s="151">
        <v>3929</v>
      </c>
      <c r="K18" s="151">
        <v>3929</v>
      </c>
      <c r="L18" s="151">
        <v>3929</v>
      </c>
      <c r="M18" s="151">
        <v>3929</v>
      </c>
      <c r="N18" s="151">
        <v>3929</v>
      </c>
      <c r="O18" s="151">
        <v>3929</v>
      </c>
      <c r="P18" s="152">
        <f>SUM(D18:O18)</f>
        <v>47144</v>
      </c>
    </row>
    <row r="19" spans="1:16" ht="15.75">
      <c r="A19" s="155"/>
      <c r="B19" s="156" t="s">
        <v>297</v>
      </c>
      <c r="C19" s="150" t="s">
        <v>51</v>
      </c>
      <c r="D19" s="157">
        <f>SUM(D15:D18)</f>
        <v>303928</v>
      </c>
      <c r="E19" s="157">
        <f t="shared" ref="E19:O19" si="0">SUM(E15:E18)</f>
        <v>321523</v>
      </c>
      <c r="F19" s="157">
        <f t="shared" si="0"/>
        <v>321523</v>
      </c>
      <c r="G19" s="157">
        <f t="shared" si="0"/>
        <v>321523</v>
      </c>
      <c r="H19" s="157">
        <f t="shared" si="0"/>
        <v>321524</v>
      </c>
      <c r="I19" s="157">
        <f t="shared" si="0"/>
        <v>321524</v>
      </c>
      <c r="J19" s="157">
        <f t="shared" si="0"/>
        <v>321524</v>
      </c>
      <c r="K19" s="157">
        <f t="shared" si="0"/>
        <v>321524</v>
      </c>
      <c r="L19" s="157">
        <f t="shared" si="0"/>
        <v>321524</v>
      </c>
      <c r="M19" s="157">
        <f t="shared" si="0"/>
        <v>321524</v>
      </c>
      <c r="N19" s="157">
        <f t="shared" si="0"/>
        <v>321524</v>
      </c>
      <c r="O19" s="157">
        <f t="shared" si="0"/>
        <v>321524</v>
      </c>
      <c r="P19" s="152">
        <f>SUM(P15:P18)</f>
        <v>3840689</v>
      </c>
    </row>
    <row r="20" spans="1:16" ht="15.75">
      <c r="A20" s="299" t="s">
        <v>303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158"/>
    </row>
    <row r="21" spans="1:16" ht="31.5">
      <c r="A21" s="148">
        <v>1</v>
      </c>
      <c r="B21" s="149" t="s">
        <v>299</v>
      </c>
      <c r="C21" s="159" t="s">
        <v>304</v>
      </c>
      <c r="D21" s="160">
        <v>1.84</v>
      </c>
      <c r="E21" s="160">
        <v>1.84</v>
      </c>
      <c r="F21" s="160">
        <v>1.84</v>
      </c>
      <c r="G21" s="160">
        <v>1.84</v>
      </c>
      <c r="H21" s="160">
        <v>1.84</v>
      </c>
      <c r="I21" s="160">
        <v>1.84</v>
      </c>
      <c r="J21" s="160">
        <v>1.84</v>
      </c>
      <c r="K21" s="160">
        <v>1.84</v>
      </c>
      <c r="L21" s="160">
        <v>1.84</v>
      </c>
      <c r="M21" s="160">
        <v>2.12</v>
      </c>
      <c r="N21" s="160">
        <v>2.12</v>
      </c>
      <c r="O21" s="160">
        <v>2.12</v>
      </c>
      <c r="P21" s="161"/>
    </row>
    <row r="22" spans="1:16" ht="31.5">
      <c r="A22" s="148">
        <v>2</v>
      </c>
      <c r="B22" s="149" t="s">
        <v>300</v>
      </c>
      <c r="C22" s="159" t="s">
        <v>304</v>
      </c>
      <c r="D22" s="160">
        <v>2.2799999999999998</v>
      </c>
      <c r="E22" s="160">
        <v>2.2799999999999998</v>
      </c>
      <c r="F22" s="160">
        <v>2.2799999999999998</v>
      </c>
      <c r="G22" s="160">
        <v>2.2799999999999998</v>
      </c>
      <c r="H22" s="160">
        <v>2.2799999999999998</v>
      </c>
      <c r="I22" s="160">
        <v>2.2799999999999998</v>
      </c>
      <c r="J22" s="160">
        <v>2.2799999999999998</v>
      </c>
      <c r="K22" s="160">
        <v>2.2799999999999998</v>
      </c>
      <c r="L22" s="160">
        <v>2.2799999999999998</v>
      </c>
      <c r="M22" s="160">
        <v>2.62</v>
      </c>
      <c r="N22" s="160">
        <v>2.62</v>
      </c>
      <c r="O22" s="160">
        <v>2.62</v>
      </c>
      <c r="P22" s="161"/>
    </row>
    <row r="23" spans="1:16" ht="31.5">
      <c r="A23" s="148">
        <v>3</v>
      </c>
      <c r="B23" s="149" t="s">
        <v>301</v>
      </c>
      <c r="C23" s="159" t="s">
        <v>304</v>
      </c>
      <c r="D23" s="160">
        <v>3.54</v>
      </c>
      <c r="E23" s="160">
        <v>3.54</v>
      </c>
      <c r="F23" s="160">
        <v>3.54</v>
      </c>
      <c r="G23" s="160">
        <v>3.54</v>
      </c>
      <c r="H23" s="160">
        <v>3.54</v>
      </c>
      <c r="I23" s="160">
        <v>3.54</v>
      </c>
      <c r="J23" s="160">
        <v>3.54</v>
      </c>
      <c r="K23" s="160">
        <v>3.54</v>
      </c>
      <c r="L23" s="160">
        <v>3.54</v>
      </c>
      <c r="M23" s="160">
        <v>4.07</v>
      </c>
      <c r="N23" s="160">
        <v>4.07</v>
      </c>
      <c r="O23" s="160">
        <v>4.07</v>
      </c>
      <c r="P23" s="161"/>
    </row>
    <row r="24" spans="1:16" ht="31.5">
      <c r="A24" s="148">
        <v>4</v>
      </c>
      <c r="B24" s="149" t="s">
        <v>302</v>
      </c>
      <c r="C24" s="159" t="s">
        <v>304</v>
      </c>
      <c r="D24" s="160">
        <v>37.950000000000003</v>
      </c>
      <c r="E24" s="160">
        <v>37.950000000000003</v>
      </c>
      <c r="F24" s="160">
        <v>37.950000000000003</v>
      </c>
      <c r="G24" s="160">
        <v>37.950000000000003</v>
      </c>
      <c r="H24" s="160">
        <v>37.950000000000003</v>
      </c>
      <c r="I24" s="160">
        <v>37.950000000000003</v>
      </c>
      <c r="J24" s="160">
        <v>37.950000000000003</v>
      </c>
      <c r="K24" s="160">
        <v>37.950000000000003</v>
      </c>
      <c r="L24" s="160">
        <v>37.950000000000003</v>
      </c>
      <c r="M24" s="160">
        <v>43.67</v>
      </c>
      <c r="N24" s="160">
        <v>43.67</v>
      </c>
      <c r="O24" s="160">
        <v>43.67</v>
      </c>
      <c r="P24" s="161"/>
    </row>
    <row r="25" spans="1:16" ht="15.75">
      <c r="A25" s="299" t="s">
        <v>305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161"/>
    </row>
    <row r="26" spans="1:16" ht="31.5">
      <c r="A26" s="148">
        <v>1</v>
      </c>
      <c r="B26" s="149" t="s">
        <v>299</v>
      </c>
      <c r="C26" s="159" t="s">
        <v>304</v>
      </c>
      <c r="D26" s="162">
        <f t="shared" ref="D26:O29" si="1">D15*D21</f>
        <v>213440</v>
      </c>
      <c r="E26" s="162">
        <f t="shared" si="1"/>
        <v>213440</v>
      </c>
      <c r="F26" s="162">
        <f t="shared" si="1"/>
        <v>213440</v>
      </c>
      <c r="G26" s="162">
        <f t="shared" si="1"/>
        <v>213440</v>
      </c>
      <c r="H26" s="162">
        <f t="shared" si="1"/>
        <v>213440</v>
      </c>
      <c r="I26" s="162">
        <f t="shared" si="1"/>
        <v>213440</v>
      </c>
      <c r="J26" s="162">
        <f t="shared" si="1"/>
        <v>213440</v>
      </c>
      <c r="K26" s="162">
        <f t="shared" si="1"/>
        <v>213440</v>
      </c>
      <c r="L26" s="162">
        <f t="shared" si="1"/>
        <v>213440</v>
      </c>
      <c r="M26" s="162">
        <f t="shared" si="1"/>
        <v>245920</v>
      </c>
      <c r="N26" s="162">
        <f t="shared" si="1"/>
        <v>245920</v>
      </c>
      <c r="O26" s="163">
        <f t="shared" si="1"/>
        <v>245920</v>
      </c>
      <c r="P26" s="152">
        <f>SUM(D26:O26)</f>
        <v>2658720</v>
      </c>
    </row>
    <row r="27" spans="1:16" ht="31.5">
      <c r="A27" s="148">
        <v>2</v>
      </c>
      <c r="B27" s="149" t="s">
        <v>300</v>
      </c>
      <c r="C27" s="159" t="s">
        <v>304</v>
      </c>
      <c r="D27" s="162">
        <f t="shared" si="1"/>
        <v>87779.999999999985</v>
      </c>
      <c r="E27" s="162">
        <f t="shared" si="1"/>
        <v>96156.719999999987</v>
      </c>
      <c r="F27" s="162">
        <f t="shared" si="1"/>
        <v>96156.719999999987</v>
      </c>
      <c r="G27" s="162">
        <f t="shared" si="1"/>
        <v>96156.719999999987</v>
      </c>
      <c r="H27" s="162">
        <f t="shared" si="1"/>
        <v>96156.719999999987</v>
      </c>
      <c r="I27" s="162">
        <f t="shared" si="1"/>
        <v>96156.719999999987</v>
      </c>
      <c r="J27" s="162">
        <f t="shared" si="1"/>
        <v>96156.719999999987</v>
      </c>
      <c r="K27" s="162">
        <f t="shared" si="1"/>
        <v>96156.719999999987</v>
      </c>
      <c r="L27" s="162">
        <f t="shared" si="1"/>
        <v>96156.719999999987</v>
      </c>
      <c r="M27" s="162">
        <f t="shared" si="1"/>
        <v>110495.88</v>
      </c>
      <c r="N27" s="162">
        <f t="shared" si="1"/>
        <v>110495.88</v>
      </c>
      <c r="O27" s="163">
        <f t="shared" si="1"/>
        <v>110495.88</v>
      </c>
      <c r="P27" s="152">
        <f>SUM(D27:O27)</f>
        <v>1188521.3999999999</v>
      </c>
    </row>
    <row r="28" spans="1:16" ht="31.5">
      <c r="A28" s="148">
        <v>3</v>
      </c>
      <c r="B28" s="149" t="s">
        <v>301</v>
      </c>
      <c r="C28" s="159" t="s">
        <v>304</v>
      </c>
      <c r="D28" s="162">
        <f t="shared" si="1"/>
        <v>515070</v>
      </c>
      <c r="E28" s="162">
        <f t="shared" si="1"/>
        <v>564350.34</v>
      </c>
      <c r="F28" s="162">
        <f t="shared" si="1"/>
        <v>564350.34</v>
      </c>
      <c r="G28" s="162">
        <f t="shared" si="1"/>
        <v>564350.34</v>
      </c>
      <c r="H28" s="162">
        <f t="shared" si="1"/>
        <v>564350.34</v>
      </c>
      <c r="I28" s="162">
        <f t="shared" si="1"/>
        <v>564350.34</v>
      </c>
      <c r="J28" s="162">
        <f t="shared" si="1"/>
        <v>564350.34</v>
      </c>
      <c r="K28" s="162">
        <f t="shared" si="1"/>
        <v>564350.34</v>
      </c>
      <c r="L28" s="162">
        <f t="shared" si="1"/>
        <v>564350.34</v>
      </c>
      <c r="M28" s="162">
        <f t="shared" si="1"/>
        <v>648843.47000000009</v>
      </c>
      <c r="N28" s="162">
        <f t="shared" si="1"/>
        <v>648843.47000000009</v>
      </c>
      <c r="O28" s="163">
        <f t="shared" si="1"/>
        <v>648843.47000000009</v>
      </c>
      <c r="P28" s="152">
        <f>SUM(D28:O28)</f>
        <v>6976403.129999998</v>
      </c>
    </row>
    <row r="29" spans="1:16" ht="32.25" thickBot="1">
      <c r="A29" s="148">
        <v>4</v>
      </c>
      <c r="B29" s="164" t="s">
        <v>302</v>
      </c>
      <c r="C29" s="165" t="s">
        <v>304</v>
      </c>
      <c r="D29" s="166">
        <f t="shared" si="1"/>
        <v>149067.6</v>
      </c>
      <c r="E29" s="166">
        <f t="shared" si="1"/>
        <v>149067.6</v>
      </c>
      <c r="F29" s="166">
        <f t="shared" si="1"/>
        <v>149067.6</v>
      </c>
      <c r="G29" s="166">
        <f t="shared" si="1"/>
        <v>149067.6</v>
      </c>
      <c r="H29" s="166">
        <f t="shared" si="1"/>
        <v>149105.55000000002</v>
      </c>
      <c r="I29" s="166">
        <f t="shared" si="1"/>
        <v>149105.55000000002</v>
      </c>
      <c r="J29" s="166">
        <f t="shared" si="1"/>
        <v>149105.55000000002</v>
      </c>
      <c r="K29" s="166">
        <f t="shared" si="1"/>
        <v>149105.55000000002</v>
      </c>
      <c r="L29" s="166">
        <f t="shared" si="1"/>
        <v>149105.55000000002</v>
      </c>
      <c r="M29" s="166">
        <f t="shared" si="1"/>
        <v>171579.43</v>
      </c>
      <c r="N29" s="166">
        <f t="shared" si="1"/>
        <v>171579.43</v>
      </c>
      <c r="O29" s="167">
        <f t="shared" si="1"/>
        <v>171579.43</v>
      </c>
      <c r="P29" s="168">
        <f>SUM(D29:O29)</f>
        <v>1856536.44</v>
      </c>
    </row>
    <row r="30" spans="1:16" ht="16.5" thickBot="1">
      <c r="A30" s="169"/>
      <c r="B30" s="170" t="s">
        <v>297</v>
      </c>
      <c r="C30" s="171" t="s">
        <v>304</v>
      </c>
      <c r="D30" s="172">
        <f t="shared" ref="D30:P30" si="2">SUM(D26:D29)</f>
        <v>965357.6</v>
      </c>
      <c r="E30" s="172">
        <f t="shared" si="2"/>
        <v>1023014.6599999999</v>
      </c>
      <c r="F30" s="172">
        <f t="shared" si="2"/>
        <v>1023014.6599999999</v>
      </c>
      <c r="G30" s="172">
        <f t="shared" si="2"/>
        <v>1023014.6599999999</v>
      </c>
      <c r="H30" s="172">
        <f t="shared" si="2"/>
        <v>1023052.61</v>
      </c>
      <c r="I30" s="172">
        <f t="shared" si="2"/>
        <v>1023052.61</v>
      </c>
      <c r="J30" s="172">
        <f t="shared" si="2"/>
        <v>1023052.61</v>
      </c>
      <c r="K30" s="172">
        <f t="shared" si="2"/>
        <v>1023052.61</v>
      </c>
      <c r="L30" s="172">
        <f t="shared" si="2"/>
        <v>1023052.61</v>
      </c>
      <c r="M30" s="172">
        <f t="shared" si="2"/>
        <v>1176838.78</v>
      </c>
      <c r="N30" s="172">
        <f t="shared" si="2"/>
        <v>1176838.78</v>
      </c>
      <c r="O30" s="173">
        <f t="shared" si="2"/>
        <v>1176838.78</v>
      </c>
      <c r="P30" s="174">
        <f t="shared" si="2"/>
        <v>12680180.969999997</v>
      </c>
    </row>
    <row r="31" spans="1:16" ht="15.75">
      <c r="A31" s="133"/>
      <c r="B31" s="134"/>
      <c r="C31" s="140"/>
      <c r="D31" s="134"/>
      <c r="E31" s="141"/>
      <c r="F31" s="134"/>
      <c r="G31" s="134"/>
      <c r="H31" s="134"/>
      <c r="I31" s="134"/>
      <c r="J31" s="133"/>
      <c r="K31" s="133"/>
      <c r="L31" s="133"/>
      <c r="M31" s="133"/>
      <c r="N31" s="133"/>
      <c r="O31" s="133"/>
      <c r="P31" s="133"/>
    </row>
    <row r="32" spans="1:16" ht="16.5" thickBot="1">
      <c r="A32" s="307" t="s">
        <v>306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</row>
    <row r="33" spans="1:16" ht="16.5" thickBot="1">
      <c r="A33" s="142" t="s">
        <v>283</v>
      </c>
      <c r="B33" s="143" t="s">
        <v>20</v>
      </c>
      <c r="C33" s="143" t="s">
        <v>284</v>
      </c>
      <c r="D33" s="144" t="s">
        <v>285</v>
      </c>
      <c r="E33" s="144" t="s">
        <v>286</v>
      </c>
      <c r="F33" s="144" t="s">
        <v>287</v>
      </c>
      <c r="G33" s="144" t="s">
        <v>288</v>
      </c>
      <c r="H33" s="144" t="s">
        <v>289</v>
      </c>
      <c r="I33" s="144" t="s">
        <v>290</v>
      </c>
      <c r="J33" s="144" t="s">
        <v>291</v>
      </c>
      <c r="K33" s="144" t="s">
        <v>292</v>
      </c>
      <c r="L33" s="144" t="s">
        <v>293</v>
      </c>
      <c r="M33" s="144" t="s">
        <v>294</v>
      </c>
      <c r="N33" s="144" t="s">
        <v>295</v>
      </c>
      <c r="O33" s="145" t="s">
        <v>296</v>
      </c>
      <c r="P33" s="146" t="s">
        <v>297</v>
      </c>
    </row>
    <row r="34" spans="1:16" ht="15.75">
      <c r="A34" s="305" t="s">
        <v>307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147"/>
    </row>
    <row r="35" spans="1:16" ht="31.5">
      <c r="A35" s="148">
        <v>1</v>
      </c>
      <c r="B35" s="149" t="s">
        <v>299</v>
      </c>
      <c r="C35" s="150" t="s">
        <v>51</v>
      </c>
      <c r="D35" s="151">
        <v>127108</v>
      </c>
      <c r="E35" s="151">
        <v>127108</v>
      </c>
      <c r="F35" s="151">
        <v>127108</v>
      </c>
      <c r="G35" s="151">
        <v>127108</v>
      </c>
      <c r="H35" s="151">
        <v>127108</v>
      </c>
      <c r="I35" s="151">
        <v>127108</v>
      </c>
      <c r="J35" s="151">
        <v>127108</v>
      </c>
      <c r="K35" s="151">
        <v>127108</v>
      </c>
      <c r="L35" s="151">
        <v>127108</v>
      </c>
      <c r="M35" s="151">
        <v>127108</v>
      </c>
      <c r="N35" s="151">
        <v>127108</v>
      </c>
      <c r="O35" s="151">
        <v>127108</v>
      </c>
      <c r="P35" s="152">
        <f>SUM(D35:O35)</f>
        <v>1525296</v>
      </c>
    </row>
    <row r="36" spans="1:16" ht="31.5">
      <c r="A36" s="148">
        <v>2</v>
      </c>
      <c r="B36" s="149" t="s">
        <v>300</v>
      </c>
      <c r="C36" s="150" t="s">
        <v>51</v>
      </c>
      <c r="D36" s="151">
        <v>42174</v>
      </c>
      <c r="E36" s="151">
        <v>42174</v>
      </c>
      <c r="F36" s="151">
        <v>42174</v>
      </c>
      <c r="G36" s="151">
        <v>42174</v>
      </c>
      <c r="H36" s="151">
        <v>42174</v>
      </c>
      <c r="I36" s="151">
        <v>42174</v>
      </c>
      <c r="J36" s="151">
        <v>42174</v>
      </c>
      <c r="K36" s="151">
        <v>42174</v>
      </c>
      <c r="L36" s="151">
        <v>42174</v>
      </c>
      <c r="M36" s="151">
        <v>42174</v>
      </c>
      <c r="N36" s="151">
        <v>42174</v>
      </c>
      <c r="O36" s="151">
        <v>42174</v>
      </c>
      <c r="P36" s="152">
        <f>SUM(D36:O36)</f>
        <v>506088</v>
      </c>
    </row>
    <row r="37" spans="1:16" ht="31.5">
      <c r="A37" s="148">
        <v>3</v>
      </c>
      <c r="B37" s="149" t="s">
        <v>301</v>
      </c>
      <c r="C37" s="150" t="s">
        <v>51</v>
      </c>
      <c r="D37" s="151">
        <v>159421</v>
      </c>
      <c r="E37" s="151">
        <v>159421</v>
      </c>
      <c r="F37" s="151">
        <v>159421</v>
      </c>
      <c r="G37" s="151">
        <v>159421</v>
      </c>
      <c r="H37" s="151">
        <v>159421</v>
      </c>
      <c r="I37" s="151">
        <v>159421</v>
      </c>
      <c r="J37" s="151">
        <v>159421</v>
      </c>
      <c r="K37" s="151">
        <v>159421</v>
      </c>
      <c r="L37" s="151">
        <v>159421</v>
      </c>
      <c r="M37" s="151">
        <v>159421</v>
      </c>
      <c r="N37" s="151">
        <v>159421</v>
      </c>
      <c r="O37" s="151">
        <v>159422</v>
      </c>
      <c r="P37" s="152">
        <f>SUM(D37:O37)</f>
        <v>1913053</v>
      </c>
    </row>
    <row r="38" spans="1:16" ht="31.5">
      <c r="A38" s="148">
        <v>4</v>
      </c>
      <c r="B38" s="149" t="s">
        <v>302</v>
      </c>
      <c r="C38" s="150" t="s">
        <v>51</v>
      </c>
      <c r="D38" s="151">
        <f>5479-1301</f>
        <v>4178</v>
      </c>
      <c r="E38" s="151">
        <f t="shared" ref="E38:O38" si="3">5479-1301</f>
        <v>4178</v>
      </c>
      <c r="F38" s="151">
        <f t="shared" si="3"/>
        <v>4178</v>
      </c>
      <c r="G38" s="151">
        <f t="shared" si="3"/>
        <v>4178</v>
      </c>
      <c r="H38" s="151">
        <f t="shared" si="3"/>
        <v>4178</v>
      </c>
      <c r="I38" s="151">
        <f t="shared" si="3"/>
        <v>4178</v>
      </c>
      <c r="J38" s="151">
        <f t="shared" si="3"/>
        <v>4178</v>
      </c>
      <c r="K38" s="151">
        <f t="shared" si="3"/>
        <v>4178</v>
      </c>
      <c r="L38" s="151">
        <f t="shared" si="3"/>
        <v>4178</v>
      </c>
      <c r="M38" s="151">
        <f t="shared" si="3"/>
        <v>4178</v>
      </c>
      <c r="N38" s="151">
        <f t="shared" si="3"/>
        <v>4178</v>
      </c>
      <c r="O38" s="151">
        <f t="shared" si="3"/>
        <v>4178</v>
      </c>
      <c r="P38" s="152">
        <f>SUM(D38:O38)</f>
        <v>50136</v>
      </c>
    </row>
    <row r="39" spans="1:16" ht="15.75">
      <c r="A39" s="155"/>
      <c r="B39" s="156" t="s">
        <v>297</v>
      </c>
      <c r="C39" s="150" t="s">
        <v>51</v>
      </c>
      <c r="D39" s="175">
        <f>SUM(D35:D38)</f>
        <v>332881</v>
      </c>
      <c r="E39" s="175">
        <f t="shared" ref="E39:O39" si="4">SUM(E35:E38)</f>
        <v>332881</v>
      </c>
      <c r="F39" s="175">
        <f t="shared" si="4"/>
        <v>332881</v>
      </c>
      <c r="G39" s="175">
        <f t="shared" si="4"/>
        <v>332881</v>
      </c>
      <c r="H39" s="175">
        <f t="shared" si="4"/>
        <v>332881</v>
      </c>
      <c r="I39" s="175">
        <f t="shared" si="4"/>
        <v>332881</v>
      </c>
      <c r="J39" s="175">
        <f t="shared" si="4"/>
        <v>332881</v>
      </c>
      <c r="K39" s="175">
        <f t="shared" si="4"/>
        <v>332881</v>
      </c>
      <c r="L39" s="175">
        <f t="shared" si="4"/>
        <v>332881</v>
      </c>
      <c r="M39" s="175">
        <f t="shared" si="4"/>
        <v>332881</v>
      </c>
      <c r="N39" s="175">
        <f t="shared" si="4"/>
        <v>332881</v>
      </c>
      <c r="O39" s="175">
        <f t="shared" si="4"/>
        <v>332882</v>
      </c>
      <c r="P39" s="152">
        <f>SUM(P35:P38)</f>
        <v>3994573</v>
      </c>
    </row>
    <row r="40" spans="1:16" ht="15.75">
      <c r="A40" s="299" t="s">
        <v>303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158"/>
    </row>
    <row r="41" spans="1:16" ht="31.5">
      <c r="A41" s="148">
        <v>1</v>
      </c>
      <c r="B41" s="149" t="s">
        <v>299</v>
      </c>
      <c r="C41" s="159" t="s">
        <v>304</v>
      </c>
      <c r="D41" s="160">
        <v>2.12</v>
      </c>
      <c r="E41" s="160">
        <v>2.12</v>
      </c>
      <c r="F41" s="160">
        <v>2.12</v>
      </c>
      <c r="G41" s="160">
        <v>2.12</v>
      </c>
      <c r="H41" s="160">
        <v>2.12</v>
      </c>
      <c r="I41" s="160">
        <v>2.12</v>
      </c>
      <c r="J41" s="160">
        <v>2.12</v>
      </c>
      <c r="K41" s="160">
        <v>2.12</v>
      </c>
      <c r="L41" s="160">
        <v>2.12</v>
      </c>
      <c r="M41" s="160">
        <v>2.12</v>
      </c>
      <c r="N41" s="160">
        <v>2.12</v>
      </c>
      <c r="O41" s="160">
        <v>2.12</v>
      </c>
      <c r="P41" s="161"/>
    </row>
    <row r="42" spans="1:16" ht="31.5">
      <c r="A42" s="148">
        <v>2</v>
      </c>
      <c r="B42" s="149" t="s">
        <v>300</v>
      </c>
      <c r="C42" s="159" t="s">
        <v>304</v>
      </c>
      <c r="D42" s="160">
        <v>2.62</v>
      </c>
      <c r="E42" s="160">
        <v>2.62</v>
      </c>
      <c r="F42" s="160">
        <v>2.62</v>
      </c>
      <c r="G42" s="160">
        <v>2.62</v>
      </c>
      <c r="H42" s="160">
        <v>2.62</v>
      </c>
      <c r="I42" s="160">
        <v>2.62</v>
      </c>
      <c r="J42" s="160">
        <v>2.62</v>
      </c>
      <c r="K42" s="160">
        <v>2.62</v>
      </c>
      <c r="L42" s="160">
        <v>2.62</v>
      </c>
      <c r="M42" s="160">
        <v>2.62</v>
      </c>
      <c r="N42" s="160">
        <v>2.62</v>
      </c>
      <c r="O42" s="160">
        <v>2.62</v>
      </c>
      <c r="P42" s="161"/>
    </row>
    <row r="43" spans="1:16" ht="31.5">
      <c r="A43" s="148">
        <v>3</v>
      </c>
      <c r="B43" s="149" t="s">
        <v>301</v>
      </c>
      <c r="C43" s="159" t="s">
        <v>304</v>
      </c>
      <c r="D43" s="160">
        <v>4.07</v>
      </c>
      <c r="E43" s="160">
        <v>4.07</v>
      </c>
      <c r="F43" s="160">
        <v>4.07</v>
      </c>
      <c r="G43" s="160">
        <v>4.07</v>
      </c>
      <c r="H43" s="160">
        <v>4.07</v>
      </c>
      <c r="I43" s="160">
        <v>4.07</v>
      </c>
      <c r="J43" s="160">
        <v>4.07</v>
      </c>
      <c r="K43" s="160">
        <v>4.07</v>
      </c>
      <c r="L43" s="160">
        <v>4.07</v>
      </c>
      <c r="M43" s="160">
        <v>4.07</v>
      </c>
      <c r="N43" s="160">
        <v>4.07</v>
      </c>
      <c r="O43" s="160">
        <v>4.07</v>
      </c>
      <c r="P43" s="161"/>
    </row>
    <row r="44" spans="1:16" ht="31.5">
      <c r="A44" s="148">
        <v>4</v>
      </c>
      <c r="B44" s="149" t="s">
        <v>302</v>
      </c>
      <c r="C44" s="159" t="s">
        <v>304</v>
      </c>
      <c r="D44" s="160">
        <v>43.67</v>
      </c>
      <c r="E44" s="160">
        <v>43.67</v>
      </c>
      <c r="F44" s="160">
        <v>43.67</v>
      </c>
      <c r="G44" s="160">
        <v>43.67</v>
      </c>
      <c r="H44" s="160">
        <v>43.67</v>
      </c>
      <c r="I44" s="160">
        <v>43.67</v>
      </c>
      <c r="J44" s="160">
        <v>43.67</v>
      </c>
      <c r="K44" s="160">
        <v>43.67</v>
      </c>
      <c r="L44" s="160">
        <v>43.67</v>
      </c>
      <c r="M44" s="160">
        <v>43.67</v>
      </c>
      <c r="N44" s="160">
        <v>43.67</v>
      </c>
      <c r="O44" s="160">
        <v>43.67</v>
      </c>
      <c r="P44" s="161"/>
    </row>
    <row r="45" spans="1:16" ht="15.75">
      <c r="A45" s="299" t="s">
        <v>305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161"/>
    </row>
    <row r="46" spans="1:16" ht="31.5">
      <c r="A46" s="148">
        <v>1</v>
      </c>
      <c r="B46" s="149" t="s">
        <v>299</v>
      </c>
      <c r="C46" s="159" t="s">
        <v>304</v>
      </c>
      <c r="D46" s="176">
        <f>D35*D41</f>
        <v>269468.96000000002</v>
      </c>
      <c r="E46" s="176">
        <f t="shared" ref="E46:N46" si="5">E35*E41</f>
        <v>269468.96000000002</v>
      </c>
      <c r="F46" s="176">
        <f t="shared" si="5"/>
        <v>269468.96000000002</v>
      </c>
      <c r="G46" s="176">
        <f t="shared" si="5"/>
        <v>269468.96000000002</v>
      </c>
      <c r="H46" s="176">
        <f t="shared" si="5"/>
        <v>269468.96000000002</v>
      </c>
      <c r="I46" s="176">
        <f t="shared" si="5"/>
        <v>269468.96000000002</v>
      </c>
      <c r="J46" s="176">
        <f t="shared" si="5"/>
        <v>269468.96000000002</v>
      </c>
      <c r="K46" s="176">
        <f t="shared" si="5"/>
        <v>269468.96000000002</v>
      </c>
      <c r="L46" s="176">
        <f t="shared" si="5"/>
        <v>269468.96000000002</v>
      </c>
      <c r="M46" s="176">
        <f t="shared" si="5"/>
        <v>269468.96000000002</v>
      </c>
      <c r="N46" s="176">
        <f t="shared" si="5"/>
        <v>269468.96000000002</v>
      </c>
      <c r="O46" s="177">
        <f>O35*O41</f>
        <v>269468.96000000002</v>
      </c>
      <c r="P46" s="152">
        <f>SUM(D46:O46)</f>
        <v>3233627.52</v>
      </c>
    </row>
    <row r="47" spans="1:16" ht="31.5">
      <c r="A47" s="148">
        <v>2</v>
      </c>
      <c r="B47" s="149" t="s">
        <v>300</v>
      </c>
      <c r="C47" s="159" t="s">
        <v>304</v>
      </c>
      <c r="D47" s="176">
        <f t="shared" ref="D47:O49" si="6">D36*D42</f>
        <v>110495.88</v>
      </c>
      <c r="E47" s="176">
        <f t="shared" si="6"/>
        <v>110495.88</v>
      </c>
      <c r="F47" s="176">
        <f t="shared" si="6"/>
        <v>110495.88</v>
      </c>
      <c r="G47" s="176">
        <f t="shared" si="6"/>
        <v>110495.88</v>
      </c>
      <c r="H47" s="176">
        <f t="shared" si="6"/>
        <v>110495.88</v>
      </c>
      <c r="I47" s="176">
        <f t="shared" si="6"/>
        <v>110495.88</v>
      </c>
      <c r="J47" s="176">
        <f t="shared" si="6"/>
        <v>110495.88</v>
      </c>
      <c r="K47" s="176">
        <f t="shared" si="6"/>
        <v>110495.88</v>
      </c>
      <c r="L47" s="176">
        <f t="shared" si="6"/>
        <v>110495.88</v>
      </c>
      <c r="M47" s="176">
        <f t="shared" si="6"/>
        <v>110495.88</v>
      </c>
      <c r="N47" s="176">
        <f t="shared" si="6"/>
        <v>110495.88</v>
      </c>
      <c r="O47" s="177">
        <f t="shared" si="6"/>
        <v>110495.88</v>
      </c>
      <c r="P47" s="152">
        <f>SUM(D47:O47)</f>
        <v>1325950.56</v>
      </c>
    </row>
    <row r="48" spans="1:16" ht="31.5">
      <c r="A48" s="148">
        <v>3</v>
      </c>
      <c r="B48" s="149" t="s">
        <v>301</v>
      </c>
      <c r="C48" s="159" t="s">
        <v>304</v>
      </c>
      <c r="D48" s="176">
        <f t="shared" si="6"/>
        <v>648843.47000000009</v>
      </c>
      <c r="E48" s="176">
        <f t="shared" si="6"/>
        <v>648843.47000000009</v>
      </c>
      <c r="F48" s="176">
        <f t="shared" si="6"/>
        <v>648843.47000000009</v>
      </c>
      <c r="G48" s="176">
        <f t="shared" si="6"/>
        <v>648843.47000000009</v>
      </c>
      <c r="H48" s="176">
        <f t="shared" si="6"/>
        <v>648843.47000000009</v>
      </c>
      <c r="I48" s="176">
        <f t="shared" si="6"/>
        <v>648843.47000000009</v>
      </c>
      <c r="J48" s="176">
        <f t="shared" si="6"/>
        <v>648843.47000000009</v>
      </c>
      <c r="K48" s="176">
        <f t="shared" si="6"/>
        <v>648843.47000000009</v>
      </c>
      <c r="L48" s="176">
        <f t="shared" si="6"/>
        <v>648843.47000000009</v>
      </c>
      <c r="M48" s="176">
        <f t="shared" si="6"/>
        <v>648843.47000000009</v>
      </c>
      <c r="N48" s="176">
        <f t="shared" si="6"/>
        <v>648843.47000000009</v>
      </c>
      <c r="O48" s="177">
        <f t="shared" si="6"/>
        <v>648847.54</v>
      </c>
      <c r="P48" s="152">
        <f>SUM(D48:O48)</f>
        <v>7786125.71</v>
      </c>
    </row>
    <row r="49" spans="1:16" ht="32.25" thickBot="1">
      <c r="A49" s="148">
        <v>4</v>
      </c>
      <c r="B49" s="164" t="s">
        <v>302</v>
      </c>
      <c r="C49" s="165" t="s">
        <v>304</v>
      </c>
      <c r="D49" s="178">
        <f t="shared" si="6"/>
        <v>182453.26</v>
      </c>
      <c r="E49" s="178">
        <f t="shared" si="6"/>
        <v>182453.26</v>
      </c>
      <c r="F49" s="178">
        <f t="shared" si="6"/>
        <v>182453.26</v>
      </c>
      <c r="G49" s="178">
        <f t="shared" si="6"/>
        <v>182453.26</v>
      </c>
      <c r="H49" s="178">
        <f t="shared" si="6"/>
        <v>182453.26</v>
      </c>
      <c r="I49" s="178">
        <f t="shared" si="6"/>
        <v>182453.26</v>
      </c>
      <c r="J49" s="178">
        <f t="shared" si="6"/>
        <v>182453.26</v>
      </c>
      <c r="K49" s="178">
        <f t="shared" si="6"/>
        <v>182453.26</v>
      </c>
      <c r="L49" s="178">
        <f t="shared" si="6"/>
        <v>182453.26</v>
      </c>
      <c r="M49" s="178">
        <f t="shared" si="6"/>
        <v>182453.26</v>
      </c>
      <c r="N49" s="178">
        <f t="shared" si="6"/>
        <v>182453.26</v>
      </c>
      <c r="O49" s="179">
        <f>O38*O44</f>
        <v>182453.26</v>
      </c>
      <c r="P49" s="168">
        <f>SUM(D49:O49)</f>
        <v>2189439.12</v>
      </c>
    </row>
    <row r="50" spans="1:16" ht="16.5" thickBot="1">
      <c r="A50" s="169"/>
      <c r="B50" s="170" t="s">
        <v>297</v>
      </c>
      <c r="C50" s="171" t="s">
        <v>304</v>
      </c>
      <c r="D50" s="172">
        <f t="shared" ref="D50:P50" si="7">SUM(D46:D49)</f>
        <v>1211261.57</v>
      </c>
      <c r="E50" s="172">
        <f t="shared" si="7"/>
        <v>1211261.57</v>
      </c>
      <c r="F50" s="172">
        <f t="shared" si="7"/>
        <v>1211261.57</v>
      </c>
      <c r="G50" s="172">
        <f t="shared" si="7"/>
        <v>1211261.57</v>
      </c>
      <c r="H50" s="172">
        <f t="shared" si="7"/>
        <v>1211261.57</v>
      </c>
      <c r="I50" s="172">
        <f t="shared" si="7"/>
        <v>1211261.57</v>
      </c>
      <c r="J50" s="172">
        <f t="shared" si="7"/>
        <v>1211261.57</v>
      </c>
      <c r="K50" s="172">
        <f t="shared" si="7"/>
        <v>1211261.57</v>
      </c>
      <c r="L50" s="172">
        <f t="shared" si="7"/>
        <v>1211261.57</v>
      </c>
      <c r="M50" s="172">
        <f t="shared" si="7"/>
        <v>1211261.57</v>
      </c>
      <c r="N50" s="172">
        <f t="shared" si="7"/>
        <v>1211261.57</v>
      </c>
      <c r="O50" s="173">
        <f t="shared" si="7"/>
        <v>1211265.6400000001</v>
      </c>
      <c r="P50" s="174">
        <f t="shared" si="7"/>
        <v>14535142.91</v>
      </c>
    </row>
    <row r="51" spans="1:16" ht="18.75" hidden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5.75">
      <c r="A52" s="133"/>
      <c r="B52" s="181" t="s">
        <v>308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</row>
    <row r="54" spans="1:16" ht="15.75" hidden="1">
      <c r="A54" s="182" t="s">
        <v>309</v>
      </c>
      <c r="B54" s="182"/>
      <c r="C54" s="182"/>
      <c r="D54" s="182"/>
      <c r="E54" s="182"/>
      <c r="F54" s="182"/>
      <c r="G54" s="182"/>
      <c r="H54" s="182"/>
      <c r="I54" s="182"/>
      <c r="J54" s="183"/>
      <c r="K54" s="183"/>
      <c r="L54" s="183"/>
      <c r="M54" s="183"/>
      <c r="N54" s="183"/>
      <c r="O54" s="183"/>
      <c r="P54" s="183"/>
    </row>
    <row r="55" spans="1:16" ht="16.5" hidden="1" thickBot="1">
      <c r="A55" s="184" t="s">
        <v>283</v>
      </c>
      <c r="B55" s="185" t="s">
        <v>20</v>
      </c>
      <c r="C55" s="185" t="s">
        <v>284</v>
      </c>
      <c r="D55" s="186" t="s">
        <v>285</v>
      </c>
      <c r="E55" s="186" t="s">
        <v>286</v>
      </c>
      <c r="F55" s="186" t="s">
        <v>287</v>
      </c>
      <c r="G55" s="186" t="s">
        <v>288</v>
      </c>
      <c r="H55" s="186" t="s">
        <v>289</v>
      </c>
      <c r="I55" s="186" t="s">
        <v>290</v>
      </c>
      <c r="J55" s="186" t="s">
        <v>291</v>
      </c>
      <c r="K55" s="186" t="s">
        <v>292</v>
      </c>
      <c r="L55" s="186" t="s">
        <v>293</v>
      </c>
      <c r="M55" s="186" t="s">
        <v>294</v>
      </c>
      <c r="N55" s="186" t="s">
        <v>295</v>
      </c>
      <c r="O55" s="187" t="s">
        <v>296</v>
      </c>
      <c r="P55" s="188" t="s">
        <v>297</v>
      </c>
    </row>
    <row r="56" spans="1:16" ht="15.75" hidden="1">
      <c r="A56" s="301" t="s">
        <v>310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189"/>
    </row>
    <row r="57" spans="1:16" ht="31.5" hidden="1">
      <c r="A57" s="190">
        <v>1</v>
      </c>
      <c r="B57" s="191" t="s">
        <v>299</v>
      </c>
      <c r="C57" s="192" t="s">
        <v>51</v>
      </c>
      <c r="D57" s="193">
        <v>110960</v>
      </c>
      <c r="E57" s="193">
        <v>110960</v>
      </c>
      <c r="F57" s="193">
        <v>110960</v>
      </c>
      <c r="G57" s="193">
        <v>110960</v>
      </c>
      <c r="H57" s="193">
        <v>110960</v>
      </c>
      <c r="I57" s="193">
        <v>110960</v>
      </c>
      <c r="J57" s="193">
        <v>110960</v>
      </c>
      <c r="K57" s="193">
        <v>110960</v>
      </c>
      <c r="L57" s="193">
        <v>110960</v>
      </c>
      <c r="M57" s="193">
        <v>110960</v>
      </c>
      <c r="N57" s="193">
        <v>110960</v>
      </c>
      <c r="O57" s="194">
        <v>110960</v>
      </c>
      <c r="P57" s="195">
        <f>SUM(D57:O57)</f>
        <v>1331520</v>
      </c>
    </row>
    <row r="58" spans="1:16" ht="31.5" hidden="1">
      <c r="A58" s="190">
        <v>2</v>
      </c>
      <c r="B58" s="191" t="s">
        <v>300</v>
      </c>
      <c r="C58" s="192" t="s">
        <v>51</v>
      </c>
      <c r="D58" s="193">
        <v>34842</v>
      </c>
      <c r="E58" s="193">
        <f t="shared" ref="E58:O58" si="8">41400-6558</f>
        <v>34842</v>
      </c>
      <c r="F58" s="193">
        <f t="shared" si="8"/>
        <v>34842</v>
      </c>
      <c r="G58" s="193">
        <f t="shared" si="8"/>
        <v>34842</v>
      </c>
      <c r="H58" s="193">
        <f t="shared" si="8"/>
        <v>34842</v>
      </c>
      <c r="I58" s="193">
        <f t="shared" si="8"/>
        <v>34842</v>
      </c>
      <c r="J58" s="193">
        <f t="shared" si="8"/>
        <v>34842</v>
      </c>
      <c r="K58" s="193">
        <f t="shared" si="8"/>
        <v>34842</v>
      </c>
      <c r="L58" s="193">
        <f t="shared" si="8"/>
        <v>34842</v>
      </c>
      <c r="M58" s="193">
        <f t="shared" si="8"/>
        <v>34842</v>
      </c>
      <c r="N58" s="193">
        <f t="shared" si="8"/>
        <v>34842</v>
      </c>
      <c r="O58" s="194">
        <f t="shared" si="8"/>
        <v>34842</v>
      </c>
      <c r="P58" s="195">
        <f>SUM(D58:O58)</f>
        <v>418104</v>
      </c>
    </row>
    <row r="59" spans="1:16" ht="31.5" hidden="1">
      <c r="A59" s="190">
        <v>3</v>
      </c>
      <c r="B59" s="191" t="s">
        <v>301</v>
      </c>
      <c r="C59" s="192" t="s">
        <v>51</v>
      </c>
      <c r="D59" s="193">
        <v>178120</v>
      </c>
      <c r="E59" s="193">
        <f t="shared" ref="E59:O59" si="9">178120</f>
        <v>178120</v>
      </c>
      <c r="F59" s="193">
        <f t="shared" si="9"/>
        <v>178120</v>
      </c>
      <c r="G59" s="193">
        <f t="shared" si="9"/>
        <v>178120</v>
      </c>
      <c r="H59" s="193">
        <f t="shared" si="9"/>
        <v>178120</v>
      </c>
      <c r="I59" s="193">
        <f t="shared" si="9"/>
        <v>178120</v>
      </c>
      <c r="J59" s="193">
        <f t="shared" si="9"/>
        <v>178120</v>
      </c>
      <c r="K59" s="193">
        <f t="shared" si="9"/>
        <v>178120</v>
      </c>
      <c r="L59" s="193">
        <f t="shared" si="9"/>
        <v>178120</v>
      </c>
      <c r="M59" s="193">
        <f t="shared" si="9"/>
        <v>178120</v>
      </c>
      <c r="N59" s="193">
        <f t="shared" si="9"/>
        <v>178120</v>
      </c>
      <c r="O59" s="194">
        <f t="shared" si="9"/>
        <v>178120</v>
      </c>
      <c r="P59" s="195">
        <f>SUM(D59:O59)</f>
        <v>2137440</v>
      </c>
    </row>
    <row r="60" spans="1:16" ht="31.5" hidden="1">
      <c r="A60" s="190">
        <v>4</v>
      </c>
      <c r="B60" s="191" t="s">
        <v>302</v>
      </c>
      <c r="C60" s="192" t="s">
        <v>51</v>
      </c>
      <c r="D60" s="193">
        <v>7300</v>
      </c>
      <c r="E60" s="193">
        <v>4700</v>
      </c>
      <c r="F60" s="193">
        <v>4700</v>
      </c>
      <c r="G60" s="193">
        <v>4700</v>
      </c>
      <c r="H60" s="193">
        <v>4700</v>
      </c>
      <c r="I60" s="193">
        <v>4700</v>
      </c>
      <c r="J60" s="193">
        <v>4700</v>
      </c>
      <c r="K60" s="193">
        <v>4700</v>
      </c>
      <c r="L60" s="193">
        <v>4700</v>
      </c>
      <c r="M60" s="193">
        <v>4700</v>
      </c>
      <c r="N60" s="193">
        <v>4700</v>
      </c>
      <c r="O60" s="193">
        <v>4700</v>
      </c>
      <c r="P60" s="195">
        <f>SUM(D60:O60)</f>
        <v>59000</v>
      </c>
    </row>
    <row r="61" spans="1:16" ht="15.75" hidden="1">
      <c r="A61" s="190"/>
      <c r="B61" s="196" t="s">
        <v>297</v>
      </c>
      <c r="C61" s="192" t="s">
        <v>51</v>
      </c>
      <c r="D61" s="197"/>
      <c r="E61" s="197"/>
      <c r="F61" s="197"/>
      <c r="G61" s="197"/>
      <c r="H61" s="197"/>
      <c r="I61" s="197"/>
      <c r="J61" s="198"/>
      <c r="K61" s="198"/>
      <c r="L61" s="198"/>
      <c r="M61" s="198"/>
      <c r="N61" s="198"/>
      <c r="O61" s="199"/>
      <c r="P61" s="195">
        <f>SUM(P57:P60)</f>
        <v>3946064</v>
      </c>
    </row>
    <row r="62" spans="1:16" ht="15.75" hidden="1">
      <c r="A62" s="303" t="s">
        <v>303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200"/>
    </row>
    <row r="63" spans="1:16" ht="31.5" hidden="1">
      <c r="A63" s="190">
        <v>1</v>
      </c>
      <c r="B63" s="191" t="s">
        <v>299</v>
      </c>
      <c r="C63" s="201" t="s">
        <v>304</v>
      </c>
      <c r="D63" s="202">
        <v>1.67</v>
      </c>
      <c r="E63" s="202">
        <v>1.67</v>
      </c>
      <c r="F63" s="202">
        <v>1.67</v>
      </c>
      <c r="G63" s="202">
        <v>1.67</v>
      </c>
      <c r="H63" s="202">
        <v>1.67</v>
      </c>
      <c r="I63" s="202">
        <v>1.67</v>
      </c>
      <c r="J63" s="202">
        <v>1.67</v>
      </c>
      <c r="K63" s="202">
        <v>1.67</v>
      </c>
      <c r="L63" s="202">
        <v>1.67</v>
      </c>
      <c r="M63" s="202">
        <v>1.67</v>
      </c>
      <c r="N63" s="202">
        <v>1.67</v>
      </c>
      <c r="O63" s="203">
        <v>1.67</v>
      </c>
      <c r="P63" s="204"/>
    </row>
    <row r="64" spans="1:16" ht="31.5" hidden="1">
      <c r="A64" s="190">
        <v>2</v>
      </c>
      <c r="B64" s="191" t="s">
        <v>300</v>
      </c>
      <c r="C64" s="201" t="s">
        <v>304</v>
      </c>
      <c r="D64" s="202">
        <v>2.0699999999999998</v>
      </c>
      <c r="E64" s="202">
        <v>2.0699999999999998</v>
      </c>
      <c r="F64" s="202">
        <v>2.0699999999999998</v>
      </c>
      <c r="G64" s="202">
        <v>2.0699999999999998</v>
      </c>
      <c r="H64" s="202">
        <v>2.0699999999999998</v>
      </c>
      <c r="I64" s="202">
        <v>2.0699999999999998</v>
      </c>
      <c r="J64" s="202">
        <v>2.0699999999999998</v>
      </c>
      <c r="K64" s="202">
        <v>2.0699999999999998</v>
      </c>
      <c r="L64" s="202">
        <v>2.0699999999999998</v>
      </c>
      <c r="M64" s="202">
        <v>2.0699999999999998</v>
      </c>
      <c r="N64" s="202">
        <v>2.0699999999999998</v>
      </c>
      <c r="O64" s="203">
        <v>2.0699999999999998</v>
      </c>
      <c r="P64" s="204"/>
    </row>
    <row r="65" spans="1:16" ht="31.5" hidden="1">
      <c r="A65" s="190">
        <v>3</v>
      </c>
      <c r="B65" s="191" t="s">
        <v>301</v>
      </c>
      <c r="C65" s="201" t="s">
        <v>304</v>
      </c>
      <c r="D65" s="202">
        <v>3.22</v>
      </c>
      <c r="E65" s="202">
        <v>3.22</v>
      </c>
      <c r="F65" s="202">
        <v>3.22</v>
      </c>
      <c r="G65" s="202">
        <v>3.22</v>
      </c>
      <c r="H65" s="202">
        <v>3.22</v>
      </c>
      <c r="I65" s="202">
        <v>3.22</v>
      </c>
      <c r="J65" s="202">
        <v>3.22</v>
      </c>
      <c r="K65" s="202">
        <v>3.22</v>
      </c>
      <c r="L65" s="202">
        <v>3.22</v>
      </c>
      <c r="M65" s="202">
        <v>3.22</v>
      </c>
      <c r="N65" s="202">
        <v>3.22</v>
      </c>
      <c r="O65" s="203">
        <v>3.22</v>
      </c>
      <c r="P65" s="204"/>
    </row>
    <row r="66" spans="1:16" ht="31.5" hidden="1">
      <c r="A66" s="190">
        <v>4</v>
      </c>
      <c r="B66" s="191" t="s">
        <v>302</v>
      </c>
      <c r="C66" s="201" t="s">
        <v>304</v>
      </c>
      <c r="D66" s="202">
        <v>34.5</v>
      </c>
      <c r="E66" s="202">
        <v>34.5</v>
      </c>
      <c r="F66" s="202">
        <v>34.5</v>
      </c>
      <c r="G66" s="202">
        <v>34.5</v>
      </c>
      <c r="H66" s="202">
        <v>34.5</v>
      </c>
      <c r="I66" s="202">
        <v>34.5</v>
      </c>
      <c r="J66" s="202">
        <v>34.5</v>
      </c>
      <c r="K66" s="202">
        <v>34.5</v>
      </c>
      <c r="L66" s="202">
        <v>34.5</v>
      </c>
      <c r="M66" s="202">
        <v>34.5</v>
      </c>
      <c r="N66" s="202">
        <v>34.5</v>
      </c>
      <c r="O66" s="203">
        <v>34.5</v>
      </c>
      <c r="P66" s="204"/>
    </row>
    <row r="67" spans="1:16" ht="15.75" hidden="1">
      <c r="A67" s="303" t="s">
        <v>305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204"/>
    </row>
    <row r="68" spans="1:16" ht="31.5" hidden="1">
      <c r="A68" s="190">
        <v>1</v>
      </c>
      <c r="B68" s="191" t="s">
        <v>299</v>
      </c>
      <c r="C68" s="201" t="s">
        <v>304</v>
      </c>
      <c r="D68" s="205">
        <f>D57*D63</f>
        <v>185303.19999999998</v>
      </c>
      <c r="E68" s="205">
        <f t="shared" ref="E68:O68" si="10">E57*E63</f>
        <v>185303.19999999998</v>
      </c>
      <c r="F68" s="205">
        <f t="shared" si="10"/>
        <v>185303.19999999998</v>
      </c>
      <c r="G68" s="205">
        <f t="shared" si="10"/>
        <v>185303.19999999998</v>
      </c>
      <c r="H68" s="205">
        <f t="shared" si="10"/>
        <v>185303.19999999998</v>
      </c>
      <c r="I68" s="205">
        <f t="shared" si="10"/>
        <v>185303.19999999998</v>
      </c>
      <c r="J68" s="205">
        <f t="shared" si="10"/>
        <v>185303.19999999998</v>
      </c>
      <c r="K68" s="205">
        <f t="shared" si="10"/>
        <v>185303.19999999998</v>
      </c>
      <c r="L68" s="205">
        <f t="shared" si="10"/>
        <v>185303.19999999998</v>
      </c>
      <c r="M68" s="205">
        <f t="shared" si="10"/>
        <v>185303.19999999998</v>
      </c>
      <c r="N68" s="205">
        <f t="shared" si="10"/>
        <v>185303.19999999998</v>
      </c>
      <c r="O68" s="206">
        <f t="shared" si="10"/>
        <v>185303.19999999998</v>
      </c>
      <c r="P68" s="207">
        <f>SUM(D68:O68)</f>
        <v>2223638.4</v>
      </c>
    </row>
    <row r="69" spans="1:16" ht="31.5" hidden="1">
      <c r="A69" s="190">
        <v>2</v>
      </c>
      <c r="B69" s="191" t="s">
        <v>300</v>
      </c>
      <c r="C69" s="201" t="s">
        <v>304</v>
      </c>
      <c r="D69" s="205">
        <f t="shared" ref="D69:O71" si="11">D58*D64</f>
        <v>72122.939999999988</v>
      </c>
      <c r="E69" s="205">
        <f t="shared" si="11"/>
        <v>72122.939999999988</v>
      </c>
      <c r="F69" s="205">
        <f t="shared" si="11"/>
        <v>72122.939999999988</v>
      </c>
      <c r="G69" s="205">
        <f t="shared" si="11"/>
        <v>72122.939999999988</v>
      </c>
      <c r="H69" s="205">
        <f t="shared" si="11"/>
        <v>72122.939999999988</v>
      </c>
      <c r="I69" s="205">
        <f t="shared" si="11"/>
        <v>72122.939999999988</v>
      </c>
      <c r="J69" s="205">
        <f t="shared" si="11"/>
        <v>72122.939999999988</v>
      </c>
      <c r="K69" s="205">
        <f t="shared" si="11"/>
        <v>72122.939999999988</v>
      </c>
      <c r="L69" s="205">
        <f t="shared" si="11"/>
        <v>72122.939999999988</v>
      </c>
      <c r="M69" s="205">
        <f t="shared" si="11"/>
        <v>72122.939999999988</v>
      </c>
      <c r="N69" s="205">
        <f t="shared" si="11"/>
        <v>72122.939999999988</v>
      </c>
      <c r="O69" s="206">
        <f t="shared" si="11"/>
        <v>72122.939999999988</v>
      </c>
      <c r="P69" s="207">
        <f>SUM(D69:O69)</f>
        <v>865475.27999999968</v>
      </c>
    </row>
    <row r="70" spans="1:16" ht="31.5" hidden="1">
      <c r="A70" s="190">
        <v>3</v>
      </c>
      <c r="B70" s="191" t="s">
        <v>301</v>
      </c>
      <c r="C70" s="201" t="s">
        <v>304</v>
      </c>
      <c r="D70" s="205">
        <f t="shared" si="11"/>
        <v>573546.4</v>
      </c>
      <c r="E70" s="205">
        <f t="shared" si="11"/>
        <v>573546.4</v>
      </c>
      <c r="F70" s="205">
        <f t="shared" si="11"/>
        <v>573546.4</v>
      </c>
      <c r="G70" s="205">
        <f t="shared" si="11"/>
        <v>573546.4</v>
      </c>
      <c r="H70" s="205">
        <f t="shared" si="11"/>
        <v>573546.4</v>
      </c>
      <c r="I70" s="205">
        <f t="shared" si="11"/>
        <v>573546.4</v>
      </c>
      <c r="J70" s="205">
        <f t="shared" si="11"/>
        <v>573546.4</v>
      </c>
      <c r="K70" s="205">
        <f t="shared" si="11"/>
        <v>573546.4</v>
      </c>
      <c r="L70" s="205">
        <f t="shared" si="11"/>
        <v>573546.4</v>
      </c>
      <c r="M70" s="205">
        <f t="shared" si="11"/>
        <v>573546.4</v>
      </c>
      <c r="N70" s="205">
        <f t="shared" si="11"/>
        <v>573546.4</v>
      </c>
      <c r="O70" s="206">
        <f t="shared" si="11"/>
        <v>573546.4</v>
      </c>
      <c r="P70" s="207">
        <f>SUM(D70:O70)</f>
        <v>6882556.8000000017</v>
      </c>
    </row>
    <row r="71" spans="1:16" ht="31.5" hidden="1">
      <c r="A71" s="208">
        <v>4</v>
      </c>
      <c r="B71" s="209" t="s">
        <v>302</v>
      </c>
      <c r="C71" s="210" t="s">
        <v>304</v>
      </c>
      <c r="D71" s="211">
        <f t="shared" si="11"/>
        <v>251850</v>
      </c>
      <c r="E71" s="211">
        <f t="shared" si="11"/>
        <v>162150</v>
      </c>
      <c r="F71" s="211">
        <f t="shared" si="11"/>
        <v>162150</v>
      </c>
      <c r="G71" s="211">
        <f t="shared" si="11"/>
        <v>162150</v>
      </c>
      <c r="H71" s="211">
        <f t="shared" si="11"/>
        <v>162150</v>
      </c>
      <c r="I71" s="211">
        <f t="shared" si="11"/>
        <v>162150</v>
      </c>
      <c r="J71" s="211">
        <f t="shared" si="11"/>
        <v>162150</v>
      </c>
      <c r="K71" s="211">
        <f t="shared" si="11"/>
        <v>162150</v>
      </c>
      <c r="L71" s="211">
        <f t="shared" si="11"/>
        <v>162150</v>
      </c>
      <c r="M71" s="211">
        <f t="shared" si="11"/>
        <v>162150</v>
      </c>
      <c r="N71" s="211">
        <f t="shared" si="11"/>
        <v>162150</v>
      </c>
      <c r="O71" s="212">
        <f t="shared" si="11"/>
        <v>162150</v>
      </c>
      <c r="P71" s="213">
        <f>SUM(D71:O71)</f>
        <v>2035500</v>
      </c>
    </row>
    <row r="72" spans="1:16" ht="16.5" hidden="1" thickBot="1">
      <c r="A72" s="214"/>
      <c r="B72" s="215" t="s">
        <v>297</v>
      </c>
      <c r="C72" s="216" t="s">
        <v>304</v>
      </c>
      <c r="D72" s="217">
        <f t="shared" ref="D72:P72" si="12">SUM(D68:D71)</f>
        <v>1082822.54</v>
      </c>
      <c r="E72" s="217">
        <f t="shared" si="12"/>
        <v>993122.54</v>
      </c>
      <c r="F72" s="217">
        <f t="shared" si="12"/>
        <v>993122.54</v>
      </c>
      <c r="G72" s="217">
        <f t="shared" si="12"/>
        <v>993122.54</v>
      </c>
      <c r="H72" s="217">
        <f t="shared" si="12"/>
        <v>993122.54</v>
      </c>
      <c r="I72" s="217">
        <f t="shared" si="12"/>
        <v>993122.54</v>
      </c>
      <c r="J72" s="217">
        <f t="shared" si="12"/>
        <v>993122.54</v>
      </c>
      <c r="K72" s="217">
        <f t="shared" si="12"/>
        <v>993122.54</v>
      </c>
      <c r="L72" s="217">
        <f t="shared" si="12"/>
        <v>993122.54</v>
      </c>
      <c r="M72" s="217">
        <f t="shared" si="12"/>
        <v>993122.54</v>
      </c>
      <c r="N72" s="217">
        <f t="shared" si="12"/>
        <v>993122.54</v>
      </c>
      <c r="O72" s="218">
        <f t="shared" si="12"/>
        <v>993122.54</v>
      </c>
      <c r="P72" s="219">
        <f t="shared" si="12"/>
        <v>12007170.48</v>
      </c>
    </row>
    <row r="73" spans="1:16" ht="15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5" spans="1:16">
      <c r="P75" s="22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2015 (коррект)</vt:lpstr>
      <vt:lpstr>Прием платежей</vt:lpstr>
      <vt:lpstr>Доставка квитанций </vt:lpstr>
      <vt:lpstr>' ГКПЗ 2015'!Область_печати</vt:lpstr>
      <vt:lpstr>'ГКПЗ 2015 (коррект)'!Область_печати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2015-04-21T15:04:15Z</cp:lastPrinted>
  <dcterms:created xsi:type="dcterms:W3CDTF">2013-06-21T11:30:45Z</dcterms:created>
  <dcterms:modified xsi:type="dcterms:W3CDTF">2015-04-23T12:23:56Z</dcterms:modified>
</cp:coreProperties>
</file>