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 firstSheet="15" activeTab="15"/>
  </bookViews>
  <sheets>
    <sheet name="январь 2014 стр. 1" sheetId="1" state="hidden" r:id="rId1"/>
    <sheet name="январь 2014 стр. 2" sheetId="2" state="hidden" r:id="rId2"/>
    <sheet name="январь 2014 стр. 3_11" sheetId="3" state="hidden" r:id="rId3"/>
    <sheet name="февраль 2014 стр. 1" sheetId="4" state="hidden" r:id="rId4"/>
    <sheet name="февраль 2014 стр. 2" sheetId="5" state="hidden" r:id="rId5"/>
    <sheet name="февраль 2014 стр. 3_11" sheetId="6" state="hidden" r:id="rId6"/>
    <sheet name="март 2014 стр. 1" sheetId="7" state="hidden" r:id="rId7"/>
    <sheet name="март 2014 стр. 2" sheetId="8" state="hidden" r:id="rId8"/>
    <sheet name="март 2014 стр. 3_11" sheetId="9" state="hidden" r:id="rId9"/>
    <sheet name="апрель 2014 стр. 1 " sheetId="10" state="hidden" r:id="rId10"/>
    <sheet name="апрель 2014 стр. 2" sheetId="11" state="hidden" r:id="rId11"/>
    <sheet name="апрель 2014 стр. 3_11" sheetId="12" state="hidden" r:id="rId12"/>
    <sheet name="май 2014 стр. 1" sheetId="13" state="hidden" r:id="rId13"/>
    <sheet name="май 2014 стр. 2" sheetId="14" state="hidden" r:id="rId14"/>
    <sheet name="май 2014 стр. 3_11" sheetId="15" state="hidden" r:id="rId15"/>
    <sheet name="июнь 2014 стр. 1" sheetId="16" r:id="rId16"/>
    <sheet name="июнь 2014 стр. 2" sheetId="17" r:id="rId17"/>
    <sheet name="июнь 2014 стр. 3_11" sheetId="18" r:id="rId18"/>
  </sheets>
  <definedNames>
    <definedName name="_xlnm.Print_Area" localSheetId="10">'апрель 2014 стр. 2'!$A$1:$FK$104</definedName>
    <definedName name="_xlnm.Print_Area" localSheetId="16">'июнь 2014 стр. 2'!$A$1:$FK$104</definedName>
    <definedName name="_xlnm.Print_Area" localSheetId="13">'май 2014 стр. 2'!$A$1:$FK$104</definedName>
    <definedName name="_xlnm.Print_Area" localSheetId="7">'март 2014 стр. 2'!$A$1:$FK$104</definedName>
    <definedName name="_xlnm.Print_Area" localSheetId="4">'февраль 2014 стр. 2'!$A$1:$FK$104</definedName>
    <definedName name="_xlnm.Print_Area" localSheetId="1">'январь 2014 стр. 2'!$A$1:$FK$104</definedName>
  </definedNames>
  <calcPr calcId="145621" calcOnSave="0"/>
</workbook>
</file>

<file path=xl/calcChain.xml><?xml version="1.0" encoding="utf-8"?>
<calcChain xmlns="http://schemas.openxmlformats.org/spreadsheetml/2006/main">
  <c r="U567" i="18" l="1"/>
  <c r="P567" i="18"/>
  <c r="K567" i="18"/>
  <c r="F567" i="18"/>
  <c r="W560" i="18"/>
  <c r="T560" i="18"/>
  <c r="Q560" i="18"/>
  <c r="N560" i="18"/>
  <c r="W559" i="18"/>
  <c r="T559" i="18"/>
  <c r="Q559" i="18"/>
  <c r="N559" i="18"/>
  <c r="EK17" i="17"/>
  <c r="DJ17" i="17"/>
  <c r="CI17" i="17"/>
  <c r="BH17" i="17"/>
  <c r="EK16" i="17"/>
  <c r="DJ16" i="17"/>
  <c r="CI16" i="17"/>
  <c r="BH16" i="17"/>
  <c r="EK10" i="17"/>
  <c r="DJ10" i="17"/>
  <c r="CI10" i="17"/>
  <c r="BH10" i="17"/>
  <c r="EK9" i="17"/>
  <c r="DJ9" i="17"/>
  <c r="CI9" i="17"/>
  <c r="BH9" i="17"/>
  <c r="EK8" i="17"/>
  <c r="DJ8" i="17"/>
  <c r="CI8" i="17"/>
  <c r="BH8" i="17"/>
  <c r="G13" i="16"/>
  <c r="F13" i="16"/>
  <c r="E13" i="16"/>
  <c r="D13" i="16"/>
  <c r="U567" i="15" l="1"/>
  <c r="P567" i="15"/>
  <c r="K567" i="15"/>
  <c r="F567" i="15"/>
  <c r="W560" i="15"/>
  <c r="T560" i="15"/>
  <c r="Q560" i="15"/>
  <c r="N560" i="15"/>
  <c r="W559" i="15"/>
  <c r="T559" i="15"/>
  <c r="Q559" i="15"/>
  <c r="N559" i="15"/>
  <c r="EK17" i="14"/>
  <c r="DJ17" i="14"/>
  <c r="CI17" i="14"/>
  <c r="BH17" i="14"/>
  <c r="EK16" i="14"/>
  <c r="DJ16" i="14"/>
  <c r="CI16" i="14"/>
  <c r="BH16" i="14"/>
  <c r="EK10" i="14"/>
  <c r="DJ10" i="14"/>
  <c r="CI10" i="14"/>
  <c r="BH10" i="14"/>
  <c r="EK9" i="14"/>
  <c r="DJ9" i="14"/>
  <c r="CI9" i="14"/>
  <c r="BH9" i="14"/>
  <c r="EK8" i="14"/>
  <c r="DJ8" i="14"/>
  <c r="CI8" i="14"/>
  <c r="BH8" i="14"/>
  <c r="G13" i="13"/>
  <c r="F13" i="13"/>
  <c r="E13" i="13"/>
  <c r="D13" i="13"/>
  <c r="G13" i="10" l="1"/>
  <c r="F13" i="10"/>
  <c r="E13" i="10"/>
  <c r="D13" i="10"/>
  <c r="U567" i="12" l="1"/>
  <c r="P567" i="12"/>
  <c r="K567" i="12"/>
  <c r="F567" i="12"/>
  <c r="W560" i="12"/>
  <c r="T560" i="12"/>
  <c r="Q560" i="12"/>
  <c r="N560" i="12"/>
  <c r="W559" i="12"/>
  <c r="T559" i="12"/>
  <c r="Q559" i="12"/>
  <c r="N559" i="12"/>
  <c r="EK17" i="11"/>
  <c r="DJ17" i="11"/>
  <c r="CI17" i="11"/>
  <c r="BH17" i="11"/>
  <c r="EK16" i="11"/>
  <c r="DJ16" i="11"/>
  <c r="CI16" i="11"/>
  <c r="BH16" i="11"/>
  <c r="EK10" i="11"/>
  <c r="DJ10" i="11"/>
  <c r="CI10" i="11"/>
  <c r="BH10" i="11"/>
  <c r="EK9" i="11"/>
  <c r="DJ9" i="11"/>
  <c r="CI9" i="11"/>
  <c r="BH9" i="11"/>
  <c r="EK8" i="11"/>
  <c r="DJ8" i="11"/>
  <c r="CI8" i="11"/>
  <c r="BH8" i="11"/>
  <c r="G13" i="7" l="1"/>
  <c r="F13" i="7"/>
  <c r="E13" i="7"/>
  <c r="D13" i="7"/>
  <c r="U567" i="9" l="1"/>
  <c r="P567" i="9"/>
  <c r="K567" i="9"/>
  <c r="F567" i="9"/>
  <c r="W560" i="9"/>
  <c r="T560" i="9"/>
  <c r="Q560" i="9"/>
  <c r="N560" i="9"/>
  <c r="W559" i="9"/>
  <c r="T559" i="9"/>
  <c r="Q559" i="9"/>
  <c r="N559" i="9"/>
  <c r="EK17" i="8"/>
  <c r="DJ17" i="8"/>
  <c r="CI17" i="8"/>
  <c r="BH17" i="8"/>
  <c r="EK16" i="8"/>
  <c r="DJ16" i="8"/>
  <c r="CI16" i="8"/>
  <c r="BH16" i="8"/>
  <c r="EK10" i="8"/>
  <c r="DJ10" i="8"/>
  <c r="CI10" i="8"/>
  <c r="BH10" i="8"/>
  <c r="EK9" i="8"/>
  <c r="DJ9" i="8"/>
  <c r="CI9" i="8"/>
  <c r="BH9" i="8"/>
  <c r="EK8" i="8"/>
  <c r="DJ8" i="8"/>
  <c r="CI8" i="8"/>
  <c r="BH8" i="8"/>
  <c r="D13" i="4"/>
  <c r="G13" i="4" l="1"/>
  <c r="F13" i="4"/>
  <c r="E13" i="4"/>
  <c r="U567" i="6" l="1"/>
  <c r="P567" i="6"/>
  <c r="K567" i="6"/>
  <c r="F567" i="6"/>
  <c r="W560" i="6"/>
  <c r="T560" i="6"/>
  <c r="Q560" i="6"/>
  <c r="N560" i="6"/>
  <c r="W559" i="6"/>
  <c r="T559" i="6"/>
  <c r="Q559" i="6"/>
  <c r="N559" i="6"/>
  <c r="EK17" i="5" l="1"/>
  <c r="DJ17" i="5"/>
  <c r="CI17" i="5"/>
  <c r="BH17" i="5"/>
  <c r="EK16" i="5"/>
  <c r="DJ16" i="5"/>
  <c r="CI16" i="5"/>
  <c r="BH16" i="5"/>
  <c r="EK10" i="5"/>
  <c r="DJ10" i="5"/>
  <c r="CI10" i="5"/>
  <c r="BH10" i="5"/>
  <c r="EK9" i="5"/>
  <c r="DJ9" i="5"/>
  <c r="CI9" i="5"/>
  <c r="BH9" i="5"/>
  <c r="EK8" i="5"/>
  <c r="DJ8" i="5"/>
  <c r="CI8" i="5"/>
  <c r="BH8" i="5"/>
  <c r="U567" i="3" l="1"/>
  <c r="P567" i="3"/>
  <c r="K567" i="3"/>
  <c r="F567" i="3"/>
  <c r="W560" i="3"/>
  <c r="T560" i="3"/>
  <c r="Q560" i="3"/>
  <c r="N560" i="3"/>
  <c r="W559" i="3"/>
  <c r="T559" i="3"/>
  <c r="Q559" i="3"/>
  <c r="N559" i="3"/>
  <c r="EK17" i="2"/>
  <c r="DJ17" i="2"/>
  <c r="CI17" i="2"/>
  <c r="BH17" i="2"/>
  <c r="EK16" i="2"/>
  <c r="DJ16" i="2"/>
  <c r="CI16" i="2"/>
  <c r="BH16" i="2"/>
  <c r="EK10" i="2"/>
  <c r="DJ10" i="2"/>
  <c r="CI10" i="2"/>
  <c r="EK9" i="2"/>
  <c r="DJ9" i="2"/>
  <c r="CI9" i="2"/>
  <c r="EK8" i="2"/>
  <c r="DJ8" i="2"/>
  <c r="CI8" i="2"/>
  <c r="BH10" i="2"/>
  <c r="BH9" i="2"/>
  <c r="BH8" i="2"/>
  <c r="G13" i="1"/>
  <c r="F13" i="1"/>
  <c r="E13" i="1"/>
  <c r="D13" i="1"/>
</calcChain>
</file>

<file path=xl/sharedStrings.xml><?xml version="1.0" encoding="utf-8"?>
<sst xmlns="http://schemas.openxmlformats.org/spreadsheetml/2006/main" count="4110" uniqueCount="155">
  <si>
    <t>I. Первая ценовая категория</t>
  </si>
  <si>
    <t>Уровень напряжения</t>
  </si>
  <si>
    <t>Зоны суток</t>
  </si>
  <si>
    <t>BH</t>
  </si>
  <si>
    <t>CH I</t>
  </si>
  <si>
    <t>CH II</t>
  </si>
  <si>
    <t>HH</t>
  </si>
  <si>
    <t>Ночь</t>
  </si>
  <si>
    <t>Полупиковая</t>
  </si>
  <si>
    <t>Пиковая</t>
  </si>
  <si>
    <t>Ночная</t>
  </si>
  <si>
    <t>Дневная</t>
  </si>
  <si>
    <t>V. Пятая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</si>
  <si>
    <r>
      <t>_____</t>
    </r>
    <r>
      <rPr>
        <sz val="12"/>
        <rFont val="Times New Roman"/>
        <family val="1"/>
        <charset val="204"/>
      </rPr>
      <t>9.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</si>
  <si>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Дата</t>
  </si>
  <si>
    <t>Ставка, применяемая к фактическому почасовому объему покупки электрической энергии, отпущенному на уровне напряжения ВН
(рублей/МВт·ч без НДС)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</si>
  <si>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</si>
  <si>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</si>
  <si>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</si>
  <si>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</si>
  <si>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</si>
  <si>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</si>
  <si>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</si>
  <si>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</si>
  <si>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</si>
  <si>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</si>
  <si>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</si>
  <si>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</si>
  <si>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</si>
  <si>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</si>
  <si>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</si>
  <si>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</si>
  <si>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</si>
  <si>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</si>
  <si>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</si>
  <si>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</si>
  <si>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</si>
  <si>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</si>
  <si>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</si>
  <si>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</si>
  <si>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</si>
  <si>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</si>
  <si>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</si>
  <si>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</si>
  <si>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</si>
  <si>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</si>
  <si>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</si>
  <si>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</si>
  <si>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</si>
  <si>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</si>
  <si>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</si>
  <si>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</si>
  <si>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</si>
  <si>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</si>
  <si>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</si>
  <si>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</si>
  <si>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</si>
  <si>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</si>
  <si>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</si>
  <si>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</si>
  <si>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</si>
  <si>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</si>
  <si>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</si>
  <si>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</si>
  <si>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</si>
  <si>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</si>
  <si>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</si>
  <si>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</si>
  <si>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</si>
  <si>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</si>
  <si>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…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</si>
  <si>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</si>
  <si>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Ставки для учета разницы предварительных требований и обязательств
по результатам конкурентного отбора</t>
  </si>
  <si>
    <t>Величина ставки
(рублей/МВт·ч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</si>
  <si>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</si>
  <si>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</si>
  <si>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_____</t>
    </r>
    <r>
      <rPr>
        <sz val="12"/>
        <rFont val="Times New Roman"/>
        <family val="1"/>
        <charset val="204"/>
      </rPr>
      <t>10.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</si>
  <si>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</si>
  <si>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t>VI. Шестая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</si>
  <si>
    <r>
      <t>_____</t>
    </r>
    <r>
      <rPr>
        <sz val="12"/>
        <rFont val="Times New Roman"/>
        <family val="1"/>
        <charset val="204"/>
      </rPr>
      <t>11.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</si>
  <si>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</si>
  <si>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Примечание. Таблица приводится для каждого уровня напряжения (BH, CH I, CH II, HH).</t>
  </si>
  <si>
    <t>Ставки для учета разницы предварительных требований и обязательств
по результатам конкурентных отборов</t>
  </si>
  <si>
    <r>
      <t>_____</t>
    </r>
    <r>
      <rPr>
        <sz val="12"/>
        <rFont val="Times New Roman"/>
        <family val="1"/>
        <charset val="204"/>
      </rPr>
      <t>12.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мощность предельного уровня нерегулируемой цены</t>
    </r>
  </si>
  <si>
    <t>Ставка за мощность (рублей/МВт в месяц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</si>
  <si>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</si>
  <si>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</si>
  <si>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</si>
  <si>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</si>
  <si>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</si>
  <si>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</si>
  <si>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</si>
  <si>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</si>
  <si>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</si>
  <si>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</si>
  <si>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</si>
  <si>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</si>
  <si>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</si>
  <si>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</si>
  <si>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</si>
  <si>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</si>
  <si>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</si>
  <si>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</si>
  <si>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</si>
  <si>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</si>
  <si>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</si>
  <si>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</si>
  <si>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</si>
  <si>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</si>
  <si>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Е.В. Комиссарова</t>
  </si>
  <si>
    <t>Сбытовые надбавки на электрическую энергию (мощность),</t>
  </si>
  <si>
    <t xml:space="preserve">       1. Сбытовые надбавки</t>
  </si>
  <si>
    <t>Сбытовая надбавка, рублей/МВт*ч без НДС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</si>
  <si>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</si>
  <si>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</si>
  <si>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</si>
  <si>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</si>
  <si>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</si>
  <si>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 xml:space="preserve">II. Вторая ценовая категория
</t>
  </si>
  <si>
    <r>
      <t>_____</t>
    </r>
    <r>
      <rPr>
        <sz val="12"/>
        <rFont val="Times New Roman"/>
        <family val="1"/>
        <charset val="204"/>
      </rP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трех зон суток, рублей/МВт*ч без НДС</t>
    </r>
  </si>
  <si>
    <r>
      <t>_____</t>
    </r>
    <r>
      <rPr>
        <sz val="12"/>
        <rFont val="Times New Roman"/>
        <family val="1"/>
        <charset val="204"/>
      </rPr>
      <t>3.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двух зон суток, рублей/МВт*ч без НДС</t>
    </r>
  </si>
  <si>
    <t>III. Третья - шестая ценовая категория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</si>
  <si>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менее 150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</si>
  <si>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150 до 670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</si>
  <si>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670 кВт до 10 МВт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</si>
  <si>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не менее 10 МВт</t>
  </si>
  <si>
    <t xml:space="preserve">      4. Сбытовая надбавка, учитываемая в стоимости электрической энергии, для третьей и четвертой ценовых категорий, рублей/МВт*ч без НДС</t>
  </si>
  <si>
    <t xml:space="preserve">      5. Сбытовая надбавка, учитываемая в стоимости электрической энергии, для пятой и шестой ценовых категорий, и применяемая к фактически поставленному почасовому объему покупки, рублей/МВт*ч без НДС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</si>
  <si>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менее 150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</si>
  <si>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150 до 670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</si>
  <si>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670 кВт до 10 МВт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</si>
  <si>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не менее 10 МВт 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</si>
  <si>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менее 150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</si>
  <si>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150 до 670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</si>
  <si>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670 кВт до 10 МВт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</si>
  <si>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не менее 10 МВт</t>
  </si>
  <si>
    <t>менее 150 к Вт</t>
  </si>
  <si>
    <t>от 150 до 670 к Вт</t>
  </si>
  <si>
    <t xml:space="preserve">от 670 кВт до 10 МВт </t>
  </si>
  <si>
    <t>Сбытовая надбавка для суммы плановых почасовых объемов покупки электрической энергии, рублей за МВт*ч без НДС</t>
  </si>
  <si>
    <t>Сбытовая надбавка для суммы абсолютных значений разностей фактических и плановых объемов покупки электрической энергии, рублей за МВт*ч без НДС</t>
  </si>
  <si>
    <t xml:space="preserve">      6. Сбытовая надбавка, учитываемая в стоимости электрической энергии, для пятой и шестой ценовых категорий, и применяемая к величине превышения фактического почасового объема покупки над соответствующим плановым почасовым объемом, рублей/МВт*ч без НДС</t>
  </si>
  <si>
    <t xml:space="preserve">      7. Сбытовая надбавка, учитываемая в стоимости электрической энергии, для пятой и шестой ценовых категорий, и применяемая к величине превышения планового почасового объема покупки над фактическим почасовым объемом, рублей/МВт*ч без НДС</t>
  </si>
  <si>
    <t xml:space="preserve">      8. Сбытовые надбавки, учитываемые в стоимости электрической энергии, для пятой и шестой ценовых категорий, и применяемая к сумме плановых почасовых объемов покупки и к сумме абсолютных значений разностей фактических и плановых почасовых объемов покупки, рублей/МВт*ч без НДС</t>
  </si>
  <si>
    <t xml:space="preserve">      9. Сбытовая надбавка, учитываемая в стоимости мощности, для третьей-шестой ценовых категорий, рублей за МВт в месяц без НДС</t>
  </si>
  <si>
    <t>Сбытовая надбавка, рублей за МВт в месяц без НДС</t>
  </si>
  <si>
    <t>от 670 до 10 МВт</t>
  </si>
  <si>
    <t>поставляемую на розничном рынке ОАО " ТЭК" в январе 2014 г. потребителям тарифной группы "прочие потребители"</t>
  </si>
  <si>
    <t>Начальник УФЭ</t>
  </si>
  <si>
    <t>поставляемую на розничном рынке ОАО " ТЭК" в феврале 2014 г. потребителям тарифной группы "прочие потребители"</t>
  </si>
  <si>
    <t>поставляемую на розничном рынке ОАО " ТЭК" в марте 2014 г. потребителям тарифной группы "прочие потребители"</t>
  </si>
  <si>
    <t>поставляемую на розничном рынке ОАО " ТЭК" в апреле 2014 г. потребителям тарифной группы "прочие потребители"</t>
  </si>
  <si>
    <t>поставляемую на розничном рынке ОАО " ТЭК" в мае 2014 г. потребителям тарифной группы "прочие потребители"</t>
  </si>
  <si>
    <t>поставляемую на розничном рынке ОАО " ТЭК" в июне 2014 г. потребителям тарифной группы "прочие потребители"</t>
  </si>
  <si>
    <t>Заместитель директора по экономике и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</si>
</sst>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sz val="8"/>
      <color indexed="8"/>
      <name val="Arial Cyr"/>
      <charset val="204"/>
    </font>
    <font>
      <sz val="8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3" applyNumberFormat="0" applyFont="0" applyAlignment="0" applyProtection="0"/>
    <xf numFmtId="0" fontId="12" fillId="0" borderId="0"/>
    <xf numFmtId="0" fontId="11" fillId="0" borderId="0"/>
    <xf numFmtId="0" fontId="13" fillId="0" borderId="4" applyNumberFormat="0" applyFill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/>
  </cellStyleXfs>
  <cellXfs count="11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 vertical="top" indent="4"/>
    </xf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4" fontId="3" fillId="0" borderId="1" xfId="1" applyNumberFormat="1" applyFont="1" applyFill="1" applyBorder="1" applyAlignment="1" applyProtection="1">
      <alignment horizontal="center" vertical="top"/>
    </xf>
    <xf numFmtId="2" fontId="3" fillId="0" borderId="0" xfId="1" applyNumberFormat="1" applyFont="1" applyFill="1" applyBorder="1" applyAlignment="1" applyProtection="1">
      <alignment horizontal="center" vertical="top"/>
    </xf>
    <xf numFmtId="2" fontId="6" fillId="0" borderId="0" xfId="1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/>
    </xf>
    <xf numFmtId="0" fontId="3" fillId="0" borderId="0" xfId="13" applyFont="1"/>
    <xf numFmtId="0" fontId="16" fillId="0" borderId="0" xfId="13" applyFont="1" applyAlignment="1">
      <alignment horizontal="left"/>
    </xf>
    <xf numFmtId="0" fontId="3" fillId="0" borderId="0" xfId="13" applyFont="1" applyAlignment="1">
      <alignment horizontal="left"/>
    </xf>
    <xf numFmtId="0" fontId="17" fillId="0" borderId="0" xfId="13" applyFont="1"/>
    <xf numFmtId="0" fontId="12" fillId="0" borderId="0" xfId="13"/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 vertical="center" wrapText="1"/>
    </xf>
    <xf numFmtId="0" fontId="19" fillId="0" borderId="1" xfId="13" applyFont="1" applyBorder="1" applyAlignment="1">
      <alignment horizontal="center"/>
    </xf>
    <xf numFmtId="2" fontId="19" fillId="0" borderId="1" xfId="13" applyNumberFormat="1" applyFont="1" applyBorder="1"/>
    <xf numFmtId="0" fontId="19" fillId="0" borderId="0" xfId="13" applyFont="1"/>
    <xf numFmtId="2" fontId="19" fillId="0" borderId="1" xfId="13" applyNumberFormat="1" applyFont="1" applyBorder="1" applyAlignment="1">
      <alignment horizontal="right"/>
    </xf>
    <xf numFmtId="0" fontId="19" fillId="0" borderId="0" xfId="13" applyFont="1" applyBorder="1" applyAlignment="1">
      <alignment horizontal="center"/>
    </xf>
    <xf numFmtId="165" fontId="20" fillId="0" borderId="0" xfId="13" applyNumberFormat="1" applyFont="1" applyFill="1" applyBorder="1" applyAlignment="1">
      <alignment horizontal="center" wrapText="1"/>
    </xf>
    <xf numFmtId="2" fontId="21" fillId="0" borderId="1" xfId="3" applyNumberFormat="1" applyFont="1" applyBorder="1"/>
    <xf numFmtId="164" fontId="20" fillId="0" borderId="0" xfId="13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vertical="top"/>
    </xf>
    <xf numFmtId="0" fontId="2" fillId="0" borderId="1" xfId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2" fillId="0" borderId="0" xfId="1" applyAlignment="1">
      <alignment vertical="top"/>
    </xf>
    <xf numFmtId="0" fontId="2" fillId="0" borderId="0" xfId="1" applyAlignment="1">
      <alignment horizontal="center" vertical="top"/>
    </xf>
    <xf numFmtId="0" fontId="6" fillId="0" borderId="1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2" fillId="0" borderId="1" xfId="1" applyBorder="1" applyAlignment="1">
      <alignment horizontal="center" vertical="top"/>
    </xf>
    <xf numFmtId="0" fontId="3" fillId="0" borderId="9" xfId="13" applyFont="1" applyBorder="1" applyAlignment="1">
      <alignment horizontal="center"/>
    </xf>
    <xf numFmtId="0" fontId="3" fillId="0" borderId="12" xfId="13" applyFont="1" applyBorder="1" applyAlignment="1">
      <alignment horizontal="center"/>
    </xf>
    <xf numFmtId="0" fontId="3" fillId="0" borderId="8" xfId="13" applyFont="1" applyBorder="1" applyAlignment="1">
      <alignment horizontal="center"/>
    </xf>
    <xf numFmtId="0" fontId="3" fillId="0" borderId="9" xfId="13" applyFont="1" applyBorder="1" applyAlignment="1">
      <alignment horizontal="left" vertical="center" wrapText="1"/>
    </xf>
    <xf numFmtId="0" fontId="3" fillId="0" borderId="12" xfId="13" applyFont="1" applyBorder="1" applyAlignment="1">
      <alignment horizontal="left" vertical="center" wrapText="1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17" fillId="0" borderId="8" xfId="13" applyNumberFormat="1" applyFont="1" applyBorder="1" applyAlignment="1">
      <alignment horizontal="center"/>
    </xf>
    <xf numFmtId="0" fontId="17" fillId="0" borderId="9" xfId="13" applyNumberFormat="1" applyFont="1" applyBorder="1" applyAlignment="1">
      <alignment horizontal="center"/>
    </xf>
    <xf numFmtId="0" fontId="17" fillId="0" borderId="12" xfId="13" applyNumberFormat="1" applyFont="1" applyBorder="1" applyAlignment="1">
      <alignment horizontal="center"/>
    </xf>
    <xf numFmtId="0" fontId="3" fillId="0" borderId="9" xfId="13" applyFont="1" applyBorder="1" applyAlignment="1">
      <alignment horizontal="center" vertical="center" wrapText="1"/>
    </xf>
    <xf numFmtId="0" fontId="3" fillId="0" borderId="12" xfId="13" applyFont="1" applyBorder="1" applyAlignment="1">
      <alignment horizontal="center" vertical="center" wrapText="1"/>
    </xf>
    <xf numFmtId="0" fontId="3" fillId="0" borderId="8" xfId="13" applyFont="1" applyBorder="1" applyAlignment="1">
      <alignment horizontal="center" vertical="center" wrapText="1"/>
    </xf>
    <xf numFmtId="49" fontId="17" fillId="0" borderId="9" xfId="13" applyNumberFormat="1" applyFont="1" applyBorder="1" applyAlignment="1">
      <alignment horizontal="center"/>
    </xf>
    <xf numFmtId="49" fontId="17" fillId="0" borderId="12" xfId="13" applyNumberFormat="1" applyFont="1" applyBorder="1" applyAlignment="1">
      <alignment horizontal="center"/>
    </xf>
    <xf numFmtId="49" fontId="17" fillId="0" borderId="8" xfId="13" applyNumberFormat="1" applyFont="1" applyBorder="1" applyAlignment="1">
      <alignment horizontal="center" wrapText="1"/>
    </xf>
    <xf numFmtId="49" fontId="17" fillId="0" borderId="9" xfId="13" applyNumberFormat="1" applyFont="1" applyBorder="1" applyAlignment="1">
      <alignment horizontal="center" wrapText="1"/>
    </xf>
    <xf numFmtId="49" fontId="17" fillId="0" borderId="12" xfId="13" applyNumberFormat="1" applyFont="1" applyBorder="1" applyAlignment="1">
      <alignment horizontal="center" wrapText="1"/>
    </xf>
    <xf numFmtId="0" fontId="17" fillId="0" borderId="6" xfId="13" applyFont="1" applyBorder="1" applyAlignment="1">
      <alignment horizontal="center" vertical="center"/>
    </xf>
    <xf numFmtId="0" fontId="17" fillId="0" borderId="7" xfId="13" applyFont="1" applyBorder="1" applyAlignment="1">
      <alignment horizontal="center" vertical="center"/>
    </xf>
    <xf numFmtId="0" fontId="17" fillId="0" borderId="10" xfId="13" applyFont="1" applyBorder="1" applyAlignment="1">
      <alignment horizontal="center" vertical="center"/>
    </xf>
    <xf numFmtId="0" fontId="17" fillId="0" borderId="11" xfId="13" applyFont="1" applyBorder="1" applyAlignment="1">
      <alignment horizontal="center" vertical="center"/>
    </xf>
    <xf numFmtId="0" fontId="17" fillId="0" borderId="8" xfId="13" applyFont="1" applyBorder="1" applyAlignment="1">
      <alignment horizontal="center" vertical="center" wrapText="1"/>
    </xf>
    <xf numFmtId="0" fontId="17" fillId="0" borderId="9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/>
    </xf>
    <xf numFmtId="0" fontId="3" fillId="0" borderId="0" xfId="13" applyFont="1" applyAlignment="1">
      <alignment horizontal="center" wrapText="1"/>
    </xf>
    <xf numFmtId="4" fontId="18" fillId="0" borderId="8" xfId="13" applyNumberFormat="1" applyFont="1" applyBorder="1" applyAlignment="1">
      <alignment horizontal="center"/>
    </xf>
    <xf numFmtId="4" fontId="18" fillId="0" borderId="9" xfId="13" applyNumberFormat="1" applyFont="1" applyBorder="1" applyAlignment="1">
      <alignment horizontal="center"/>
    </xf>
    <xf numFmtId="4" fontId="18" fillId="0" borderId="12" xfId="13" applyNumberFormat="1" applyFont="1" applyBorder="1" applyAlignment="1">
      <alignment horizontal="center"/>
    </xf>
    <xf numFmtId="0" fontId="3" fillId="0" borderId="1" xfId="13" applyFont="1" applyBorder="1"/>
    <xf numFmtId="4" fontId="3" fillId="0" borderId="1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1" xfId="13" applyFont="1" applyBorder="1" applyAlignment="1">
      <alignment horizontal="center" vertical="center"/>
    </xf>
    <xf numFmtId="0" fontId="12" fillId="0" borderId="13" xfId="13" applyBorder="1" applyAlignment="1">
      <alignment horizontal="center"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2" fillId="0" borderId="1" xfId="13" applyNumberFormat="1" applyBorder="1" applyAlignment="1">
      <alignment horizontal="left" wrapText="1"/>
    </xf>
    <xf numFmtId="0" fontId="12" fillId="0" borderId="1" xfId="13" applyBorder="1" applyAlignment="1">
      <alignment horizontal="left" wrapText="1"/>
    </xf>
    <xf numFmtId="4" fontId="12" fillId="0" borderId="1" xfId="13" applyNumberFormat="1" applyBorder="1" applyAlignment="1">
      <alignment horizontal="center" vertical="center"/>
    </xf>
    <xf numFmtId="0" fontId="12" fillId="0" borderId="1" xfId="13" applyBorder="1" applyAlignment="1">
      <alignment horizontal="center" vertical="center"/>
    </xf>
    <xf numFmtId="0" fontId="12" fillId="0" borderId="1" xfId="13" applyFill="1" applyBorder="1" applyAlignment="1"/>
    <xf numFmtId="0" fontId="12" fillId="0" borderId="1" xfId="13" applyBorder="1" applyAlignment="1"/>
    <xf numFmtId="0" fontId="12" fillId="0" borderId="1" xfId="13" applyBorder="1" applyAlignment="1">
      <alignment horizontal="center"/>
    </xf>
    <xf numFmtId="0" fontId="12" fillId="0" borderId="0" xfId="13" applyAlignment="1"/>
    <xf numFmtId="0" fontId="0" fillId="0" borderId="1" xfId="0" applyBorder="1" applyAlignment="1"/>
    <xf numFmtId="0" fontId="12" fillId="0" borderId="1" xfId="13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left" wrapText="1"/>
    </xf>
    <xf numFmtId="0" fontId="0" fillId="0" borderId="0" xfId="0" applyAlignment="1">
      <alignment wrapText="1"/>
    </xf>
    <xf numFmtId="0" fontId="12" fillId="0" borderId="0" xfId="13" applyAlignment="1">
      <alignment horizontal="left"/>
    </xf>
    <xf numFmtId="0" fontId="0" fillId="0" borderId="0" xfId="0" applyAlignment="1"/>
    <xf numFmtId="0" fontId="12" fillId="0" borderId="0" xfId="13" applyAlignment="1">
      <alignment horizontal="center"/>
    </xf>
  </cellXfs>
  <cellStyles count="14">
    <cellStyle name="Обычный" xfId="0" builtinId="0"/>
    <cellStyle name="Обычный 2" xfId="2"/>
    <cellStyle name="Обычный 3" xfId="3"/>
    <cellStyle name="Обычный 4" xfId="1"/>
    <cellStyle name="Обычный 5" xfId="1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147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6"/>
      <c r="C8" s="6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9" t="s">
        <v>114</v>
      </c>
      <c r="E12" s="9" t="s">
        <v>115</v>
      </c>
      <c r="F12" s="9" t="s">
        <v>116</v>
      </c>
      <c r="G12" s="9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ROUND(15.29/100*0.74*1709.64,2)</f>
        <v>193.44</v>
      </c>
      <c r="E13" s="10">
        <f>ROUND(14.04/100*0.74*1709.64,2)</f>
        <v>177.62</v>
      </c>
      <c r="F13" s="10">
        <f>ROUND(9.56/100*0.74*1709.64,2)</f>
        <v>120.95</v>
      </c>
      <c r="G13" s="10">
        <f>ROUND(5.6/100*0.74*1709.64,2)</f>
        <v>70.849999999999994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151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37"/>
      <c r="C8" s="37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38" t="s">
        <v>114</v>
      </c>
      <c r="E12" s="38" t="s">
        <v>115</v>
      </c>
      <c r="F12" s="38" t="s">
        <v>116</v>
      </c>
      <c r="G12" s="38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ROUND(15.29/100*0.74*1654.51,2)</f>
        <v>187.2</v>
      </c>
      <c r="E13" s="10">
        <f>ROUND(14.04/100*0.74*1654.51,2)</f>
        <v>171.9</v>
      </c>
      <c r="F13" s="10">
        <f>ROUND(9.56/100*0.74*1654.51,2)</f>
        <v>117.05</v>
      </c>
      <c r="G13" s="10">
        <f>ROUND(5.6/100*0.74*1654.51,2)</f>
        <v>68.56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ROUND(15.29/100*0.74*965.18,2)</f>
        <v>109.21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ROUND(14.04/100*0.74*965.18,2)</f>
        <v>100.28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ROUND(9.56/100*0.74*965.18,2)</f>
        <v>68.28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ROUND(5.6/100*0.74*965.18,2)</f>
        <v>40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ROUND(15.29/100*0.74*1823.19,2)</f>
        <v>206.29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ROUND(14.04/100*0.74*1823.19,2)</f>
        <v>189.42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ROUND(9.56/100*0.74*1823.19,2)</f>
        <v>128.97999999999999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ROUND(5.6/100*0.74*1823.19,2)</f>
        <v>75.55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ROUND(15.29/100*0.74*4298.93,2)</f>
        <v>486.41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ROUND(14.04/100*0.74*4298.93,2)</f>
        <v>446.64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ROUND(9.56/100*0.74*4298.93,2)</f>
        <v>304.12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ROUND(5.6/100*0.74*4298.93,2)</f>
        <v>178.15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ROUND(15.29/100*0.74*965.18,2)</f>
        <v>109.21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ROUND(14.04/100*0.74*965.18,2)</f>
        <v>100.28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ROUND(9.56/100*0.74*965.18,2)</f>
        <v>68.28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ROUND(5.6/100*0.74*965.18,2)</f>
        <v>40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ROUND(15.29/100*0.74*2787.06,2)</f>
        <v>315.33999999999997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ROUND(14.04/100*0.74*2787.06,2)</f>
        <v>289.56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ROUND(9.56/100*0.74*2787.06,2)</f>
        <v>197.17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ROUND(5.6/100*0.74*2787.06,2)</f>
        <v>115.5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11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9">
        <v>1</v>
      </c>
      <c r="B7" s="22">
        <v>111.38</v>
      </c>
      <c r="C7" s="22">
        <v>104.9</v>
      </c>
      <c r="D7" s="22">
        <v>98.15</v>
      </c>
      <c r="E7" s="22">
        <v>97.22</v>
      </c>
      <c r="F7" s="22">
        <v>99.88</v>
      </c>
      <c r="G7" s="22">
        <v>112.18</v>
      </c>
      <c r="H7" s="22">
        <v>117.94</v>
      </c>
      <c r="I7" s="22">
        <v>132.63</v>
      </c>
      <c r="J7" s="22">
        <v>148.08000000000001</v>
      </c>
      <c r="K7" s="22">
        <v>166.01</v>
      </c>
      <c r="L7" s="22">
        <v>168.69</v>
      </c>
      <c r="M7" s="22">
        <v>167.9</v>
      </c>
      <c r="N7" s="22">
        <v>163.78</v>
      </c>
      <c r="O7" s="22">
        <v>162.87</v>
      </c>
      <c r="P7" s="22">
        <v>154.58000000000001</v>
      </c>
      <c r="Q7" s="22">
        <v>149.78</v>
      </c>
      <c r="R7" s="22">
        <v>142.85</v>
      </c>
      <c r="S7" s="22">
        <v>140.06</v>
      </c>
      <c r="T7" s="22">
        <v>139.75</v>
      </c>
      <c r="U7" s="22">
        <v>138.65</v>
      </c>
      <c r="V7" s="22">
        <v>147.43</v>
      </c>
      <c r="W7" s="22">
        <v>153.38</v>
      </c>
      <c r="X7" s="22">
        <v>139.06</v>
      </c>
      <c r="Y7" s="22">
        <v>126.01</v>
      </c>
    </row>
    <row r="8" spans="1:25" ht="12" customHeight="1" x14ac:dyDescent="0.2">
      <c r="A8" s="39">
        <v>2</v>
      </c>
      <c r="B8" s="22">
        <v>99.06</v>
      </c>
      <c r="C8" s="22">
        <v>94.48</v>
      </c>
      <c r="D8" s="22">
        <v>92.6</v>
      </c>
      <c r="E8" s="22">
        <v>92.16</v>
      </c>
      <c r="F8" s="22">
        <v>92.93</v>
      </c>
      <c r="G8" s="22">
        <v>98.51</v>
      </c>
      <c r="H8" s="22">
        <v>111.16</v>
      </c>
      <c r="I8" s="22">
        <v>122.27</v>
      </c>
      <c r="J8" s="22">
        <v>139.38</v>
      </c>
      <c r="K8" s="22">
        <v>160.72999999999999</v>
      </c>
      <c r="L8" s="22">
        <v>160.88</v>
      </c>
      <c r="M8" s="22">
        <v>157.19</v>
      </c>
      <c r="N8" s="22">
        <v>148.71</v>
      </c>
      <c r="O8" s="22">
        <v>147.38</v>
      </c>
      <c r="P8" s="22">
        <v>144.12</v>
      </c>
      <c r="Q8" s="22">
        <v>141.97999999999999</v>
      </c>
      <c r="R8" s="22">
        <v>139</v>
      </c>
      <c r="S8" s="22">
        <v>137.31</v>
      </c>
      <c r="T8" s="22">
        <v>136.88</v>
      </c>
      <c r="U8" s="22">
        <v>139.22</v>
      </c>
      <c r="V8" s="22">
        <v>149.16999999999999</v>
      </c>
      <c r="W8" s="22">
        <v>158.49</v>
      </c>
      <c r="X8" s="22">
        <v>140.82</v>
      </c>
      <c r="Y8" s="22">
        <v>119.01</v>
      </c>
    </row>
    <row r="9" spans="1:25" ht="12" customHeight="1" x14ac:dyDescent="0.2">
      <c r="A9" s="39">
        <v>3</v>
      </c>
      <c r="B9" s="22">
        <v>102.29</v>
      </c>
      <c r="C9" s="22">
        <v>98.05</v>
      </c>
      <c r="D9" s="22">
        <v>96.63</v>
      </c>
      <c r="E9" s="22">
        <v>95.33</v>
      </c>
      <c r="F9" s="22">
        <v>96.42</v>
      </c>
      <c r="G9" s="22">
        <v>102.44</v>
      </c>
      <c r="H9" s="22">
        <v>118.06</v>
      </c>
      <c r="I9" s="22">
        <v>123.75</v>
      </c>
      <c r="J9" s="22">
        <v>140.12</v>
      </c>
      <c r="K9" s="22">
        <v>153.72999999999999</v>
      </c>
      <c r="L9" s="22">
        <v>160.07</v>
      </c>
      <c r="M9" s="22">
        <v>161.79</v>
      </c>
      <c r="N9" s="22">
        <v>157.88</v>
      </c>
      <c r="O9" s="22">
        <v>155.63999999999999</v>
      </c>
      <c r="P9" s="22">
        <v>151.6</v>
      </c>
      <c r="Q9" s="22">
        <v>148.9</v>
      </c>
      <c r="R9" s="22">
        <v>144.08000000000001</v>
      </c>
      <c r="S9" s="22">
        <v>141.44999999999999</v>
      </c>
      <c r="T9" s="22">
        <v>138.77000000000001</v>
      </c>
      <c r="U9" s="22">
        <v>140.49</v>
      </c>
      <c r="V9" s="22">
        <v>147.71</v>
      </c>
      <c r="W9" s="22">
        <v>161.30000000000001</v>
      </c>
      <c r="X9" s="22">
        <v>145.99</v>
      </c>
      <c r="Y9" s="22">
        <v>124.99</v>
      </c>
    </row>
    <row r="10" spans="1:25" ht="12" customHeight="1" x14ac:dyDescent="0.2">
      <c r="A10" s="39">
        <v>4</v>
      </c>
      <c r="B10" s="22">
        <v>113.61</v>
      </c>
      <c r="C10" s="22">
        <v>102.9</v>
      </c>
      <c r="D10" s="22">
        <v>99.93</v>
      </c>
      <c r="E10" s="22">
        <v>99.2</v>
      </c>
      <c r="F10" s="22">
        <v>99.49</v>
      </c>
      <c r="G10" s="22">
        <v>108.01</v>
      </c>
      <c r="H10" s="22">
        <v>127.82</v>
      </c>
      <c r="I10" s="22">
        <v>129.69</v>
      </c>
      <c r="J10" s="22">
        <v>144.53</v>
      </c>
      <c r="K10" s="22">
        <v>163.08000000000001</v>
      </c>
      <c r="L10" s="22">
        <v>166.11</v>
      </c>
      <c r="M10" s="22">
        <v>163.38</v>
      </c>
      <c r="N10" s="22">
        <v>157.19</v>
      </c>
      <c r="O10" s="22">
        <v>151.96</v>
      </c>
      <c r="P10" s="22">
        <v>149.35</v>
      </c>
      <c r="Q10" s="22">
        <v>147.13</v>
      </c>
      <c r="R10" s="22">
        <v>145.91999999999999</v>
      </c>
      <c r="S10" s="22">
        <v>142.06</v>
      </c>
      <c r="T10" s="22">
        <v>140.02000000000001</v>
      </c>
      <c r="U10" s="22">
        <v>145.34</v>
      </c>
      <c r="V10" s="22">
        <v>150.74</v>
      </c>
      <c r="W10" s="22">
        <v>155.34</v>
      </c>
      <c r="X10" s="22">
        <v>143.37</v>
      </c>
      <c r="Y10" s="22">
        <v>128.22</v>
      </c>
    </row>
    <row r="11" spans="1:25" ht="12" customHeight="1" x14ac:dyDescent="0.2">
      <c r="A11" s="39">
        <v>5</v>
      </c>
      <c r="B11" s="22">
        <v>126.47</v>
      </c>
      <c r="C11" s="22">
        <v>127.28</v>
      </c>
      <c r="D11" s="22">
        <v>119.3</v>
      </c>
      <c r="E11" s="22">
        <v>118.27</v>
      </c>
      <c r="F11" s="22">
        <v>118</v>
      </c>
      <c r="G11" s="22">
        <v>118.47</v>
      </c>
      <c r="H11" s="22">
        <v>124.9</v>
      </c>
      <c r="I11" s="22">
        <v>129.84</v>
      </c>
      <c r="J11" s="22">
        <v>144.9</v>
      </c>
      <c r="K11" s="22">
        <v>154.09</v>
      </c>
      <c r="L11" s="22">
        <v>164.09</v>
      </c>
      <c r="M11" s="22">
        <v>163.44</v>
      </c>
      <c r="N11" s="22">
        <v>157.37</v>
      </c>
      <c r="O11" s="22">
        <v>154.47</v>
      </c>
      <c r="P11" s="22">
        <v>150.06</v>
      </c>
      <c r="Q11" s="22">
        <v>149.52000000000001</v>
      </c>
      <c r="R11" s="22">
        <v>146.97999999999999</v>
      </c>
      <c r="S11" s="22">
        <v>141.07</v>
      </c>
      <c r="T11" s="22">
        <v>142.68</v>
      </c>
      <c r="U11" s="22">
        <v>150.22</v>
      </c>
      <c r="V11" s="22">
        <v>157.43</v>
      </c>
      <c r="W11" s="22">
        <v>164.92</v>
      </c>
      <c r="X11" s="22">
        <v>150.02000000000001</v>
      </c>
      <c r="Y11" s="22">
        <v>132.9</v>
      </c>
    </row>
    <row r="12" spans="1:25" ht="12" customHeight="1" x14ac:dyDescent="0.2">
      <c r="A12" s="39">
        <v>6</v>
      </c>
      <c r="B12" s="22">
        <v>134.08000000000001</v>
      </c>
      <c r="C12" s="22">
        <v>122.02</v>
      </c>
      <c r="D12" s="22">
        <v>121.69</v>
      </c>
      <c r="E12" s="22">
        <v>118.26</v>
      </c>
      <c r="F12" s="22">
        <v>117.67</v>
      </c>
      <c r="G12" s="22">
        <v>117.25</v>
      </c>
      <c r="H12" s="22">
        <v>121.03</v>
      </c>
      <c r="I12" s="22">
        <v>124.31</v>
      </c>
      <c r="J12" s="22">
        <v>139.62</v>
      </c>
      <c r="K12" s="22">
        <v>147.09</v>
      </c>
      <c r="L12" s="22">
        <v>139.84</v>
      </c>
      <c r="M12" s="22">
        <v>140.13999999999999</v>
      </c>
      <c r="N12" s="22">
        <v>139.77000000000001</v>
      </c>
      <c r="O12" s="22">
        <v>139.63999999999999</v>
      </c>
      <c r="P12" s="22">
        <v>139.91</v>
      </c>
      <c r="Q12" s="22">
        <v>140.79</v>
      </c>
      <c r="R12" s="22">
        <v>139.41</v>
      </c>
      <c r="S12" s="22">
        <v>136.38999999999999</v>
      </c>
      <c r="T12" s="22">
        <v>138.26</v>
      </c>
      <c r="U12" s="22">
        <v>144.18</v>
      </c>
      <c r="V12" s="22">
        <v>149.83000000000001</v>
      </c>
      <c r="W12" s="22">
        <v>149.94</v>
      </c>
      <c r="X12" s="22">
        <v>148.79</v>
      </c>
      <c r="Y12" s="22">
        <v>139.94</v>
      </c>
    </row>
    <row r="13" spans="1:25" ht="12" customHeight="1" x14ac:dyDescent="0.2">
      <c r="A13" s="39">
        <v>7</v>
      </c>
      <c r="B13" s="22">
        <v>125.37</v>
      </c>
      <c r="C13" s="22">
        <v>109.66</v>
      </c>
      <c r="D13" s="22">
        <v>104.8</v>
      </c>
      <c r="E13" s="22">
        <v>104.23</v>
      </c>
      <c r="F13" s="22">
        <v>106.35</v>
      </c>
      <c r="G13" s="22">
        <v>116.54</v>
      </c>
      <c r="H13" s="22">
        <v>132.51</v>
      </c>
      <c r="I13" s="22">
        <v>136.13</v>
      </c>
      <c r="J13" s="22">
        <v>150.68</v>
      </c>
      <c r="K13" s="22">
        <v>170.44</v>
      </c>
      <c r="L13" s="22">
        <v>175.29</v>
      </c>
      <c r="M13" s="22">
        <v>173.91</v>
      </c>
      <c r="N13" s="22">
        <v>164.05</v>
      </c>
      <c r="O13" s="22">
        <v>166.68</v>
      </c>
      <c r="P13" s="22">
        <v>164.44</v>
      </c>
      <c r="Q13" s="22">
        <v>161.52000000000001</v>
      </c>
      <c r="R13" s="22">
        <v>156.22999999999999</v>
      </c>
      <c r="S13" s="22">
        <v>151.44999999999999</v>
      </c>
      <c r="T13" s="22">
        <v>151.16</v>
      </c>
      <c r="U13" s="22">
        <v>149.56</v>
      </c>
      <c r="V13" s="22">
        <v>164.49</v>
      </c>
      <c r="W13" s="22">
        <v>167.58</v>
      </c>
      <c r="X13" s="22">
        <v>150.76</v>
      </c>
      <c r="Y13" s="22">
        <v>136.63</v>
      </c>
    </row>
    <row r="14" spans="1:25" ht="12" customHeight="1" x14ac:dyDescent="0.2">
      <c r="A14" s="39">
        <v>8</v>
      </c>
      <c r="B14" s="22">
        <v>125.83</v>
      </c>
      <c r="C14" s="22">
        <v>106.95</v>
      </c>
      <c r="D14" s="22">
        <v>101.58</v>
      </c>
      <c r="E14" s="22">
        <v>100.57</v>
      </c>
      <c r="F14" s="22">
        <v>101.91</v>
      </c>
      <c r="G14" s="22">
        <v>116.53</v>
      </c>
      <c r="H14" s="22">
        <v>123.54</v>
      </c>
      <c r="I14" s="22">
        <v>134.06</v>
      </c>
      <c r="J14" s="22">
        <v>153.80000000000001</v>
      </c>
      <c r="K14" s="22">
        <v>178.37</v>
      </c>
      <c r="L14" s="22">
        <v>188.81</v>
      </c>
      <c r="M14" s="22">
        <v>176.25</v>
      </c>
      <c r="N14" s="22">
        <v>165.94</v>
      </c>
      <c r="O14" s="22">
        <v>169.74</v>
      </c>
      <c r="P14" s="22">
        <v>165.88</v>
      </c>
      <c r="Q14" s="22">
        <v>160.44</v>
      </c>
      <c r="R14" s="22">
        <v>153.12</v>
      </c>
      <c r="S14" s="22">
        <v>149.12</v>
      </c>
      <c r="T14" s="22">
        <v>148.78</v>
      </c>
      <c r="U14" s="22">
        <v>154.47999999999999</v>
      </c>
      <c r="V14" s="22">
        <v>166.8</v>
      </c>
      <c r="W14" s="22">
        <v>176.71</v>
      </c>
      <c r="X14" s="22">
        <v>155.77000000000001</v>
      </c>
      <c r="Y14" s="22">
        <v>135.35</v>
      </c>
    </row>
    <row r="15" spans="1:25" x14ac:dyDescent="0.2">
      <c r="A15" s="39">
        <v>9</v>
      </c>
      <c r="B15" s="22">
        <v>122.44</v>
      </c>
      <c r="C15" s="22">
        <v>107.16</v>
      </c>
      <c r="D15" s="22">
        <v>101.84</v>
      </c>
      <c r="E15" s="22">
        <v>101.26</v>
      </c>
      <c r="F15" s="22">
        <v>104.59</v>
      </c>
      <c r="G15" s="22">
        <v>117.44</v>
      </c>
      <c r="H15" s="22">
        <v>121.56</v>
      </c>
      <c r="I15" s="22">
        <v>137.6</v>
      </c>
      <c r="J15" s="22">
        <v>149.51</v>
      </c>
      <c r="K15" s="22">
        <v>164.35</v>
      </c>
      <c r="L15" s="22">
        <v>164.54</v>
      </c>
      <c r="M15" s="22">
        <v>163.71</v>
      </c>
      <c r="N15" s="22">
        <v>160.66</v>
      </c>
      <c r="O15" s="22">
        <v>163.22999999999999</v>
      </c>
      <c r="P15" s="22">
        <v>161.4</v>
      </c>
      <c r="Q15" s="22">
        <v>158.71</v>
      </c>
      <c r="R15" s="22">
        <v>152.22</v>
      </c>
      <c r="S15" s="22">
        <v>148.51</v>
      </c>
      <c r="T15" s="22">
        <v>147.94999999999999</v>
      </c>
      <c r="U15" s="22">
        <v>144.16</v>
      </c>
      <c r="V15" s="22">
        <v>157.31</v>
      </c>
      <c r="W15" s="22">
        <v>164.68</v>
      </c>
      <c r="X15" s="22">
        <v>149.11000000000001</v>
      </c>
      <c r="Y15" s="22">
        <v>131.96</v>
      </c>
    </row>
    <row r="16" spans="1:25" ht="12" customHeight="1" x14ac:dyDescent="0.2">
      <c r="A16" s="39">
        <v>10</v>
      </c>
      <c r="B16" s="22">
        <v>119.36</v>
      </c>
      <c r="C16" s="22">
        <v>103.33</v>
      </c>
      <c r="D16" s="22">
        <v>102.02</v>
      </c>
      <c r="E16" s="22">
        <v>100.65</v>
      </c>
      <c r="F16" s="22">
        <v>102.38</v>
      </c>
      <c r="G16" s="22">
        <v>116.2</v>
      </c>
      <c r="H16" s="22">
        <v>119.24</v>
      </c>
      <c r="I16" s="22">
        <v>129.41</v>
      </c>
      <c r="J16" s="22">
        <v>145.31</v>
      </c>
      <c r="K16" s="22">
        <v>164.57</v>
      </c>
      <c r="L16" s="22">
        <v>166.31</v>
      </c>
      <c r="M16" s="22">
        <v>164.78</v>
      </c>
      <c r="N16" s="22">
        <v>159.62</v>
      </c>
      <c r="O16" s="22">
        <v>163.6</v>
      </c>
      <c r="P16" s="22">
        <v>159.88999999999999</v>
      </c>
      <c r="Q16" s="22">
        <v>151.32</v>
      </c>
      <c r="R16" s="22">
        <v>146.59</v>
      </c>
      <c r="S16" s="22">
        <v>142.43</v>
      </c>
      <c r="T16" s="22">
        <v>143.02000000000001</v>
      </c>
      <c r="U16" s="22">
        <v>137.21</v>
      </c>
      <c r="V16" s="22">
        <v>153.46</v>
      </c>
      <c r="W16" s="22">
        <v>161.30000000000001</v>
      </c>
      <c r="X16" s="22">
        <v>140.31</v>
      </c>
      <c r="Y16" s="22">
        <v>126.12</v>
      </c>
    </row>
    <row r="17" spans="1:25" ht="12" customHeight="1" x14ac:dyDescent="0.2">
      <c r="A17" s="39">
        <v>11</v>
      </c>
      <c r="B17" s="22">
        <v>106.36</v>
      </c>
      <c r="C17" s="22">
        <v>95.92</v>
      </c>
      <c r="D17" s="22">
        <v>93.38</v>
      </c>
      <c r="E17" s="22">
        <v>92.95</v>
      </c>
      <c r="F17" s="22">
        <v>93.32</v>
      </c>
      <c r="G17" s="22">
        <v>97.77</v>
      </c>
      <c r="H17" s="22">
        <v>107.45</v>
      </c>
      <c r="I17" s="22">
        <v>118.77</v>
      </c>
      <c r="J17" s="22">
        <v>139.54</v>
      </c>
      <c r="K17" s="22">
        <v>167.93</v>
      </c>
      <c r="L17" s="22">
        <v>170.04</v>
      </c>
      <c r="M17" s="22">
        <v>167.15</v>
      </c>
      <c r="N17" s="22">
        <v>157.33000000000001</v>
      </c>
      <c r="O17" s="22">
        <v>161.13999999999999</v>
      </c>
      <c r="P17" s="22">
        <v>156.68</v>
      </c>
      <c r="Q17" s="22">
        <v>148.68</v>
      </c>
      <c r="R17" s="22">
        <v>136.51</v>
      </c>
      <c r="S17" s="22">
        <v>134.19</v>
      </c>
      <c r="T17" s="22">
        <v>133.71</v>
      </c>
      <c r="U17" s="22">
        <v>130.19999999999999</v>
      </c>
      <c r="V17" s="22">
        <v>149.49</v>
      </c>
      <c r="W17" s="22">
        <v>179.16</v>
      </c>
      <c r="X17" s="22">
        <v>148.51</v>
      </c>
      <c r="Y17" s="22">
        <v>127.29</v>
      </c>
    </row>
    <row r="18" spans="1:25" x14ac:dyDescent="0.2">
      <c r="A18" s="39">
        <v>12</v>
      </c>
      <c r="B18" s="22">
        <v>130.79</v>
      </c>
      <c r="C18" s="22">
        <v>120.02</v>
      </c>
      <c r="D18" s="22">
        <v>111.73</v>
      </c>
      <c r="E18" s="22">
        <v>113.35</v>
      </c>
      <c r="F18" s="22">
        <v>113.45</v>
      </c>
      <c r="G18" s="22">
        <v>113.84</v>
      </c>
      <c r="H18" s="22">
        <v>120.29</v>
      </c>
      <c r="I18" s="22">
        <v>121.23</v>
      </c>
      <c r="J18" s="22">
        <v>143.41</v>
      </c>
      <c r="K18" s="22">
        <v>163.43</v>
      </c>
      <c r="L18" s="22">
        <v>168.84</v>
      </c>
      <c r="M18" s="22">
        <v>169.58</v>
      </c>
      <c r="N18" s="22">
        <v>162.9</v>
      </c>
      <c r="O18" s="22">
        <v>161.76</v>
      </c>
      <c r="P18" s="22">
        <v>155.22999999999999</v>
      </c>
      <c r="Q18" s="22">
        <v>153.94999999999999</v>
      </c>
      <c r="R18" s="22">
        <v>148.4</v>
      </c>
      <c r="S18" s="22">
        <v>145.91</v>
      </c>
      <c r="T18" s="22">
        <v>145.22999999999999</v>
      </c>
      <c r="U18" s="22">
        <v>146.46</v>
      </c>
      <c r="V18" s="22">
        <v>163.49</v>
      </c>
      <c r="W18" s="22">
        <v>168.4</v>
      </c>
      <c r="X18" s="22">
        <v>157.72</v>
      </c>
      <c r="Y18" s="22">
        <v>133.27000000000001</v>
      </c>
    </row>
    <row r="19" spans="1:25" ht="12" customHeight="1" x14ac:dyDescent="0.2">
      <c r="A19" s="39">
        <v>13</v>
      </c>
      <c r="B19" s="22">
        <v>128.66</v>
      </c>
      <c r="C19" s="22">
        <v>113.41</v>
      </c>
      <c r="D19" s="22">
        <v>106.38</v>
      </c>
      <c r="E19" s="22">
        <v>103.61</v>
      </c>
      <c r="F19" s="22">
        <v>102.3</v>
      </c>
      <c r="G19" s="22">
        <v>103.79</v>
      </c>
      <c r="H19" s="22">
        <v>99.23</v>
      </c>
      <c r="I19" s="22">
        <v>99.26</v>
      </c>
      <c r="J19" s="22">
        <v>118.79</v>
      </c>
      <c r="K19" s="22">
        <v>125.97</v>
      </c>
      <c r="L19" s="22">
        <v>132.53</v>
      </c>
      <c r="M19" s="22">
        <v>134.69</v>
      </c>
      <c r="N19" s="22">
        <v>131.97999999999999</v>
      </c>
      <c r="O19" s="22">
        <v>131.58000000000001</v>
      </c>
      <c r="P19" s="22">
        <v>130.56</v>
      </c>
      <c r="Q19" s="22">
        <v>128.53</v>
      </c>
      <c r="R19" s="22">
        <v>126.24</v>
      </c>
      <c r="S19" s="22">
        <v>126.01</v>
      </c>
      <c r="T19" s="22">
        <v>126.86</v>
      </c>
      <c r="U19" s="22">
        <v>132.97</v>
      </c>
      <c r="V19" s="22">
        <v>148.66999999999999</v>
      </c>
      <c r="W19" s="22">
        <v>154.9</v>
      </c>
      <c r="X19" s="22">
        <v>143.30000000000001</v>
      </c>
      <c r="Y19" s="22">
        <v>130.96</v>
      </c>
    </row>
    <row r="20" spans="1:25" ht="11.25" customHeight="1" x14ac:dyDescent="0.2">
      <c r="A20" s="39">
        <v>14</v>
      </c>
      <c r="B20" s="22">
        <v>139.99</v>
      </c>
      <c r="C20" s="22">
        <v>120.28</v>
      </c>
      <c r="D20" s="22">
        <v>112.04</v>
      </c>
      <c r="E20" s="22">
        <v>103.72</v>
      </c>
      <c r="F20" s="22">
        <v>111.47</v>
      </c>
      <c r="G20" s="22">
        <v>116.69</v>
      </c>
      <c r="H20" s="22">
        <v>118.39</v>
      </c>
      <c r="I20" s="22">
        <v>144.58000000000001</v>
      </c>
      <c r="J20" s="22">
        <v>157.72999999999999</v>
      </c>
      <c r="K20" s="22">
        <v>174.94</v>
      </c>
      <c r="L20" s="22">
        <v>176.66</v>
      </c>
      <c r="M20" s="22">
        <v>175.61</v>
      </c>
      <c r="N20" s="22">
        <v>172.74</v>
      </c>
      <c r="O20" s="22">
        <v>173.73</v>
      </c>
      <c r="P20" s="22">
        <v>172.69</v>
      </c>
      <c r="Q20" s="22">
        <v>180.98</v>
      </c>
      <c r="R20" s="22">
        <v>165.12</v>
      </c>
      <c r="S20" s="22">
        <v>180.04</v>
      </c>
      <c r="T20" s="22">
        <v>174.77</v>
      </c>
      <c r="U20" s="22">
        <v>172.13</v>
      </c>
      <c r="V20" s="22">
        <v>180.34</v>
      </c>
      <c r="W20" s="22">
        <v>182.76</v>
      </c>
      <c r="X20" s="22">
        <v>164.7</v>
      </c>
      <c r="Y20" s="22">
        <v>142.68</v>
      </c>
    </row>
    <row r="21" spans="1:25" ht="12" customHeight="1" x14ac:dyDescent="0.2">
      <c r="A21" s="39">
        <v>15</v>
      </c>
      <c r="B21" s="22">
        <v>132.54</v>
      </c>
      <c r="C21" s="22">
        <v>104.84</v>
      </c>
      <c r="D21" s="22">
        <v>101.09</v>
      </c>
      <c r="E21" s="22">
        <v>99.63</v>
      </c>
      <c r="F21" s="22">
        <v>101.23</v>
      </c>
      <c r="G21" s="22">
        <v>109.34</v>
      </c>
      <c r="H21" s="22">
        <v>114.73</v>
      </c>
      <c r="I21" s="22">
        <v>137.28</v>
      </c>
      <c r="J21" s="22">
        <v>148.12</v>
      </c>
      <c r="K21" s="22">
        <v>159.16999999999999</v>
      </c>
      <c r="L21" s="22">
        <v>161.15</v>
      </c>
      <c r="M21" s="22">
        <v>161.69999999999999</v>
      </c>
      <c r="N21" s="22">
        <v>159.22999999999999</v>
      </c>
      <c r="O21" s="22">
        <v>160.94999999999999</v>
      </c>
      <c r="P21" s="22">
        <v>158.46</v>
      </c>
      <c r="Q21" s="22">
        <v>159.84</v>
      </c>
      <c r="R21" s="22">
        <v>153.26</v>
      </c>
      <c r="S21" s="22">
        <v>150.51</v>
      </c>
      <c r="T21" s="22">
        <v>148.99</v>
      </c>
      <c r="U21" s="22">
        <v>145.28</v>
      </c>
      <c r="V21" s="22">
        <v>151.46</v>
      </c>
      <c r="W21" s="22">
        <v>174.46</v>
      </c>
      <c r="X21" s="22">
        <v>155.68</v>
      </c>
      <c r="Y21" s="22">
        <v>133.97</v>
      </c>
    </row>
    <row r="22" spans="1:25" x14ac:dyDescent="0.2">
      <c r="A22" s="39">
        <v>16</v>
      </c>
      <c r="B22" s="22">
        <v>129.16</v>
      </c>
      <c r="C22" s="22">
        <v>111.34</v>
      </c>
      <c r="D22" s="22">
        <v>100.36</v>
      </c>
      <c r="E22" s="22">
        <v>99.62</v>
      </c>
      <c r="F22" s="22">
        <v>104.33</v>
      </c>
      <c r="G22" s="22">
        <v>113.21</v>
      </c>
      <c r="H22" s="22">
        <v>119.62</v>
      </c>
      <c r="I22" s="22">
        <v>137.94</v>
      </c>
      <c r="J22" s="22">
        <v>151.69</v>
      </c>
      <c r="K22" s="22">
        <v>158.41</v>
      </c>
      <c r="L22" s="22">
        <v>159.79</v>
      </c>
      <c r="M22" s="22">
        <v>166.15</v>
      </c>
      <c r="N22" s="22">
        <v>158.94</v>
      </c>
      <c r="O22" s="22">
        <v>164.7</v>
      </c>
      <c r="P22" s="22">
        <v>163.56</v>
      </c>
      <c r="Q22" s="22">
        <v>163.79</v>
      </c>
      <c r="R22" s="22">
        <v>156.6</v>
      </c>
      <c r="S22" s="22">
        <v>153.85</v>
      </c>
      <c r="T22" s="22">
        <v>154.58000000000001</v>
      </c>
      <c r="U22" s="22">
        <v>152.56</v>
      </c>
      <c r="V22" s="22">
        <v>157.54</v>
      </c>
      <c r="W22" s="22">
        <v>173.61</v>
      </c>
      <c r="X22" s="22">
        <v>159.68</v>
      </c>
      <c r="Y22" s="22">
        <v>139.63</v>
      </c>
    </row>
    <row r="23" spans="1:25" ht="12" customHeight="1" x14ac:dyDescent="0.2">
      <c r="A23" s="39">
        <v>17</v>
      </c>
      <c r="B23" s="22">
        <v>144.56</v>
      </c>
      <c r="C23" s="22">
        <v>125.48</v>
      </c>
      <c r="D23" s="22">
        <v>105.41</v>
      </c>
      <c r="E23" s="22">
        <v>104.79</v>
      </c>
      <c r="F23" s="22">
        <v>106.93</v>
      </c>
      <c r="G23" s="22">
        <v>126.15</v>
      </c>
      <c r="H23" s="22">
        <v>137.62</v>
      </c>
      <c r="I23" s="22">
        <v>152.38</v>
      </c>
      <c r="J23" s="22">
        <v>170.01</v>
      </c>
      <c r="K23" s="22">
        <v>174.08</v>
      </c>
      <c r="L23" s="22">
        <v>188.02</v>
      </c>
      <c r="M23" s="22">
        <v>184.27</v>
      </c>
      <c r="N23" s="22">
        <v>173.59</v>
      </c>
      <c r="O23" s="22">
        <v>173.9</v>
      </c>
      <c r="P23" s="22">
        <v>173.68</v>
      </c>
      <c r="Q23" s="22">
        <v>176.43</v>
      </c>
      <c r="R23" s="22">
        <v>173.82</v>
      </c>
      <c r="S23" s="22">
        <v>170.47</v>
      </c>
      <c r="T23" s="22">
        <v>170.75</v>
      </c>
      <c r="U23" s="22">
        <v>166.86</v>
      </c>
      <c r="V23" s="22">
        <v>170.98</v>
      </c>
      <c r="W23" s="22">
        <v>183.63</v>
      </c>
      <c r="X23" s="22">
        <v>173.15</v>
      </c>
      <c r="Y23" s="22">
        <v>151.94</v>
      </c>
    </row>
    <row r="24" spans="1:25" ht="12" customHeight="1" x14ac:dyDescent="0.2">
      <c r="A24" s="39">
        <v>18</v>
      </c>
      <c r="B24" s="22">
        <v>129.58000000000001</v>
      </c>
      <c r="C24" s="22">
        <v>106.13</v>
      </c>
      <c r="D24" s="22">
        <v>100.53</v>
      </c>
      <c r="E24" s="22">
        <v>99.92</v>
      </c>
      <c r="F24" s="22">
        <v>105.39</v>
      </c>
      <c r="G24" s="22">
        <v>108.68</v>
      </c>
      <c r="H24" s="22">
        <v>118.29</v>
      </c>
      <c r="I24" s="22">
        <v>138.08000000000001</v>
      </c>
      <c r="J24" s="22">
        <v>148.47999999999999</v>
      </c>
      <c r="K24" s="22">
        <v>165.81</v>
      </c>
      <c r="L24" s="22">
        <v>168.25</v>
      </c>
      <c r="M24" s="22">
        <v>167.8</v>
      </c>
      <c r="N24" s="22">
        <v>163.9</v>
      </c>
      <c r="O24" s="22">
        <v>165.28</v>
      </c>
      <c r="P24" s="22">
        <v>163</v>
      </c>
      <c r="Q24" s="22">
        <v>159.81</v>
      </c>
      <c r="R24" s="22">
        <v>151.71</v>
      </c>
      <c r="S24" s="22">
        <v>148.85</v>
      </c>
      <c r="T24" s="22">
        <v>147.93</v>
      </c>
      <c r="U24" s="22">
        <v>145.80000000000001</v>
      </c>
      <c r="V24" s="22">
        <v>149.22</v>
      </c>
      <c r="W24" s="22">
        <v>166.9</v>
      </c>
      <c r="X24" s="22">
        <v>150.4</v>
      </c>
      <c r="Y24" s="22">
        <v>139</v>
      </c>
    </row>
    <row r="25" spans="1:25" ht="12" customHeight="1" x14ac:dyDescent="0.2">
      <c r="A25" s="39">
        <v>19</v>
      </c>
      <c r="B25" s="22">
        <v>145.71</v>
      </c>
      <c r="C25" s="22">
        <v>133.6</v>
      </c>
      <c r="D25" s="22">
        <v>131.41</v>
      </c>
      <c r="E25" s="22">
        <v>127.4</v>
      </c>
      <c r="F25" s="22">
        <v>127.61</v>
      </c>
      <c r="G25" s="22">
        <v>130.09</v>
      </c>
      <c r="H25" s="22">
        <v>126.53</v>
      </c>
      <c r="I25" s="22">
        <v>144.83000000000001</v>
      </c>
      <c r="J25" s="22">
        <v>151.13</v>
      </c>
      <c r="K25" s="22">
        <v>162.84</v>
      </c>
      <c r="L25" s="22">
        <v>166.75</v>
      </c>
      <c r="M25" s="22">
        <v>165.48</v>
      </c>
      <c r="N25" s="22">
        <v>162.96</v>
      </c>
      <c r="O25" s="22">
        <v>162.66</v>
      </c>
      <c r="P25" s="22">
        <v>159.38</v>
      </c>
      <c r="Q25" s="22">
        <v>157.83000000000001</v>
      </c>
      <c r="R25" s="22">
        <v>155.34</v>
      </c>
      <c r="S25" s="22">
        <v>153.29</v>
      </c>
      <c r="T25" s="22">
        <v>153.47</v>
      </c>
      <c r="U25" s="22">
        <v>155.25</v>
      </c>
      <c r="V25" s="22">
        <v>160.56</v>
      </c>
      <c r="W25" s="22">
        <v>166.84</v>
      </c>
      <c r="X25" s="22">
        <v>165.6</v>
      </c>
      <c r="Y25" s="22">
        <v>151.08000000000001</v>
      </c>
    </row>
    <row r="26" spans="1:25" ht="12" customHeight="1" x14ac:dyDescent="0.2">
      <c r="A26" s="39">
        <v>20</v>
      </c>
      <c r="B26" s="22">
        <v>136.9</v>
      </c>
      <c r="C26" s="22">
        <v>132.76</v>
      </c>
      <c r="D26" s="22">
        <v>124.52</v>
      </c>
      <c r="E26" s="22">
        <v>121.16</v>
      </c>
      <c r="F26" s="22">
        <v>118.59</v>
      </c>
      <c r="G26" s="22">
        <v>119.16</v>
      </c>
      <c r="H26" s="22">
        <v>109.16</v>
      </c>
      <c r="I26" s="22">
        <v>116.89</v>
      </c>
      <c r="J26" s="22">
        <v>130.29</v>
      </c>
      <c r="K26" s="22">
        <v>139.30000000000001</v>
      </c>
      <c r="L26" s="22">
        <v>143.19</v>
      </c>
      <c r="M26" s="22">
        <v>143.37</v>
      </c>
      <c r="N26" s="22">
        <v>143.1</v>
      </c>
      <c r="O26" s="22">
        <v>143</v>
      </c>
      <c r="P26" s="22">
        <v>141.59</v>
      </c>
      <c r="Q26" s="22">
        <v>141.13</v>
      </c>
      <c r="R26" s="22">
        <v>139.08000000000001</v>
      </c>
      <c r="S26" s="22">
        <v>138.41</v>
      </c>
      <c r="T26" s="22">
        <v>138.82</v>
      </c>
      <c r="U26" s="22">
        <v>140.66999999999999</v>
      </c>
      <c r="V26" s="22">
        <v>150.19999999999999</v>
      </c>
      <c r="W26" s="22">
        <v>156.96</v>
      </c>
      <c r="X26" s="22">
        <v>149.21</v>
      </c>
      <c r="Y26" s="22">
        <v>142.55000000000001</v>
      </c>
    </row>
    <row r="27" spans="1:25" ht="12" customHeight="1" x14ac:dyDescent="0.2">
      <c r="A27" s="39">
        <v>21</v>
      </c>
      <c r="B27" s="22">
        <v>128.72999999999999</v>
      </c>
      <c r="C27" s="22">
        <v>106.11</v>
      </c>
      <c r="D27" s="22">
        <v>104.32</v>
      </c>
      <c r="E27" s="22">
        <v>100.64</v>
      </c>
      <c r="F27" s="22">
        <v>103.47</v>
      </c>
      <c r="G27" s="22">
        <v>106.15</v>
      </c>
      <c r="H27" s="22">
        <v>107.49</v>
      </c>
      <c r="I27" s="22">
        <v>142.62</v>
      </c>
      <c r="J27" s="22">
        <v>154.41</v>
      </c>
      <c r="K27" s="22">
        <v>170.14</v>
      </c>
      <c r="L27" s="22">
        <v>171.41</v>
      </c>
      <c r="M27" s="22">
        <v>175.02</v>
      </c>
      <c r="N27" s="22">
        <v>170</v>
      </c>
      <c r="O27" s="22">
        <v>174.59</v>
      </c>
      <c r="P27" s="22">
        <v>168.77</v>
      </c>
      <c r="Q27" s="22">
        <v>166.66</v>
      </c>
      <c r="R27" s="22">
        <v>156.9</v>
      </c>
      <c r="S27" s="22">
        <v>153.05000000000001</v>
      </c>
      <c r="T27" s="22">
        <v>151.28</v>
      </c>
      <c r="U27" s="22">
        <v>146.66</v>
      </c>
      <c r="V27" s="22">
        <v>153.34</v>
      </c>
      <c r="W27" s="22">
        <v>169.59</v>
      </c>
      <c r="X27" s="22">
        <v>153.69</v>
      </c>
      <c r="Y27" s="22">
        <v>131.94</v>
      </c>
    </row>
    <row r="28" spans="1:25" ht="11.25" customHeight="1" x14ac:dyDescent="0.2">
      <c r="A28" s="39">
        <v>22</v>
      </c>
      <c r="B28" s="22">
        <v>120.43</v>
      </c>
      <c r="C28" s="22">
        <v>101.97</v>
      </c>
      <c r="D28" s="22">
        <v>91.65</v>
      </c>
      <c r="E28" s="22">
        <v>90.48</v>
      </c>
      <c r="F28" s="22">
        <v>94.97</v>
      </c>
      <c r="G28" s="22">
        <v>101.67</v>
      </c>
      <c r="H28" s="22">
        <v>107.78</v>
      </c>
      <c r="I28" s="22">
        <v>129.51</v>
      </c>
      <c r="J28" s="22">
        <v>150.03</v>
      </c>
      <c r="K28" s="22">
        <v>162.07</v>
      </c>
      <c r="L28" s="22">
        <v>163.19999999999999</v>
      </c>
      <c r="M28" s="22">
        <v>159.9</v>
      </c>
      <c r="N28" s="22">
        <v>156.82</v>
      </c>
      <c r="O28" s="22">
        <v>158.80000000000001</v>
      </c>
      <c r="P28" s="22">
        <v>154.85</v>
      </c>
      <c r="Q28" s="22">
        <v>154.32</v>
      </c>
      <c r="R28" s="22">
        <v>151.21</v>
      </c>
      <c r="S28" s="22">
        <v>149.35</v>
      </c>
      <c r="T28" s="22">
        <v>149.36000000000001</v>
      </c>
      <c r="U28" s="22">
        <v>135.54</v>
      </c>
      <c r="V28" s="22">
        <v>149.78</v>
      </c>
      <c r="W28" s="22">
        <v>159.88</v>
      </c>
      <c r="X28" s="22">
        <v>152.26</v>
      </c>
      <c r="Y28" s="22">
        <v>125.84</v>
      </c>
    </row>
    <row r="29" spans="1:25" ht="12" customHeight="1" x14ac:dyDescent="0.2">
      <c r="A29" s="39">
        <v>23</v>
      </c>
      <c r="B29" s="22">
        <v>114.37</v>
      </c>
      <c r="C29" s="22">
        <v>103.02</v>
      </c>
      <c r="D29" s="22">
        <v>92.18</v>
      </c>
      <c r="E29" s="22">
        <v>90.58</v>
      </c>
      <c r="F29" s="22">
        <v>91.49</v>
      </c>
      <c r="G29" s="22">
        <v>106.27</v>
      </c>
      <c r="H29" s="22">
        <v>106.99</v>
      </c>
      <c r="I29" s="22">
        <v>139.63</v>
      </c>
      <c r="J29" s="22">
        <v>160.19</v>
      </c>
      <c r="K29" s="22">
        <v>172.13</v>
      </c>
      <c r="L29" s="22">
        <v>173.34</v>
      </c>
      <c r="M29" s="22">
        <v>173.31</v>
      </c>
      <c r="N29" s="22">
        <v>172.22</v>
      </c>
      <c r="O29" s="22">
        <v>175</v>
      </c>
      <c r="P29" s="22">
        <v>171.83</v>
      </c>
      <c r="Q29" s="22">
        <v>170.89</v>
      </c>
      <c r="R29" s="22">
        <v>163.92</v>
      </c>
      <c r="S29" s="22">
        <v>160.41999999999999</v>
      </c>
      <c r="T29" s="22">
        <v>159.47</v>
      </c>
      <c r="U29" s="22">
        <v>148.97</v>
      </c>
      <c r="V29" s="22">
        <v>157.63999999999999</v>
      </c>
      <c r="W29" s="22">
        <v>172.97</v>
      </c>
      <c r="X29" s="22">
        <v>156.43</v>
      </c>
      <c r="Y29" s="22">
        <v>130.21</v>
      </c>
    </row>
    <row r="30" spans="1:25" ht="12" customHeight="1" x14ac:dyDescent="0.2">
      <c r="A30" s="39">
        <v>24</v>
      </c>
      <c r="B30" s="22">
        <v>102.1</v>
      </c>
      <c r="C30" s="22">
        <v>95.25</v>
      </c>
      <c r="D30" s="22">
        <v>94.12</v>
      </c>
      <c r="E30" s="22">
        <v>92.39</v>
      </c>
      <c r="F30" s="22">
        <v>92.52</v>
      </c>
      <c r="G30" s="22">
        <v>94.87</v>
      </c>
      <c r="H30" s="22">
        <v>99.84</v>
      </c>
      <c r="I30" s="22">
        <v>127.38</v>
      </c>
      <c r="J30" s="22">
        <v>153.80000000000001</v>
      </c>
      <c r="K30" s="22">
        <v>174.92</v>
      </c>
      <c r="L30" s="22">
        <v>177.1</v>
      </c>
      <c r="M30" s="22">
        <v>177.6</v>
      </c>
      <c r="N30" s="22">
        <v>176.41</v>
      </c>
      <c r="O30" s="22">
        <v>179.2</v>
      </c>
      <c r="P30" s="22">
        <v>177.6</v>
      </c>
      <c r="Q30" s="22">
        <v>173.97</v>
      </c>
      <c r="R30" s="22">
        <v>169.3</v>
      </c>
      <c r="S30" s="22">
        <v>159.69</v>
      </c>
      <c r="T30" s="22">
        <v>158.52000000000001</v>
      </c>
      <c r="U30" s="22">
        <v>148.93</v>
      </c>
      <c r="V30" s="22">
        <v>157.21</v>
      </c>
      <c r="W30" s="22">
        <v>172.52</v>
      </c>
      <c r="X30" s="22">
        <v>152.74</v>
      </c>
      <c r="Y30" s="22">
        <v>128.49</v>
      </c>
    </row>
    <row r="31" spans="1:25" ht="12" customHeight="1" x14ac:dyDescent="0.2">
      <c r="A31" s="39">
        <v>25</v>
      </c>
      <c r="B31" s="22">
        <v>100.43</v>
      </c>
      <c r="C31" s="22">
        <v>75.31</v>
      </c>
      <c r="D31" s="22">
        <v>62.8</v>
      </c>
      <c r="E31" s="22">
        <v>1.67</v>
      </c>
      <c r="F31" s="22">
        <v>1.68</v>
      </c>
      <c r="G31" s="22">
        <v>72.97</v>
      </c>
      <c r="H31" s="22">
        <v>94.81</v>
      </c>
      <c r="I31" s="22">
        <v>123.87</v>
      </c>
      <c r="J31" s="22">
        <v>148.5</v>
      </c>
      <c r="K31" s="22">
        <v>167.12</v>
      </c>
      <c r="L31" s="22">
        <v>168.81</v>
      </c>
      <c r="M31" s="22">
        <v>168.68</v>
      </c>
      <c r="N31" s="22">
        <v>168.36</v>
      </c>
      <c r="O31" s="22">
        <v>168.18</v>
      </c>
      <c r="P31" s="22">
        <v>165.65</v>
      </c>
      <c r="Q31" s="22">
        <v>158.9</v>
      </c>
      <c r="R31" s="22">
        <v>148.91999999999999</v>
      </c>
      <c r="S31" s="22">
        <v>147.79</v>
      </c>
      <c r="T31" s="22">
        <v>144.78</v>
      </c>
      <c r="U31" s="22">
        <v>129.44</v>
      </c>
      <c r="V31" s="22">
        <v>146.33000000000001</v>
      </c>
      <c r="W31" s="22">
        <v>160.96</v>
      </c>
      <c r="X31" s="22">
        <v>144.46</v>
      </c>
      <c r="Y31" s="22">
        <v>121.63</v>
      </c>
    </row>
    <row r="32" spans="1:25" ht="12" customHeight="1" x14ac:dyDescent="0.2">
      <c r="A32" s="39">
        <v>26</v>
      </c>
      <c r="B32" s="22">
        <v>115.63</v>
      </c>
      <c r="C32" s="22">
        <v>91.06</v>
      </c>
      <c r="D32" s="22">
        <v>89.56</v>
      </c>
      <c r="E32" s="22">
        <v>82.9</v>
      </c>
      <c r="F32" s="22">
        <v>85.13</v>
      </c>
      <c r="G32" s="22">
        <v>85.08</v>
      </c>
      <c r="H32" s="22">
        <v>87.46</v>
      </c>
      <c r="I32" s="22">
        <v>104.71</v>
      </c>
      <c r="J32" s="22">
        <v>133.03</v>
      </c>
      <c r="K32" s="22">
        <v>160.76</v>
      </c>
      <c r="L32" s="22">
        <v>169.12</v>
      </c>
      <c r="M32" s="22">
        <v>168.57</v>
      </c>
      <c r="N32" s="22">
        <v>164.02</v>
      </c>
      <c r="O32" s="22">
        <v>153.32</v>
      </c>
      <c r="P32" s="22">
        <v>152.47</v>
      </c>
      <c r="Q32" s="22">
        <v>143.49</v>
      </c>
      <c r="R32" s="22">
        <v>131.66999999999999</v>
      </c>
      <c r="S32" s="22">
        <v>126.66</v>
      </c>
      <c r="T32" s="22">
        <v>126.97</v>
      </c>
      <c r="U32" s="22">
        <v>127.55</v>
      </c>
      <c r="V32" s="22">
        <v>148.99</v>
      </c>
      <c r="W32" s="22">
        <v>160.51</v>
      </c>
      <c r="X32" s="22">
        <v>147.5</v>
      </c>
      <c r="Y32" s="22">
        <v>120.94</v>
      </c>
    </row>
    <row r="33" spans="1:25" x14ac:dyDescent="0.2">
      <c r="A33" s="39">
        <v>27</v>
      </c>
      <c r="B33" s="22">
        <v>109.35</v>
      </c>
      <c r="C33" s="22">
        <v>95.68</v>
      </c>
      <c r="D33" s="22">
        <v>85</v>
      </c>
      <c r="E33" s="22">
        <v>78.52</v>
      </c>
      <c r="F33" s="22">
        <v>75.81</v>
      </c>
      <c r="G33" s="22">
        <v>74.739999999999995</v>
      </c>
      <c r="H33" s="22">
        <v>79.64</v>
      </c>
      <c r="I33" s="22">
        <v>82.98</v>
      </c>
      <c r="J33" s="22">
        <v>102.45</v>
      </c>
      <c r="K33" s="22">
        <v>117.43</v>
      </c>
      <c r="L33" s="22">
        <v>125.9</v>
      </c>
      <c r="M33" s="22">
        <v>124.36</v>
      </c>
      <c r="N33" s="22">
        <v>118.86</v>
      </c>
      <c r="O33" s="22">
        <v>118.38</v>
      </c>
      <c r="P33" s="22">
        <v>117.16</v>
      </c>
      <c r="Q33" s="22">
        <v>114.42</v>
      </c>
      <c r="R33" s="22">
        <v>109.19</v>
      </c>
      <c r="S33" s="22">
        <v>105.86</v>
      </c>
      <c r="T33" s="22">
        <v>106.54</v>
      </c>
      <c r="U33" s="22">
        <v>109.99</v>
      </c>
      <c r="V33" s="22">
        <v>130.99</v>
      </c>
      <c r="W33" s="22">
        <v>146.11000000000001</v>
      </c>
      <c r="X33" s="22">
        <v>134.46</v>
      </c>
      <c r="Y33" s="22">
        <v>114.89</v>
      </c>
    </row>
    <row r="34" spans="1:25" ht="12" customHeight="1" x14ac:dyDescent="0.2">
      <c r="A34" s="39">
        <v>28</v>
      </c>
      <c r="B34" s="22">
        <v>97.97</v>
      </c>
      <c r="C34" s="22">
        <v>82.08</v>
      </c>
      <c r="D34" s="22">
        <v>80.02</v>
      </c>
      <c r="E34" s="22">
        <v>72.45</v>
      </c>
      <c r="F34" s="22">
        <v>79.72</v>
      </c>
      <c r="G34" s="22">
        <v>87.4</v>
      </c>
      <c r="H34" s="22">
        <v>103.33</v>
      </c>
      <c r="I34" s="22">
        <v>129.66999999999999</v>
      </c>
      <c r="J34" s="22">
        <v>155.46</v>
      </c>
      <c r="K34" s="22">
        <v>176.36</v>
      </c>
      <c r="L34" s="22">
        <v>178.46</v>
      </c>
      <c r="M34" s="22">
        <v>178.12</v>
      </c>
      <c r="N34" s="22">
        <v>181.01</v>
      </c>
      <c r="O34" s="22">
        <v>182.81</v>
      </c>
      <c r="P34" s="22">
        <v>182.39</v>
      </c>
      <c r="Q34" s="22">
        <v>175.73</v>
      </c>
      <c r="R34" s="22">
        <v>175.21</v>
      </c>
      <c r="S34" s="22">
        <v>165.53</v>
      </c>
      <c r="T34" s="22">
        <v>165.01</v>
      </c>
      <c r="U34" s="22">
        <v>150.53</v>
      </c>
      <c r="V34" s="22">
        <v>164.37</v>
      </c>
      <c r="W34" s="22">
        <v>177.62</v>
      </c>
      <c r="X34" s="22">
        <v>152.02000000000001</v>
      </c>
      <c r="Y34" s="22">
        <v>129.38</v>
      </c>
    </row>
    <row r="35" spans="1:25" ht="12" customHeight="1" x14ac:dyDescent="0.2">
      <c r="A35" s="39">
        <v>29</v>
      </c>
      <c r="B35" s="22">
        <v>99.06</v>
      </c>
      <c r="C35" s="22">
        <v>82.04</v>
      </c>
      <c r="D35" s="22">
        <v>70.66</v>
      </c>
      <c r="E35" s="22">
        <v>67.3</v>
      </c>
      <c r="F35" s="22">
        <v>69.2</v>
      </c>
      <c r="G35" s="22">
        <v>82.42</v>
      </c>
      <c r="H35" s="22">
        <v>92.16</v>
      </c>
      <c r="I35" s="22">
        <v>124.42</v>
      </c>
      <c r="J35" s="22">
        <v>150.66999999999999</v>
      </c>
      <c r="K35" s="22">
        <v>169.1</v>
      </c>
      <c r="L35" s="22">
        <v>171.88</v>
      </c>
      <c r="M35" s="22">
        <v>176.28</v>
      </c>
      <c r="N35" s="22">
        <v>168.94</v>
      </c>
      <c r="O35" s="22">
        <v>170.5</v>
      </c>
      <c r="P35" s="22">
        <v>164.21</v>
      </c>
      <c r="Q35" s="22">
        <v>161.19999999999999</v>
      </c>
      <c r="R35" s="22">
        <v>153.93</v>
      </c>
      <c r="S35" s="22">
        <v>149.33000000000001</v>
      </c>
      <c r="T35" s="22">
        <v>148.25</v>
      </c>
      <c r="U35" s="22">
        <v>145.71</v>
      </c>
      <c r="V35" s="22">
        <v>150.49</v>
      </c>
      <c r="W35" s="22">
        <v>169.49</v>
      </c>
      <c r="X35" s="22">
        <v>152.79</v>
      </c>
      <c r="Y35" s="22">
        <v>121.95</v>
      </c>
    </row>
    <row r="36" spans="1:25" ht="12" customHeight="1" x14ac:dyDescent="0.2">
      <c r="A36" s="39">
        <v>30</v>
      </c>
      <c r="B36" s="22">
        <v>108.85</v>
      </c>
      <c r="C36" s="22">
        <v>91.89</v>
      </c>
      <c r="D36" s="22">
        <v>83.03</v>
      </c>
      <c r="E36" s="22">
        <v>80.42</v>
      </c>
      <c r="F36" s="22">
        <v>81.98</v>
      </c>
      <c r="G36" s="22">
        <v>90.82</v>
      </c>
      <c r="H36" s="22">
        <v>105.71</v>
      </c>
      <c r="I36" s="22">
        <v>127.13</v>
      </c>
      <c r="J36" s="22">
        <v>164.15</v>
      </c>
      <c r="K36" s="22">
        <v>180.81</v>
      </c>
      <c r="L36" s="22">
        <v>182.22</v>
      </c>
      <c r="M36" s="22">
        <v>181.04</v>
      </c>
      <c r="N36" s="22">
        <v>178.73</v>
      </c>
      <c r="O36" s="22">
        <v>180.95</v>
      </c>
      <c r="P36" s="22">
        <v>177.12</v>
      </c>
      <c r="Q36" s="22">
        <v>173.51</v>
      </c>
      <c r="R36" s="22">
        <v>162.12</v>
      </c>
      <c r="S36" s="22">
        <v>157.35</v>
      </c>
      <c r="T36" s="22">
        <v>147.71</v>
      </c>
      <c r="U36" s="22">
        <v>146.56</v>
      </c>
      <c r="V36" s="22">
        <v>159.1</v>
      </c>
      <c r="W36" s="22">
        <v>184.96</v>
      </c>
      <c r="X36" s="22">
        <v>162.13</v>
      </c>
      <c r="Y36" s="22">
        <v>125</v>
      </c>
    </row>
    <row r="37" spans="1:25" ht="11.25" customHeight="1" x14ac:dyDescent="0.2">
      <c r="A37" s="39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9">
        <v>1</v>
      </c>
      <c r="B41" s="22">
        <v>102.27</v>
      </c>
      <c r="C41" s="22">
        <v>96.33</v>
      </c>
      <c r="D41" s="22">
        <v>90.13</v>
      </c>
      <c r="E41" s="22">
        <v>89.27</v>
      </c>
      <c r="F41" s="22">
        <v>91.71</v>
      </c>
      <c r="G41" s="22">
        <v>103.01</v>
      </c>
      <c r="H41" s="22">
        <v>108.29</v>
      </c>
      <c r="I41" s="22">
        <v>121.79</v>
      </c>
      <c r="J41" s="22">
        <v>135.97</v>
      </c>
      <c r="K41" s="22">
        <v>152.44</v>
      </c>
      <c r="L41" s="22">
        <v>154.9</v>
      </c>
      <c r="M41" s="22">
        <v>154.16999999999999</v>
      </c>
      <c r="N41" s="22">
        <v>150.38999999999999</v>
      </c>
      <c r="O41" s="22">
        <v>149.56</v>
      </c>
      <c r="P41" s="22">
        <v>141.94999999999999</v>
      </c>
      <c r="Q41" s="22">
        <v>137.54</v>
      </c>
      <c r="R41" s="22">
        <v>131.16999999999999</v>
      </c>
      <c r="S41" s="22">
        <v>128.61000000000001</v>
      </c>
      <c r="T41" s="22">
        <v>128.33000000000001</v>
      </c>
      <c r="U41" s="22">
        <v>127.31</v>
      </c>
      <c r="V41" s="22">
        <v>135.37</v>
      </c>
      <c r="W41" s="22">
        <v>140.84</v>
      </c>
      <c r="X41" s="22">
        <v>127.69</v>
      </c>
      <c r="Y41" s="22">
        <v>115.7</v>
      </c>
    </row>
    <row r="42" spans="1:25" ht="12" customHeight="1" x14ac:dyDescent="0.2">
      <c r="A42" s="39">
        <v>2</v>
      </c>
      <c r="B42" s="22">
        <v>90.96</v>
      </c>
      <c r="C42" s="22">
        <v>86.76</v>
      </c>
      <c r="D42" s="22">
        <v>85.03</v>
      </c>
      <c r="E42" s="22">
        <v>84.63</v>
      </c>
      <c r="F42" s="22">
        <v>85.33</v>
      </c>
      <c r="G42" s="22">
        <v>90.46</v>
      </c>
      <c r="H42" s="22">
        <v>102.07</v>
      </c>
      <c r="I42" s="22">
        <v>112.28</v>
      </c>
      <c r="J42" s="22">
        <v>127.99</v>
      </c>
      <c r="K42" s="22">
        <v>147.59</v>
      </c>
      <c r="L42" s="22">
        <v>147.72999999999999</v>
      </c>
      <c r="M42" s="22">
        <v>144.34</v>
      </c>
      <c r="N42" s="22">
        <v>136.56</v>
      </c>
      <c r="O42" s="22">
        <v>135.33000000000001</v>
      </c>
      <c r="P42" s="22">
        <v>132.34</v>
      </c>
      <c r="Q42" s="22">
        <v>130.38</v>
      </c>
      <c r="R42" s="22">
        <v>127.64</v>
      </c>
      <c r="S42" s="22">
        <v>126.08</v>
      </c>
      <c r="T42" s="22">
        <v>125.69</v>
      </c>
      <c r="U42" s="22">
        <v>127.84</v>
      </c>
      <c r="V42" s="22">
        <v>136.97999999999999</v>
      </c>
      <c r="W42" s="22">
        <v>145.53</v>
      </c>
      <c r="X42" s="22">
        <v>129.31</v>
      </c>
      <c r="Y42" s="22">
        <v>109.28</v>
      </c>
    </row>
    <row r="43" spans="1:25" ht="12" customHeight="1" x14ac:dyDescent="0.2">
      <c r="A43" s="39">
        <v>3</v>
      </c>
      <c r="B43" s="22">
        <v>93.93</v>
      </c>
      <c r="C43" s="22">
        <v>90.03</v>
      </c>
      <c r="D43" s="22">
        <v>88.73</v>
      </c>
      <c r="E43" s="22">
        <v>87.53</v>
      </c>
      <c r="F43" s="22">
        <v>88.54</v>
      </c>
      <c r="G43" s="22">
        <v>94.07</v>
      </c>
      <c r="H43" s="22">
        <v>108.41</v>
      </c>
      <c r="I43" s="22">
        <v>113.63</v>
      </c>
      <c r="J43" s="22">
        <v>128.66999999999999</v>
      </c>
      <c r="K43" s="22">
        <v>141.16</v>
      </c>
      <c r="L43" s="22">
        <v>146.97999999999999</v>
      </c>
      <c r="M43" s="22">
        <v>148.57</v>
      </c>
      <c r="N43" s="22">
        <v>144.97</v>
      </c>
      <c r="O43" s="22">
        <v>142.91</v>
      </c>
      <c r="P43" s="22">
        <v>139.21</v>
      </c>
      <c r="Q43" s="22">
        <v>136.72999999999999</v>
      </c>
      <c r="R43" s="22">
        <v>132.30000000000001</v>
      </c>
      <c r="S43" s="22">
        <v>129.88</v>
      </c>
      <c r="T43" s="22">
        <v>127.42</v>
      </c>
      <c r="U43" s="22">
        <v>129.01</v>
      </c>
      <c r="V43" s="22">
        <v>135.63999999999999</v>
      </c>
      <c r="W43" s="22">
        <v>148.11000000000001</v>
      </c>
      <c r="X43" s="22">
        <v>134.05000000000001</v>
      </c>
      <c r="Y43" s="22">
        <v>114.77</v>
      </c>
    </row>
    <row r="44" spans="1:25" ht="12" customHeight="1" x14ac:dyDescent="0.2">
      <c r="A44" s="39">
        <v>4</v>
      </c>
      <c r="B44" s="22">
        <v>104.32</v>
      </c>
      <c r="C44" s="22">
        <v>94.49</v>
      </c>
      <c r="D44" s="22">
        <v>91.76</v>
      </c>
      <c r="E44" s="22">
        <v>91.09</v>
      </c>
      <c r="F44" s="22">
        <v>91.36</v>
      </c>
      <c r="G44" s="22">
        <v>99.18</v>
      </c>
      <c r="H44" s="22">
        <v>117.37</v>
      </c>
      <c r="I44" s="22">
        <v>119.08</v>
      </c>
      <c r="J44" s="22">
        <v>132.71</v>
      </c>
      <c r="K44" s="22">
        <v>149.75</v>
      </c>
      <c r="L44" s="22">
        <v>152.53</v>
      </c>
      <c r="M44" s="22">
        <v>150.02000000000001</v>
      </c>
      <c r="N44" s="22">
        <v>144.34</v>
      </c>
      <c r="O44" s="22">
        <v>139.53</v>
      </c>
      <c r="P44" s="22">
        <v>137.13999999999999</v>
      </c>
      <c r="Q44" s="22">
        <v>135.1</v>
      </c>
      <c r="R44" s="22">
        <v>133.99</v>
      </c>
      <c r="S44" s="22">
        <v>130.44999999999999</v>
      </c>
      <c r="T44" s="22">
        <v>128.57</v>
      </c>
      <c r="U44" s="22">
        <v>133.44999999999999</v>
      </c>
      <c r="V44" s="22">
        <v>138.41999999999999</v>
      </c>
      <c r="W44" s="22">
        <v>142.65</v>
      </c>
      <c r="X44" s="22">
        <v>131.63999999999999</v>
      </c>
      <c r="Y44" s="22">
        <v>117.74</v>
      </c>
    </row>
    <row r="45" spans="1:25" ht="12" customHeight="1" x14ac:dyDescent="0.2">
      <c r="A45" s="39">
        <v>5</v>
      </c>
      <c r="B45" s="22">
        <v>116.13</v>
      </c>
      <c r="C45" s="22">
        <v>116.88</v>
      </c>
      <c r="D45" s="22">
        <v>109.55</v>
      </c>
      <c r="E45" s="22">
        <v>108.61</v>
      </c>
      <c r="F45" s="22">
        <v>108.36</v>
      </c>
      <c r="G45" s="22">
        <v>108.79</v>
      </c>
      <c r="H45" s="22">
        <v>114.69</v>
      </c>
      <c r="I45" s="22">
        <v>119.22</v>
      </c>
      <c r="J45" s="22">
        <v>133.06</v>
      </c>
      <c r="K45" s="22">
        <v>141.49</v>
      </c>
      <c r="L45" s="22">
        <v>150.66999999999999</v>
      </c>
      <c r="M45" s="22">
        <v>150.08000000000001</v>
      </c>
      <c r="N45" s="22">
        <v>144.51</v>
      </c>
      <c r="O45" s="22">
        <v>141.84</v>
      </c>
      <c r="P45" s="22">
        <v>137.79</v>
      </c>
      <c r="Q45" s="22">
        <v>137.30000000000001</v>
      </c>
      <c r="R45" s="22">
        <v>134.96</v>
      </c>
      <c r="S45" s="22">
        <v>129.54</v>
      </c>
      <c r="T45" s="22">
        <v>131.02000000000001</v>
      </c>
      <c r="U45" s="22">
        <v>137.94</v>
      </c>
      <c r="V45" s="22">
        <v>144.56</v>
      </c>
      <c r="W45" s="22">
        <v>151.44</v>
      </c>
      <c r="X45" s="22">
        <v>137.75</v>
      </c>
      <c r="Y45" s="22">
        <v>122.04</v>
      </c>
    </row>
    <row r="46" spans="1:25" ht="12" customHeight="1" x14ac:dyDescent="0.2">
      <c r="A46" s="39">
        <v>6</v>
      </c>
      <c r="B46" s="22">
        <v>123.12</v>
      </c>
      <c r="C46" s="22">
        <v>112.04</v>
      </c>
      <c r="D46" s="22">
        <v>111.74</v>
      </c>
      <c r="E46" s="22">
        <v>108.59</v>
      </c>
      <c r="F46" s="22">
        <v>108.05</v>
      </c>
      <c r="G46" s="22">
        <v>107.67</v>
      </c>
      <c r="H46" s="22">
        <v>111.14</v>
      </c>
      <c r="I46" s="22">
        <v>114.14</v>
      </c>
      <c r="J46" s="22">
        <v>128.21</v>
      </c>
      <c r="K46" s="22">
        <v>135.07</v>
      </c>
      <c r="L46" s="22">
        <v>128.41</v>
      </c>
      <c r="M46" s="22">
        <v>128.68</v>
      </c>
      <c r="N46" s="22">
        <v>128.34</v>
      </c>
      <c r="O46" s="22">
        <v>128.22</v>
      </c>
      <c r="P46" s="22">
        <v>128.47</v>
      </c>
      <c r="Q46" s="22">
        <v>129.28</v>
      </c>
      <c r="R46" s="22">
        <v>128.01</v>
      </c>
      <c r="S46" s="22">
        <v>125.24</v>
      </c>
      <c r="T46" s="22">
        <v>126.96</v>
      </c>
      <c r="U46" s="22">
        <v>132.4</v>
      </c>
      <c r="V46" s="22">
        <v>137.58000000000001</v>
      </c>
      <c r="W46" s="22">
        <v>137.68</v>
      </c>
      <c r="X46" s="22">
        <v>136.62</v>
      </c>
      <c r="Y46" s="22">
        <v>128.5</v>
      </c>
    </row>
    <row r="47" spans="1:25" ht="12" customHeight="1" x14ac:dyDescent="0.2">
      <c r="A47" s="39">
        <v>7</v>
      </c>
      <c r="B47" s="22">
        <v>115.12</v>
      </c>
      <c r="C47" s="22">
        <v>100.7</v>
      </c>
      <c r="D47" s="22">
        <v>96.24</v>
      </c>
      <c r="E47" s="22">
        <v>95.71</v>
      </c>
      <c r="F47" s="22">
        <v>97.65</v>
      </c>
      <c r="G47" s="22">
        <v>107.01</v>
      </c>
      <c r="H47" s="22">
        <v>121.67</v>
      </c>
      <c r="I47" s="22">
        <v>125</v>
      </c>
      <c r="J47" s="22">
        <v>138.36000000000001</v>
      </c>
      <c r="K47" s="22">
        <v>156.51</v>
      </c>
      <c r="L47" s="22">
        <v>160.96</v>
      </c>
      <c r="M47" s="22">
        <v>159.69999999999999</v>
      </c>
      <c r="N47" s="22">
        <v>150.63999999999999</v>
      </c>
      <c r="O47" s="22">
        <v>153.05000000000001</v>
      </c>
      <c r="P47" s="22">
        <v>151</v>
      </c>
      <c r="Q47" s="22">
        <v>148.31</v>
      </c>
      <c r="R47" s="22">
        <v>143.46</v>
      </c>
      <c r="S47" s="22">
        <v>139.07</v>
      </c>
      <c r="T47" s="22">
        <v>138.81</v>
      </c>
      <c r="U47" s="22">
        <v>137.33000000000001</v>
      </c>
      <c r="V47" s="22">
        <v>151.04</v>
      </c>
      <c r="W47" s="22">
        <v>153.88</v>
      </c>
      <c r="X47" s="22">
        <v>138.43</v>
      </c>
      <c r="Y47" s="22">
        <v>125.46</v>
      </c>
    </row>
    <row r="48" spans="1:25" ht="12" customHeight="1" x14ac:dyDescent="0.2">
      <c r="A48" s="39">
        <v>8</v>
      </c>
      <c r="B48" s="22">
        <v>115.54</v>
      </c>
      <c r="C48" s="22">
        <v>98.21</v>
      </c>
      <c r="D48" s="22">
        <v>93.27</v>
      </c>
      <c r="E48" s="22">
        <v>92.35</v>
      </c>
      <c r="F48" s="22">
        <v>93.58</v>
      </c>
      <c r="G48" s="22">
        <v>107.01</v>
      </c>
      <c r="H48" s="22">
        <v>113.44</v>
      </c>
      <c r="I48" s="22">
        <v>123.1</v>
      </c>
      <c r="J48" s="22">
        <v>141.22999999999999</v>
      </c>
      <c r="K48" s="22">
        <v>163.78</v>
      </c>
      <c r="L48" s="22">
        <v>173.38</v>
      </c>
      <c r="M48" s="22">
        <v>161.84</v>
      </c>
      <c r="N48" s="22">
        <v>152.37</v>
      </c>
      <c r="O48" s="22">
        <v>155.86000000000001</v>
      </c>
      <c r="P48" s="22">
        <v>152.32</v>
      </c>
      <c r="Q48" s="22">
        <v>147.32</v>
      </c>
      <c r="R48" s="22">
        <v>140.6</v>
      </c>
      <c r="S48" s="22">
        <v>136.93</v>
      </c>
      <c r="T48" s="22">
        <v>136.61000000000001</v>
      </c>
      <c r="U48" s="22">
        <v>141.85</v>
      </c>
      <c r="V48" s="22">
        <v>153.16</v>
      </c>
      <c r="W48" s="22">
        <v>162.26</v>
      </c>
      <c r="X48" s="22">
        <v>143.03</v>
      </c>
      <c r="Y48" s="22">
        <v>124.29</v>
      </c>
    </row>
    <row r="49" spans="1:25" x14ac:dyDescent="0.2">
      <c r="A49" s="39">
        <v>9</v>
      </c>
      <c r="B49" s="22">
        <v>112.43</v>
      </c>
      <c r="C49" s="22">
        <v>98.4</v>
      </c>
      <c r="D49" s="22">
        <v>93.51</v>
      </c>
      <c r="E49" s="22">
        <v>92.98</v>
      </c>
      <c r="F49" s="22">
        <v>96.04</v>
      </c>
      <c r="G49" s="22">
        <v>107.84</v>
      </c>
      <c r="H49" s="22">
        <v>111.62</v>
      </c>
      <c r="I49" s="22">
        <v>126.36</v>
      </c>
      <c r="J49" s="22">
        <v>137.29</v>
      </c>
      <c r="K49" s="22">
        <v>150.91</v>
      </c>
      <c r="L49" s="22">
        <v>151.09</v>
      </c>
      <c r="M49" s="22">
        <v>150.33000000000001</v>
      </c>
      <c r="N49" s="22">
        <v>147.52000000000001</v>
      </c>
      <c r="O49" s="22">
        <v>149.88999999999999</v>
      </c>
      <c r="P49" s="22">
        <v>148.19999999999999</v>
      </c>
      <c r="Q49" s="22">
        <v>145.74</v>
      </c>
      <c r="R49" s="22">
        <v>139.78</v>
      </c>
      <c r="S49" s="22">
        <v>136.37</v>
      </c>
      <c r="T49" s="22">
        <v>135.86000000000001</v>
      </c>
      <c r="U49" s="22">
        <v>132.38</v>
      </c>
      <c r="V49" s="22">
        <v>144.44999999999999</v>
      </c>
      <c r="W49" s="22">
        <v>151.21</v>
      </c>
      <c r="X49" s="22">
        <v>136.91999999999999</v>
      </c>
      <c r="Y49" s="22">
        <v>121.17</v>
      </c>
    </row>
    <row r="50" spans="1:25" ht="12" customHeight="1" x14ac:dyDescent="0.2">
      <c r="A50" s="39">
        <v>10</v>
      </c>
      <c r="B50" s="22">
        <v>109.6</v>
      </c>
      <c r="C50" s="22">
        <v>94.88</v>
      </c>
      <c r="D50" s="22">
        <v>93.68</v>
      </c>
      <c r="E50" s="22">
        <v>92.42</v>
      </c>
      <c r="F50" s="22">
        <v>94.01</v>
      </c>
      <c r="G50" s="22">
        <v>106.7</v>
      </c>
      <c r="H50" s="22">
        <v>109.49</v>
      </c>
      <c r="I50" s="22">
        <v>118.83</v>
      </c>
      <c r="J50" s="22">
        <v>133.43</v>
      </c>
      <c r="K50" s="22">
        <v>151.12</v>
      </c>
      <c r="L50" s="22">
        <v>152.71</v>
      </c>
      <c r="M50" s="22">
        <v>151.31</v>
      </c>
      <c r="N50" s="22">
        <v>146.57</v>
      </c>
      <c r="O50" s="22">
        <v>150.22</v>
      </c>
      <c r="P50" s="22">
        <v>146.82</v>
      </c>
      <c r="Q50" s="22">
        <v>138.94999999999999</v>
      </c>
      <c r="R50" s="22">
        <v>134.61000000000001</v>
      </c>
      <c r="S50" s="22">
        <v>130.79</v>
      </c>
      <c r="T50" s="22">
        <v>131.33000000000001</v>
      </c>
      <c r="U50" s="22">
        <v>125.99</v>
      </c>
      <c r="V50" s="22">
        <v>140.91999999999999</v>
      </c>
      <c r="W50" s="22">
        <v>148.12</v>
      </c>
      <c r="X50" s="22">
        <v>128.84</v>
      </c>
      <c r="Y50" s="22">
        <v>115.81</v>
      </c>
    </row>
    <row r="51" spans="1:25" ht="12" customHeight="1" x14ac:dyDescent="0.2">
      <c r="A51" s="39">
        <v>11</v>
      </c>
      <c r="B51" s="22">
        <v>97.67</v>
      </c>
      <c r="C51" s="22">
        <v>88.08</v>
      </c>
      <c r="D51" s="22">
        <v>85.74</v>
      </c>
      <c r="E51" s="22">
        <v>85.35</v>
      </c>
      <c r="F51" s="22">
        <v>85.69</v>
      </c>
      <c r="G51" s="22">
        <v>89.77</v>
      </c>
      <c r="H51" s="22">
        <v>98.66</v>
      </c>
      <c r="I51" s="22">
        <v>109.06</v>
      </c>
      <c r="J51" s="22">
        <v>128.13</v>
      </c>
      <c r="K51" s="22">
        <v>154.19999999999999</v>
      </c>
      <c r="L51" s="22">
        <v>156.13</v>
      </c>
      <c r="M51" s="22">
        <v>153.49</v>
      </c>
      <c r="N51" s="22">
        <v>144.47</v>
      </c>
      <c r="O51" s="22">
        <v>147.97</v>
      </c>
      <c r="P51" s="22">
        <v>143.87</v>
      </c>
      <c r="Q51" s="22">
        <v>136.52000000000001</v>
      </c>
      <c r="R51" s="22">
        <v>125.35</v>
      </c>
      <c r="S51" s="22">
        <v>123.22</v>
      </c>
      <c r="T51" s="22">
        <v>122.78</v>
      </c>
      <c r="U51" s="22">
        <v>119.56</v>
      </c>
      <c r="V51" s="22">
        <v>137.27000000000001</v>
      </c>
      <c r="W51" s="22">
        <v>164.51</v>
      </c>
      <c r="X51" s="22">
        <v>136.37</v>
      </c>
      <c r="Y51" s="22">
        <v>116.89</v>
      </c>
    </row>
    <row r="52" spans="1:25" ht="12" customHeight="1" x14ac:dyDescent="0.2">
      <c r="A52" s="39">
        <v>12</v>
      </c>
      <c r="B52" s="22">
        <v>120.09</v>
      </c>
      <c r="C52" s="22">
        <v>110.21</v>
      </c>
      <c r="D52" s="22">
        <v>102.6</v>
      </c>
      <c r="E52" s="22">
        <v>104.08</v>
      </c>
      <c r="F52" s="22">
        <v>104.17</v>
      </c>
      <c r="G52" s="22">
        <v>104.53</v>
      </c>
      <c r="H52" s="22">
        <v>110.46</v>
      </c>
      <c r="I52" s="22">
        <v>111.32</v>
      </c>
      <c r="J52" s="22">
        <v>131.69</v>
      </c>
      <c r="K52" s="22">
        <v>150.07</v>
      </c>
      <c r="L52" s="22">
        <v>155.04</v>
      </c>
      <c r="M52" s="22">
        <v>155.72</v>
      </c>
      <c r="N52" s="22">
        <v>149.58000000000001</v>
      </c>
      <c r="O52" s="22">
        <v>148.53</v>
      </c>
      <c r="P52" s="22">
        <v>142.54</v>
      </c>
      <c r="Q52" s="22">
        <v>141.36000000000001</v>
      </c>
      <c r="R52" s="22">
        <v>136.27000000000001</v>
      </c>
      <c r="S52" s="22">
        <v>133.97999999999999</v>
      </c>
      <c r="T52" s="22">
        <v>133.36000000000001</v>
      </c>
      <c r="U52" s="22">
        <v>134.49</v>
      </c>
      <c r="V52" s="22">
        <v>150.13</v>
      </c>
      <c r="W52" s="22">
        <v>154.63</v>
      </c>
      <c r="X52" s="22">
        <v>144.82</v>
      </c>
      <c r="Y52" s="22">
        <v>122.37</v>
      </c>
    </row>
    <row r="53" spans="1:25" ht="12" customHeight="1" x14ac:dyDescent="0.2">
      <c r="A53" s="39">
        <v>13</v>
      </c>
      <c r="B53" s="22">
        <v>118.14</v>
      </c>
      <c r="C53" s="22">
        <v>104.14</v>
      </c>
      <c r="D53" s="22">
        <v>97.68</v>
      </c>
      <c r="E53" s="22">
        <v>95.14</v>
      </c>
      <c r="F53" s="22">
        <v>93.94</v>
      </c>
      <c r="G53" s="22">
        <v>95.3</v>
      </c>
      <c r="H53" s="22">
        <v>91.11</v>
      </c>
      <c r="I53" s="22">
        <v>91.14</v>
      </c>
      <c r="J53" s="22">
        <v>109.08</v>
      </c>
      <c r="K53" s="22">
        <v>115.67</v>
      </c>
      <c r="L53" s="22">
        <v>121.69</v>
      </c>
      <c r="M53" s="22">
        <v>123.68</v>
      </c>
      <c r="N53" s="22">
        <v>121.19</v>
      </c>
      <c r="O53" s="22">
        <v>120.82</v>
      </c>
      <c r="P53" s="22">
        <v>119.89</v>
      </c>
      <c r="Q53" s="22">
        <v>118.02</v>
      </c>
      <c r="R53" s="22">
        <v>115.92</v>
      </c>
      <c r="S53" s="22">
        <v>115.7</v>
      </c>
      <c r="T53" s="22">
        <v>116.49</v>
      </c>
      <c r="U53" s="22">
        <v>122.1</v>
      </c>
      <c r="V53" s="22">
        <v>136.52000000000001</v>
      </c>
      <c r="W53" s="22">
        <v>142.24</v>
      </c>
      <c r="X53" s="22">
        <v>131.58000000000001</v>
      </c>
      <c r="Y53" s="22">
        <v>120.25</v>
      </c>
    </row>
    <row r="54" spans="1:25" ht="12" customHeight="1" x14ac:dyDescent="0.2">
      <c r="A54" s="39">
        <v>14</v>
      </c>
      <c r="B54" s="22">
        <v>128.55000000000001</v>
      </c>
      <c r="C54" s="22">
        <v>110.45</v>
      </c>
      <c r="D54" s="22">
        <v>102.88</v>
      </c>
      <c r="E54" s="22">
        <v>95.24</v>
      </c>
      <c r="F54" s="22">
        <v>102.36</v>
      </c>
      <c r="G54" s="22">
        <v>107.15</v>
      </c>
      <c r="H54" s="22">
        <v>108.71</v>
      </c>
      <c r="I54" s="22">
        <v>132.76</v>
      </c>
      <c r="J54" s="22">
        <v>144.84</v>
      </c>
      <c r="K54" s="22">
        <v>160.63</v>
      </c>
      <c r="L54" s="22">
        <v>162.22</v>
      </c>
      <c r="M54" s="22">
        <v>161.25</v>
      </c>
      <c r="N54" s="22">
        <v>158.62</v>
      </c>
      <c r="O54" s="22">
        <v>159.52000000000001</v>
      </c>
      <c r="P54" s="22">
        <v>158.57</v>
      </c>
      <c r="Q54" s="22">
        <v>166.18</v>
      </c>
      <c r="R54" s="22">
        <v>151.62</v>
      </c>
      <c r="S54" s="22">
        <v>165.33</v>
      </c>
      <c r="T54" s="22">
        <v>160.49</v>
      </c>
      <c r="U54" s="22">
        <v>158.06</v>
      </c>
      <c r="V54" s="22">
        <v>165.6</v>
      </c>
      <c r="W54" s="22">
        <v>167.82</v>
      </c>
      <c r="X54" s="22">
        <v>151.22999999999999</v>
      </c>
      <c r="Y54" s="22">
        <v>131.02000000000001</v>
      </c>
    </row>
    <row r="55" spans="1:25" ht="12" customHeight="1" x14ac:dyDescent="0.2">
      <c r="A55" s="39">
        <v>15</v>
      </c>
      <c r="B55" s="22">
        <v>121.7</v>
      </c>
      <c r="C55" s="22">
        <v>96.27</v>
      </c>
      <c r="D55" s="22">
        <v>92.83</v>
      </c>
      <c r="E55" s="22">
        <v>91.49</v>
      </c>
      <c r="F55" s="22">
        <v>92.96</v>
      </c>
      <c r="G55" s="22">
        <v>100.4</v>
      </c>
      <c r="H55" s="22">
        <v>105.35</v>
      </c>
      <c r="I55" s="22">
        <v>126.06</v>
      </c>
      <c r="J55" s="22">
        <v>136.01</v>
      </c>
      <c r="K55" s="22">
        <v>146.16</v>
      </c>
      <c r="L55" s="22">
        <v>147.97999999999999</v>
      </c>
      <c r="M55" s="22">
        <v>148.49</v>
      </c>
      <c r="N55" s="22">
        <v>146.21</v>
      </c>
      <c r="O55" s="22">
        <v>147.79</v>
      </c>
      <c r="P55" s="22">
        <v>145.51</v>
      </c>
      <c r="Q55" s="22">
        <v>146.77000000000001</v>
      </c>
      <c r="R55" s="22">
        <v>140.72999999999999</v>
      </c>
      <c r="S55" s="22">
        <v>138.21</v>
      </c>
      <c r="T55" s="22">
        <v>136.81</v>
      </c>
      <c r="U55" s="22">
        <v>133.41</v>
      </c>
      <c r="V55" s="22">
        <v>139.08000000000001</v>
      </c>
      <c r="W55" s="22">
        <v>160.19999999999999</v>
      </c>
      <c r="X55" s="22">
        <v>142.94999999999999</v>
      </c>
      <c r="Y55" s="22">
        <v>123.02</v>
      </c>
    </row>
    <row r="56" spans="1:25" ht="12" customHeight="1" x14ac:dyDescent="0.2">
      <c r="A56" s="39">
        <v>16</v>
      </c>
      <c r="B56" s="22">
        <v>118.6</v>
      </c>
      <c r="C56" s="22">
        <v>102.24</v>
      </c>
      <c r="D56" s="22">
        <v>92.16</v>
      </c>
      <c r="E56" s="22">
        <v>91.48</v>
      </c>
      <c r="F56" s="22">
        <v>95.8</v>
      </c>
      <c r="G56" s="22">
        <v>103.95</v>
      </c>
      <c r="H56" s="22">
        <v>109.84</v>
      </c>
      <c r="I56" s="22">
        <v>126.66</v>
      </c>
      <c r="J56" s="22">
        <v>139.29</v>
      </c>
      <c r="K56" s="22">
        <v>145.46</v>
      </c>
      <c r="L56" s="22">
        <v>146.72999999999999</v>
      </c>
      <c r="M56" s="22">
        <v>152.56</v>
      </c>
      <c r="N56" s="22">
        <v>145.94999999999999</v>
      </c>
      <c r="O56" s="22">
        <v>151.24</v>
      </c>
      <c r="P56" s="22">
        <v>150.19</v>
      </c>
      <c r="Q56" s="22">
        <v>150.4</v>
      </c>
      <c r="R56" s="22">
        <v>143.79</v>
      </c>
      <c r="S56" s="22">
        <v>141.27000000000001</v>
      </c>
      <c r="T56" s="22">
        <v>141.94</v>
      </c>
      <c r="U56" s="22">
        <v>140.09</v>
      </c>
      <c r="V56" s="22">
        <v>144.66</v>
      </c>
      <c r="W56" s="22">
        <v>159.41999999999999</v>
      </c>
      <c r="X56" s="22">
        <v>146.62</v>
      </c>
      <c r="Y56" s="22">
        <v>128.21</v>
      </c>
    </row>
    <row r="57" spans="1:25" ht="12" customHeight="1" x14ac:dyDescent="0.2">
      <c r="A57" s="39">
        <v>17</v>
      </c>
      <c r="B57" s="22">
        <v>132.74</v>
      </c>
      <c r="C57" s="22">
        <v>115.22</v>
      </c>
      <c r="D57" s="22">
        <v>96.8</v>
      </c>
      <c r="E57" s="22">
        <v>96.23</v>
      </c>
      <c r="F57" s="22">
        <v>98.19</v>
      </c>
      <c r="G57" s="22">
        <v>115.84</v>
      </c>
      <c r="H57" s="22">
        <v>126.37</v>
      </c>
      <c r="I57" s="22">
        <v>139.91999999999999</v>
      </c>
      <c r="J57" s="22">
        <v>156.11000000000001</v>
      </c>
      <c r="K57" s="22">
        <v>159.85</v>
      </c>
      <c r="L57" s="22">
        <v>172.65</v>
      </c>
      <c r="M57" s="22">
        <v>169.21</v>
      </c>
      <c r="N57" s="22">
        <v>159.4</v>
      </c>
      <c r="O57" s="22">
        <v>159.68</v>
      </c>
      <c r="P57" s="22">
        <v>159.49</v>
      </c>
      <c r="Q57" s="22">
        <v>162.01</v>
      </c>
      <c r="R57" s="22">
        <v>159.61000000000001</v>
      </c>
      <c r="S57" s="22">
        <v>156.54</v>
      </c>
      <c r="T57" s="22">
        <v>156.79</v>
      </c>
      <c r="U57" s="22">
        <v>153.22</v>
      </c>
      <c r="V57" s="22">
        <v>157</v>
      </c>
      <c r="W57" s="22">
        <v>168.61</v>
      </c>
      <c r="X57" s="22">
        <v>158.99</v>
      </c>
      <c r="Y57" s="22">
        <v>139.52000000000001</v>
      </c>
    </row>
    <row r="58" spans="1:25" x14ac:dyDescent="0.2">
      <c r="A58" s="39">
        <v>18</v>
      </c>
      <c r="B58" s="22">
        <v>118.99</v>
      </c>
      <c r="C58" s="22">
        <v>97.46</v>
      </c>
      <c r="D58" s="22">
        <v>92.31</v>
      </c>
      <c r="E58" s="22">
        <v>91.75</v>
      </c>
      <c r="F58" s="22">
        <v>96.78</v>
      </c>
      <c r="G58" s="22">
        <v>99.79</v>
      </c>
      <c r="H58" s="22">
        <v>108.62</v>
      </c>
      <c r="I58" s="22">
        <v>126.79</v>
      </c>
      <c r="J58" s="22">
        <v>136.34</v>
      </c>
      <c r="K58" s="22">
        <v>152.25</v>
      </c>
      <c r="L58" s="22">
        <v>154.5</v>
      </c>
      <c r="M58" s="22">
        <v>154.08000000000001</v>
      </c>
      <c r="N58" s="22">
        <v>150.5</v>
      </c>
      <c r="O58" s="22">
        <v>151.77000000000001</v>
      </c>
      <c r="P58" s="22">
        <v>149.66999999999999</v>
      </c>
      <c r="Q58" s="22">
        <v>146.75</v>
      </c>
      <c r="R58" s="22">
        <v>139.30000000000001</v>
      </c>
      <c r="S58" s="22">
        <v>136.68</v>
      </c>
      <c r="T58" s="22">
        <v>135.84</v>
      </c>
      <c r="U58" s="22">
        <v>133.88</v>
      </c>
      <c r="V58" s="22">
        <v>137.02000000000001</v>
      </c>
      <c r="W58" s="22">
        <v>153.26</v>
      </c>
      <c r="X58" s="22">
        <v>138.11000000000001</v>
      </c>
      <c r="Y58" s="22">
        <v>127.64</v>
      </c>
    </row>
    <row r="59" spans="1:25" ht="12" customHeight="1" x14ac:dyDescent="0.2">
      <c r="A59" s="39">
        <v>19</v>
      </c>
      <c r="B59" s="22">
        <v>133.80000000000001</v>
      </c>
      <c r="C59" s="22">
        <v>122.68</v>
      </c>
      <c r="D59" s="22">
        <v>120.67</v>
      </c>
      <c r="E59" s="22">
        <v>116.99</v>
      </c>
      <c r="F59" s="22">
        <v>117.18</v>
      </c>
      <c r="G59" s="22">
        <v>119.46</v>
      </c>
      <c r="H59" s="22">
        <v>116.19</v>
      </c>
      <c r="I59" s="22">
        <v>132.99</v>
      </c>
      <c r="J59" s="22">
        <v>138.78</v>
      </c>
      <c r="K59" s="22">
        <v>149.53</v>
      </c>
      <c r="L59" s="22">
        <v>153.12</v>
      </c>
      <c r="M59" s="22">
        <v>151.94999999999999</v>
      </c>
      <c r="N59" s="22">
        <v>149.63</v>
      </c>
      <c r="O59" s="22">
        <v>149.36000000000001</v>
      </c>
      <c r="P59" s="22">
        <v>146.35</v>
      </c>
      <c r="Q59" s="22">
        <v>144.93</v>
      </c>
      <c r="R59" s="22">
        <v>142.63999999999999</v>
      </c>
      <c r="S59" s="22">
        <v>140.76</v>
      </c>
      <c r="T59" s="22">
        <v>140.91999999999999</v>
      </c>
      <c r="U59" s="22">
        <v>142.56</v>
      </c>
      <c r="V59" s="22">
        <v>147.43</v>
      </c>
      <c r="W59" s="22">
        <v>153.19999999999999</v>
      </c>
      <c r="X59" s="22">
        <v>152.06</v>
      </c>
      <c r="Y59" s="22">
        <v>138.72999999999999</v>
      </c>
    </row>
    <row r="60" spans="1:25" ht="12" customHeight="1" x14ac:dyDescent="0.2">
      <c r="A60" s="39">
        <v>20</v>
      </c>
      <c r="B60" s="22">
        <v>125.71</v>
      </c>
      <c r="C60" s="22">
        <v>121.91</v>
      </c>
      <c r="D60" s="22">
        <v>114.34</v>
      </c>
      <c r="E60" s="22">
        <v>111.26</v>
      </c>
      <c r="F60" s="22">
        <v>108.89</v>
      </c>
      <c r="G60" s="22">
        <v>109.42</v>
      </c>
      <c r="H60" s="22">
        <v>100.24</v>
      </c>
      <c r="I60" s="22">
        <v>107.34</v>
      </c>
      <c r="J60" s="22">
        <v>119.64</v>
      </c>
      <c r="K60" s="22">
        <v>127.91</v>
      </c>
      <c r="L60" s="22">
        <v>131.47999999999999</v>
      </c>
      <c r="M60" s="22">
        <v>131.65</v>
      </c>
      <c r="N60" s="22">
        <v>131.4</v>
      </c>
      <c r="O60" s="22">
        <v>131.31</v>
      </c>
      <c r="P60" s="22">
        <v>130.01</v>
      </c>
      <c r="Q60" s="22">
        <v>129.6</v>
      </c>
      <c r="R60" s="22">
        <v>127.71</v>
      </c>
      <c r="S60" s="22">
        <v>127.09</v>
      </c>
      <c r="T60" s="22">
        <v>127.47</v>
      </c>
      <c r="U60" s="22">
        <v>129.16999999999999</v>
      </c>
      <c r="V60" s="22">
        <v>137.91999999999999</v>
      </c>
      <c r="W60" s="22">
        <v>144.13</v>
      </c>
      <c r="X60" s="22">
        <v>137.01</v>
      </c>
      <c r="Y60" s="22">
        <v>130.9</v>
      </c>
    </row>
    <row r="61" spans="1:25" ht="12" customHeight="1" x14ac:dyDescent="0.2">
      <c r="A61" s="39">
        <v>21</v>
      </c>
      <c r="B61" s="22">
        <v>118.21</v>
      </c>
      <c r="C61" s="22">
        <v>97.44</v>
      </c>
      <c r="D61" s="22">
        <v>95.79</v>
      </c>
      <c r="E61" s="22">
        <v>92.41</v>
      </c>
      <c r="F61" s="22">
        <v>95.01</v>
      </c>
      <c r="G61" s="22">
        <v>97.47</v>
      </c>
      <c r="H61" s="22">
        <v>98.7</v>
      </c>
      <c r="I61" s="22">
        <v>130.96</v>
      </c>
      <c r="J61" s="22">
        <v>141.79</v>
      </c>
      <c r="K61" s="22">
        <v>156.22999999999999</v>
      </c>
      <c r="L61" s="22">
        <v>157.4</v>
      </c>
      <c r="M61" s="22">
        <v>160.71</v>
      </c>
      <c r="N61" s="22">
        <v>156.1</v>
      </c>
      <c r="O61" s="22">
        <v>160.31</v>
      </c>
      <c r="P61" s="22">
        <v>154.97</v>
      </c>
      <c r="Q61" s="22">
        <v>153.03</v>
      </c>
      <c r="R61" s="22">
        <v>144.08000000000001</v>
      </c>
      <c r="S61" s="22">
        <v>140.54</v>
      </c>
      <c r="T61" s="22">
        <v>138.91</v>
      </c>
      <c r="U61" s="22">
        <v>134.66999999999999</v>
      </c>
      <c r="V61" s="22">
        <v>140.80000000000001</v>
      </c>
      <c r="W61" s="22">
        <v>155.72999999999999</v>
      </c>
      <c r="X61" s="22">
        <v>141.13</v>
      </c>
      <c r="Y61" s="22">
        <v>121.16</v>
      </c>
    </row>
    <row r="62" spans="1:25" x14ac:dyDescent="0.2">
      <c r="A62" s="39">
        <v>22</v>
      </c>
      <c r="B62" s="22">
        <v>110.59</v>
      </c>
      <c r="C62" s="22">
        <v>93.64</v>
      </c>
      <c r="D62" s="22">
        <v>84.15</v>
      </c>
      <c r="E62" s="22">
        <v>83.08</v>
      </c>
      <c r="F62" s="22">
        <v>87.2</v>
      </c>
      <c r="G62" s="22">
        <v>93.35</v>
      </c>
      <c r="H62" s="22">
        <v>98.97</v>
      </c>
      <c r="I62" s="22">
        <v>118.92</v>
      </c>
      <c r="J62" s="22">
        <v>137.76</v>
      </c>
      <c r="K62" s="22">
        <v>148.82</v>
      </c>
      <c r="L62" s="22">
        <v>149.86000000000001</v>
      </c>
      <c r="M62" s="22">
        <v>146.83000000000001</v>
      </c>
      <c r="N62" s="22">
        <v>144</v>
      </c>
      <c r="O62" s="22">
        <v>145.81</v>
      </c>
      <c r="P62" s="22">
        <v>142.19</v>
      </c>
      <c r="Q62" s="22">
        <v>141.71</v>
      </c>
      <c r="R62" s="22">
        <v>138.85</v>
      </c>
      <c r="S62" s="22">
        <v>137.13999999999999</v>
      </c>
      <c r="T62" s="22">
        <v>137.15</v>
      </c>
      <c r="U62" s="22">
        <v>124.46</v>
      </c>
      <c r="V62" s="22">
        <v>137.53</v>
      </c>
      <c r="W62" s="22">
        <v>146.81</v>
      </c>
      <c r="X62" s="22">
        <v>139.81</v>
      </c>
      <c r="Y62" s="22">
        <v>115.55</v>
      </c>
    </row>
    <row r="63" spans="1:25" ht="12" customHeight="1" x14ac:dyDescent="0.2">
      <c r="A63" s="39">
        <v>23</v>
      </c>
      <c r="B63" s="22">
        <v>105.02</v>
      </c>
      <c r="C63" s="22">
        <v>94.6</v>
      </c>
      <c r="D63" s="22">
        <v>84.64</v>
      </c>
      <c r="E63" s="22">
        <v>83.18</v>
      </c>
      <c r="F63" s="22">
        <v>84.01</v>
      </c>
      <c r="G63" s="22">
        <v>97.58</v>
      </c>
      <c r="H63" s="22">
        <v>98.24</v>
      </c>
      <c r="I63" s="22">
        <v>128.21</v>
      </c>
      <c r="J63" s="22">
        <v>147.09</v>
      </c>
      <c r="K63" s="22">
        <v>158.06</v>
      </c>
      <c r="L63" s="22">
        <v>159.16999999999999</v>
      </c>
      <c r="M63" s="22">
        <v>159.13999999999999</v>
      </c>
      <c r="N63" s="22">
        <v>158.13999999999999</v>
      </c>
      <c r="O63" s="22">
        <v>160.69</v>
      </c>
      <c r="P63" s="22">
        <v>157.78</v>
      </c>
      <c r="Q63" s="22">
        <v>156.91999999999999</v>
      </c>
      <c r="R63" s="22">
        <v>150.52000000000001</v>
      </c>
      <c r="S63" s="22">
        <v>147.30000000000001</v>
      </c>
      <c r="T63" s="22">
        <v>146.44</v>
      </c>
      <c r="U63" s="22">
        <v>136.79</v>
      </c>
      <c r="V63" s="22">
        <v>144.76</v>
      </c>
      <c r="W63" s="22">
        <v>158.83000000000001</v>
      </c>
      <c r="X63" s="22">
        <v>143.63999999999999</v>
      </c>
      <c r="Y63" s="22">
        <v>119.57</v>
      </c>
    </row>
    <row r="64" spans="1:25" ht="12" customHeight="1" x14ac:dyDescent="0.2">
      <c r="A64" s="39">
        <v>24</v>
      </c>
      <c r="B64" s="22">
        <v>93.75</v>
      </c>
      <c r="C64" s="22">
        <v>87.46</v>
      </c>
      <c r="D64" s="22">
        <v>86.43</v>
      </c>
      <c r="E64" s="22">
        <v>84.84</v>
      </c>
      <c r="F64" s="22">
        <v>84.95</v>
      </c>
      <c r="G64" s="22">
        <v>87.11</v>
      </c>
      <c r="H64" s="22">
        <v>91.68</v>
      </c>
      <c r="I64" s="22">
        <v>116.97</v>
      </c>
      <c r="J64" s="22">
        <v>141.22999999999999</v>
      </c>
      <c r="K64" s="22">
        <v>160.62</v>
      </c>
      <c r="L64" s="22">
        <v>162.62</v>
      </c>
      <c r="M64" s="22">
        <v>163.08000000000001</v>
      </c>
      <c r="N64" s="22">
        <v>161.99</v>
      </c>
      <c r="O64" s="22">
        <v>164.55</v>
      </c>
      <c r="P64" s="22">
        <v>163.08000000000001</v>
      </c>
      <c r="Q64" s="22">
        <v>159.75</v>
      </c>
      <c r="R64" s="22">
        <v>155.46</v>
      </c>
      <c r="S64" s="22">
        <v>146.63</v>
      </c>
      <c r="T64" s="22">
        <v>145.56</v>
      </c>
      <c r="U64" s="22">
        <v>136.75</v>
      </c>
      <c r="V64" s="22">
        <v>144.36000000000001</v>
      </c>
      <c r="W64" s="22">
        <v>158.41</v>
      </c>
      <c r="X64" s="22">
        <v>140.26</v>
      </c>
      <c r="Y64" s="22">
        <v>117.98</v>
      </c>
    </row>
    <row r="65" spans="1:25" ht="12" customHeight="1" x14ac:dyDescent="0.2">
      <c r="A65" s="39">
        <v>25</v>
      </c>
      <c r="B65" s="22">
        <v>92.22</v>
      </c>
      <c r="C65" s="22">
        <v>69.150000000000006</v>
      </c>
      <c r="D65" s="22">
        <v>57.67</v>
      </c>
      <c r="E65" s="22">
        <v>1.54</v>
      </c>
      <c r="F65" s="22">
        <v>1.54</v>
      </c>
      <c r="G65" s="22">
        <v>67.010000000000005</v>
      </c>
      <c r="H65" s="22">
        <v>87.06</v>
      </c>
      <c r="I65" s="22">
        <v>113.74</v>
      </c>
      <c r="J65" s="22">
        <v>136.36000000000001</v>
      </c>
      <c r="K65" s="22">
        <v>153.46</v>
      </c>
      <c r="L65" s="22">
        <v>155.01</v>
      </c>
      <c r="M65" s="22">
        <v>154.88999999999999</v>
      </c>
      <c r="N65" s="22">
        <v>154.6</v>
      </c>
      <c r="O65" s="22">
        <v>154.43</v>
      </c>
      <c r="P65" s="22">
        <v>152.11000000000001</v>
      </c>
      <c r="Q65" s="22">
        <v>145.91</v>
      </c>
      <c r="R65" s="22">
        <v>136.74</v>
      </c>
      <c r="S65" s="22">
        <v>135.71</v>
      </c>
      <c r="T65" s="22">
        <v>132.94</v>
      </c>
      <c r="U65" s="22">
        <v>118.86</v>
      </c>
      <c r="V65" s="22">
        <v>134.37</v>
      </c>
      <c r="W65" s="22">
        <v>147.80000000000001</v>
      </c>
      <c r="X65" s="22">
        <v>132.65</v>
      </c>
      <c r="Y65" s="22">
        <v>111.69</v>
      </c>
    </row>
    <row r="66" spans="1:25" ht="12" customHeight="1" x14ac:dyDescent="0.2">
      <c r="A66" s="39">
        <v>26</v>
      </c>
      <c r="B66" s="22">
        <v>106.17</v>
      </c>
      <c r="C66" s="22">
        <v>83.61</v>
      </c>
      <c r="D66" s="22">
        <v>82.24</v>
      </c>
      <c r="E66" s="22">
        <v>76.13</v>
      </c>
      <c r="F66" s="22">
        <v>78.17</v>
      </c>
      <c r="G66" s="22">
        <v>78.13</v>
      </c>
      <c r="H66" s="22">
        <v>80.31</v>
      </c>
      <c r="I66" s="22">
        <v>96.15</v>
      </c>
      <c r="J66" s="22">
        <v>122.16</v>
      </c>
      <c r="K66" s="22">
        <v>147.62</v>
      </c>
      <c r="L66" s="22">
        <v>155.29</v>
      </c>
      <c r="M66" s="22">
        <v>154.79</v>
      </c>
      <c r="N66" s="22">
        <v>150.61000000000001</v>
      </c>
      <c r="O66" s="22">
        <v>140.78</v>
      </c>
      <c r="P66" s="22">
        <v>140</v>
      </c>
      <c r="Q66" s="22">
        <v>131.76</v>
      </c>
      <c r="R66" s="22">
        <v>120.9</v>
      </c>
      <c r="S66" s="22">
        <v>116.3</v>
      </c>
      <c r="T66" s="22">
        <v>116.59</v>
      </c>
      <c r="U66" s="22">
        <v>117.13</v>
      </c>
      <c r="V66" s="22">
        <v>136.81</v>
      </c>
      <c r="W66" s="22">
        <v>147.38999999999999</v>
      </c>
      <c r="X66" s="22">
        <v>135.44</v>
      </c>
      <c r="Y66" s="22">
        <v>111.06</v>
      </c>
    </row>
    <row r="67" spans="1:25" ht="12" customHeight="1" x14ac:dyDescent="0.2">
      <c r="A67" s="39">
        <v>27</v>
      </c>
      <c r="B67" s="22">
        <v>100.41</v>
      </c>
      <c r="C67" s="22">
        <v>87.86</v>
      </c>
      <c r="D67" s="22">
        <v>78.05</v>
      </c>
      <c r="E67" s="22">
        <v>72.099999999999994</v>
      </c>
      <c r="F67" s="22">
        <v>69.61</v>
      </c>
      <c r="G67" s="22">
        <v>68.63</v>
      </c>
      <c r="H67" s="22">
        <v>73.13</v>
      </c>
      <c r="I67" s="22">
        <v>76.19</v>
      </c>
      <c r="J67" s="22">
        <v>94.07</v>
      </c>
      <c r="K67" s="22">
        <v>107.83</v>
      </c>
      <c r="L67" s="22">
        <v>115.61</v>
      </c>
      <c r="M67" s="22">
        <v>114.19</v>
      </c>
      <c r="N67" s="22">
        <v>109.15</v>
      </c>
      <c r="O67" s="22">
        <v>108.71</v>
      </c>
      <c r="P67" s="22">
        <v>107.58</v>
      </c>
      <c r="Q67" s="22">
        <v>105.07</v>
      </c>
      <c r="R67" s="22">
        <v>100.27</v>
      </c>
      <c r="S67" s="22">
        <v>97.21</v>
      </c>
      <c r="T67" s="22">
        <v>97.83</v>
      </c>
      <c r="U67" s="22">
        <v>101</v>
      </c>
      <c r="V67" s="22">
        <v>120.28</v>
      </c>
      <c r="W67" s="22">
        <v>134.16999999999999</v>
      </c>
      <c r="X67" s="22">
        <v>123.47</v>
      </c>
      <c r="Y67" s="22">
        <v>105.5</v>
      </c>
    </row>
    <row r="68" spans="1:25" ht="12" customHeight="1" x14ac:dyDescent="0.2">
      <c r="A68" s="39">
        <v>28</v>
      </c>
      <c r="B68" s="22">
        <v>89.96</v>
      </c>
      <c r="C68" s="22">
        <v>75.37</v>
      </c>
      <c r="D68" s="22">
        <v>73.48</v>
      </c>
      <c r="E68" s="22">
        <v>66.53</v>
      </c>
      <c r="F68" s="22">
        <v>73.2</v>
      </c>
      <c r="G68" s="22">
        <v>80.25</v>
      </c>
      <c r="H68" s="22">
        <v>94.88</v>
      </c>
      <c r="I68" s="22">
        <v>119.07</v>
      </c>
      <c r="J68" s="22">
        <v>142.75</v>
      </c>
      <c r="K68" s="22">
        <v>161.94</v>
      </c>
      <c r="L68" s="22">
        <v>163.87</v>
      </c>
      <c r="M68" s="22">
        <v>163.55000000000001</v>
      </c>
      <c r="N68" s="22">
        <v>166.21</v>
      </c>
      <c r="O68" s="22">
        <v>167.86</v>
      </c>
      <c r="P68" s="22">
        <v>167.48</v>
      </c>
      <c r="Q68" s="22">
        <v>161.36000000000001</v>
      </c>
      <c r="R68" s="22">
        <v>160.88999999999999</v>
      </c>
      <c r="S68" s="22">
        <v>152</v>
      </c>
      <c r="T68" s="22">
        <v>151.52000000000001</v>
      </c>
      <c r="U68" s="22">
        <v>138.22999999999999</v>
      </c>
      <c r="V68" s="22">
        <v>150.93</v>
      </c>
      <c r="W68" s="22">
        <v>163.1</v>
      </c>
      <c r="X68" s="22">
        <v>139.59</v>
      </c>
      <c r="Y68" s="22">
        <v>118.8</v>
      </c>
    </row>
    <row r="69" spans="1:25" ht="12" customHeight="1" x14ac:dyDescent="0.2">
      <c r="A69" s="39">
        <v>29</v>
      </c>
      <c r="B69" s="22">
        <v>90.96</v>
      </c>
      <c r="C69" s="22">
        <v>75.34</v>
      </c>
      <c r="D69" s="22">
        <v>64.88</v>
      </c>
      <c r="E69" s="22">
        <v>61.8</v>
      </c>
      <c r="F69" s="22">
        <v>63.54</v>
      </c>
      <c r="G69" s="22">
        <v>75.680000000000007</v>
      </c>
      <c r="H69" s="22">
        <v>84.62</v>
      </c>
      <c r="I69" s="22">
        <v>114.25</v>
      </c>
      <c r="J69" s="22">
        <v>138.35</v>
      </c>
      <c r="K69" s="22">
        <v>155.28</v>
      </c>
      <c r="L69" s="22">
        <v>157.83000000000001</v>
      </c>
      <c r="M69" s="22">
        <v>161.87</v>
      </c>
      <c r="N69" s="22">
        <v>155.13</v>
      </c>
      <c r="O69" s="22">
        <v>156.56</v>
      </c>
      <c r="P69" s="22">
        <v>150.79</v>
      </c>
      <c r="Q69" s="22">
        <v>148.02000000000001</v>
      </c>
      <c r="R69" s="22">
        <v>141.35</v>
      </c>
      <c r="S69" s="22">
        <v>137.12</v>
      </c>
      <c r="T69" s="22">
        <v>136.13</v>
      </c>
      <c r="U69" s="22">
        <v>133.79</v>
      </c>
      <c r="V69" s="22">
        <v>138.18</v>
      </c>
      <c r="W69" s="22">
        <v>155.63999999999999</v>
      </c>
      <c r="X69" s="22">
        <v>140.29</v>
      </c>
      <c r="Y69" s="22">
        <v>111.98</v>
      </c>
    </row>
    <row r="70" spans="1:25" ht="12" customHeight="1" x14ac:dyDescent="0.2">
      <c r="A70" s="39">
        <v>30</v>
      </c>
      <c r="B70" s="22">
        <v>99.95</v>
      </c>
      <c r="C70" s="22">
        <v>84.37</v>
      </c>
      <c r="D70" s="22">
        <v>76.239999999999995</v>
      </c>
      <c r="E70" s="22">
        <v>73.849999999999994</v>
      </c>
      <c r="F70" s="22">
        <v>75.28</v>
      </c>
      <c r="G70" s="22">
        <v>83.39</v>
      </c>
      <c r="H70" s="22">
        <v>97.07</v>
      </c>
      <c r="I70" s="22">
        <v>116.74</v>
      </c>
      <c r="J70" s="22">
        <v>150.72999999999999</v>
      </c>
      <c r="K70" s="22">
        <v>166.03</v>
      </c>
      <c r="L70" s="22">
        <v>167.32</v>
      </c>
      <c r="M70" s="22">
        <v>166.24</v>
      </c>
      <c r="N70" s="22">
        <v>164.12</v>
      </c>
      <c r="O70" s="22">
        <v>166.15</v>
      </c>
      <c r="P70" s="22">
        <v>162.63999999999999</v>
      </c>
      <c r="Q70" s="22">
        <v>159.32</v>
      </c>
      <c r="R70" s="22">
        <v>148.87</v>
      </c>
      <c r="S70" s="22">
        <v>144.47999999999999</v>
      </c>
      <c r="T70" s="22">
        <v>135.63999999999999</v>
      </c>
      <c r="U70" s="22">
        <v>134.58000000000001</v>
      </c>
      <c r="V70" s="22">
        <v>146.09</v>
      </c>
      <c r="W70" s="22">
        <v>169.84</v>
      </c>
      <c r="X70" s="22">
        <v>148.88</v>
      </c>
      <c r="Y70" s="22">
        <v>114.78</v>
      </c>
    </row>
    <row r="71" spans="1:25" ht="12" customHeight="1" x14ac:dyDescent="0.2">
      <c r="A71" s="39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9">
        <v>1</v>
      </c>
      <c r="B75" s="22">
        <v>69.64</v>
      </c>
      <c r="C75" s="22">
        <v>65.59</v>
      </c>
      <c r="D75" s="22">
        <v>61.37</v>
      </c>
      <c r="E75" s="22">
        <v>60.78</v>
      </c>
      <c r="F75" s="22">
        <v>62.45</v>
      </c>
      <c r="G75" s="22">
        <v>70.14</v>
      </c>
      <c r="H75" s="22">
        <v>73.739999999999995</v>
      </c>
      <c r="I75" s="22">
        <v>82.93</v>
      </c>
      <c r="J75" s="22">
        <v>92.58</v>
      </c>
      <c r="K75" s="22">
        <v>103.8</v>
      </c>
      <c r="L75" s="22">
        <v>105.47</v>
      </c>
      <c r="M75" s="22">
        <v>104.98</v>
      </c>
      <c r="N75" s="22">
        <v>102.4</v>
      </c>
      <c r="O75" s="22">
        <v>101.84</v>
      </c>
      <c r="P75" s="22">
        <v>96.65</v>
      </c>
      <c r="Q75" s="22">
        <v>93.65</v>
      </c>
      <c r="R75" s="22">
        <v>89.31</v>
      </c>
      <c r="S75" s="22">
        <v>87.57</v>
      </c>
      <c r="T75" s="22">
        <v>87.38</v>
      </c>
      <c r="U75" s="22">
        <v>86.69</v>
      </c>
      <c r="V75" s="22">
        <v>92.18</v>
      </c>
      <c r="W75" s="22">
        <v>95.9</v>
      </c>
      <c r="X75" s="22">
        <v>86.94</v>
      </c>
      <c r="Y75" s="22">
        <v>78.78</v>
      </c>
    </row>
    <row r="76" spans="1:25" ht="12" customHeight="1" x14ac:dyDescent="0.2">
      <c r="A76" s="39">
        <v>2</v>
      </c>
      <c r="B76" s="22">
        <v>61.93</v>
      </c>
      <c r="C76" s="22">
        <v>59.08</v>
      </c>
      <c r="D76" s="22">
        <v>57.9</v>
      </c>
      <c r="E76" s="22">
        <v>57.62</v>
      </c>
      <c r="F76" s="22">
        <v>58.11</v>
      </c>
      <c r="G76" s="22">
        <v>61.6</v>
      </c>
      <c r="H76" s="22">
        <v>69.5</v>
      </c>
      <c r="I76" s="22">
        <v>76.45</v>
      </c>
      <c r="J76" s="22">
        <v>87.15</v>
      </c>
      <c r="K76" s="22">
        <v>100.5</v>
      </c>
      <c r="L76" s="22">
        <v>100.59</v>
      </c>
      <c r="M76" s="22">
        <v>98.28</v>
      </c>
      <c r="N76" s="22">
        <v>92.98</v>
      </c>
      <c r="O76" s="22">
        <v>92.15</v>
      </c>
      <c r="P76" s="22">
        <v>90.11</v>
      </c>
      <c r="Q76" s="22">
        <v>88.78</v>
      </c>
      <c r="R76" s="22">
        <v>86.91</v>
      </c>
      <c r="S76" s="22">
        <v>85.85</v>
      </c>
      <c r="T76" s="22">
        <v>85.58</v>
      </c>
      <c r="U76" s="22">
        <v>87.05</v>
      </c>
      <c r="V76" s="22">
        <v>93.27</v>
      </c>
      <c r="W76" s="22">
        <v>99.09</v>
      </c>
      <c r="X76" s="22">
        <v>88.05</v>
      </c>
      <c r="Y76" s="22">
        <v>74.41</v>
      </c>
    </row>
    <row r="77" spans="1:25" ht="12" customHeight="1" x14ac:dyDescent="0.2">
      <c r="A77" s="39">
        <v>3</v>
      </c>
      <c r="B77" s="22">
        <v>63.96</v>
      </c>
      <c r="C77" s="22">
        <v>61.3</v>
      </c>
      <c r="D77" s="22">
        <v>60.42</v>
      </c>
      <c r="E77" s="22">
        <v>59.6</v>
      </c>
      <c r="F77" s="22">
        <v>60.29</v>
      </c>
      <c r="G77" s="22">
        <v>64.05</v>
      </c>
      <c r="H77" s="22">
        <v>73.81</v>
      </c>
      <c r="I77" s="22">
        <v>77.37</v>
      </c>
      <c r="J77" s="22">
        <v>87.61</v>
      </c>
      <c r="K77" s="22">
        <v>96.12</v>
      </c>
      <c r="L77" s="22">
        <v>100.08</v>
      </c>
      <c r="M77" s="22">
        <v>101.16</v>
      </c>
      <c r="N77" s="22">
        <v>98.71</v>
      </c>
      <c r="O77" s="22">
        <v>97.31</v>
      </c>
      <c r="P77" s="22">
        <v>94.79</v>
      </c>
      <c r="Q77" s="22">
        <v>93.1</v>
      </c>
      <c r="R77" s="22">
        <v>90.08</v>
      </c>
      <c r="S77" s="22">
        <v>88.44</v>
      </c>
      <c r="T77" s="22">
        <v>86.76</v>
      </c>
      <c r="U77" s="22">
        <v>87.84</v>
      </c>
      <c r="V77" s="22">
        <v>92.36</v>
      </c>
      <c r="W77" s="22">
        <v>100.85</v>
      </c>
      <c r="X77" s="22">
        <v>91.28</v>
      </c>
      <c r="Y77" s="22">
        <v>78.150000000000006</v>
      </c>
    </row>
    <row r="78" spans="1:25" ht="12" customHeight="1" x14ac:dyDescent="0.2">
      <c r="A78" s="39">
        <v>4</v>
      </c>
      <c r="B78" s="22">
        <v>71.03</v>
      </c>
      <c r="C78" s="22">
        <v>64.34</v>
      </c>
      <c r="D78" s="22">
        <v>62.48</v>
      </c>
      <c r="E78" s="22">
        <v>62.02</v>
      </c>
      <c r="F78" s="22">
        <v>62.21</v>
      </c>
      <c r="G78" s="22">
        <v>67.53</v>
      </c>
      <c r="H78" s="22">
        <v>79.92</v>
      </c>
      <c r="I78" s="22">
        <v>81.09</v>
      </c>
      <c r="J78" s="22">
        <v>90.37</v>
      </c>
      <c r="K78" s="22">
        <v>101.97</v>
      </c>
      <c r="L78" s="22">
        <v>103.86</v>
      </c>
      <c r="M78" s="22">
        <v>102.15</v>
      </c>
      <c r="N78" s="22">
        <v>98.28</v>
      </c>
      <c r="O78" s="22">
        <v>95.01</v>
      </c>
      <c r="P78" s="22">
        <v>93.38</v>
      </c>
      <c r="Q78" s="22">
        <v>91.99</v>
      </c>
      <c r="R78" s="22">
        <v>91.24</v>
      </c>
      <c r="S78" s="22">
        <v>88.82</v>
      </c>
      <c r="T78" s="22">
        <v>87.55</v>
      </c>
      <c r="U78" s="22">
        <v>90.87</v>
      </c>
      <c r="V78" s="22">
        <v>94.25</v>
      </c>
      <c r="W78" s="22">
        <v>97.13</v>
      </c>
      <c r="X78" s="22">
        <v>89.64</v>
      </c>
      <c r="Y78" s="22">
        <v>80.17</v>
      </c>
    </row>
    <row r="79" spans="1:25" ht="12" customHeight="1" x14ac:dyDescent="0.2">
      <c r="A79" s="39">
        <v>5</v>
      </c>
      <c r="B79" s="22">
        <v>79.069999999999993</v>
      </c>
      <c r="C79" s="22">
        <v>79.58</v>
      </c>
      <c r="D79" s="22">
        <v>74.59</v>
      </c>
      <c r="E79" s="22">
        <v>73.95</v>
      </c>
      <c r="F79" s="22">
        <v>73.78</v>
      </c>
      <c r="G79" s="22">
        <v>74.08</v>
      </c>
      <c r="H79" s="22">
        <v>78.09</v>
      </c>
      <c r="I79" s="22">
        <v>81.180000000000007</v>
      </c>
      <c r="J79" s="22">
        <v>90.6</v>
      </c>
      <c r="K79" s="22">
        <v>96.34</v>
      </c>
      <c r="L79" s="22">
        <v>102.59</v>
      </c>
      <c r="M79" s="22">
        <v>102.19</v>
      </c>
      <c r="N79" s="22">
        <v>98.4</v>
      </c>
      <c r="O79" s="22">
        <v>96.58</v>
      </c>
      <c r="P79" s="22">
        <v>93.82</v>
      </c>
      <c r="Q79" s="22">
        <v>93.49</v>
      </c>
      <c r="R79" s="22">
        <v>91.9</v>
      </c>
      <c r="S79" s="22">
        <v>88.21</v>
      </c>
      <c r="T79" s="22">
        <v>89.21</v>
      </c>
      <c r="U79" s="22">
        <v>93.93</v>
      </c>
      <c r="V79" s="22">
        <v>98.43</v>
      </c>
      <c r="W79" s="22">
        <v>103.12</v>
      </c>
      <c r="X79" s="22">
        <v>93.8</v>
      </c>
      <c r="Y79" s="22">
        <v>83.1</v>
      </c>
    </row>
    <row r="80" spans="1:25" ht="12" customHeight="1" x14ac:dyDescent="0.2">
      <c r="A80" s="39">
        <v>6</v>
      </c>
      <c r="B80" s="22">
        <v>83.84</v>
      </c>
      <c r="C80" s="22">
        <v>76.290000000000006</v>
      </c>
      <c r="D80" s="22">
        <v>76.09</v>
      </c>
      <c r="E80" s="22">
        <v>73.94</v>
      </c>
      <c r="F80" s="22">
        <v>73.569999999999993</v>
      </c>
      <c r="G80" s="22">
        <v>73.31</v>
      </c>
      <c r="H80" s="22">
        <v>75.680000000000007</v>
      </c>
      <c r="I80" s="22">
        <v>77.72</v>
      </c>
      <c r="J80" s="22">
        <v>87.3</v>
      </c>
      <c r="K80" s="22">
        <v>91.97</v>
      </c>
      <c r="L80" s="22">
        <v>87.43</v>
      </c>
      <c r="M80" s="22">
        <v>87.62</v>
      </c>
      <c r="N80" s="22">
        <v>87.39</v>
      </c>
      <c r="O80" s="22">
        <v>87.31</v>
      </c>
      <c r="P80" s="22">
        <v>87.47</v>
      </c>
      <c r="Q80" s="22">
        <v>88.03</v>
      </c>
      <c r="R80" s="22">
        <v>87.16</v>
      </c>
      <c r="S80" s="22">
        <v>85.28</v>
      </c>
      <c r="T80" s="22">
        <v>86.45</v>
      </c>
      <c r="U80" s="22">
        <v>90.15</v>
      </c>
      <c r="V80" s="22">
        <v>93.68</v>
      </c>
      <c r="W80" s="22">
        <v>93.75</v>
      </c>
      <c r="X80" s="22">
        <v>93.03</v>
      </c>
      <c r="Y80" s="22">
        <v>87.5</v>
      </c>
    </row>
    <row r="81" spans="1:25" ht="12" customHeight="1" x14ac:dyDescent="0.2">
      <c r="A81" s="39">
        <v>7</v>
      </c>
      <c r="B81" s="22">
        <v>78.39</v>
      </c>
      <c r="C81" s="22">
        <v>68.569999999999993</v>
      </c>
      <c r="D81" s="22">
        <v>65.53</v>
      </c>
      <c r="E81" s="22">
        <v>65.17</v>
      </c>
      <c r="F81" s="22">
        <v>66.489999999999995</v>
      </c>
      <c r="G81" s="22">
        <v>72.87</v>
      </c>
      <c r="H81" s="22">
        <v>82.85</v>
      </c>
      <c r="I81" s="22">
        <v>85.11</v>
      </c>
      <c r="J81" s="22">
        <v>94.21</v>
      </c>
      <c r="K81" s="22">
        <v>106.57</v>
      </c>
      <c r="L81" s="22">
        <v>109.6</v>
      </c>
      <c r="M81" s="22">
        <v>108.74</v>
      </c>
      <c r="N81" s="22">
        <v>102.57</v>
      </c>
      <c r="O81" s="22">
        <v>104.21</v>
      </c>
      <c r="P81" s="22">
        <v>102.82</v>
      </c>
      <c r="Q81" s="22">
        <v>100.99</v>
      </c>
      <c r="R81" s="22">
        <v>97.68</v>
      </c>
      <c r="S81" s="22">
        <v>94.7</v>
      </c>
      <c r="T81" s="22">
        <v>94.51</v>
      </c>
      <c r="U81" s="22">
        <v>93.51</v>
      </c>
      <c r="V81" s="22">
        <v>102.85</v>
      </c>
      <c r="W81" s="22">
        <v>104.78</v>
      </c>
      <c r="X81" s="22">
        <v>94.26</v>
      </c>
      <c r="Y81" s="22">
        <v>85.43</v>
      </c>
    </row>
    <row r="82" spans="1:25" ht="12" customHeight="1" x14ac:dyDescent="0.2">
      <c r="A82" s="39">
        <v>8</v>
      </c>
      <c r="B82" s="22">
        <v>78.67</v>
      </c>
      <c r="C82" s="22">
        <v>66.87</v>
      </c>
      <c r="D82" s="22">
        <v>63.51</v>
      </c>
      <c r="E82" s="22">
        <v>62.88</v>
      </c>
      <c r="F82" s="22">
        <v>63.72</v>
      </c>
      <c r="G82" s="22">
        <v>72.86</v>
      </c>
      <c r="H82" s="22">
        <v>77.239999999999995</v>
      </c>
      <c r="I82" s="22">
        <v>83.82</v>
      </c>
      <c r="J82" s="22">
        <v>96.16</v>
      </c>
      <c r="K82" s="22">
        <v>111.52</v>
      </c>
      <c r="L82" s="22">
        <v>118.05</v>
      </c>
      <c r="M82" s="22">
        <v>110.2</v>
      </c>
      <c r="N82" s="22">
        <v>103.75</v>
      </c>
      <c r="O82" s="22">
        <v>106.13</v>
      </c>
      <c r="P82" s="22">
        <v>103.71</v>
      </c>
      <c r="Q82" s="22">
        <v>100.31</v>
      </c>
      <c r="R82" s="22">
        <v>95.74</v>
      </c>
      <c r="S82" s="22">
        <v>93.24</v>
      </c>
      <c r="T82" s="22">
        <v>93.02</v>
      </c>
      <c r="U82" s="22">
        <v>96.59</v>
      </c>
      <c r="V82" s="22">
        <v>104.29</v>
      </c>
      <c r="W82" s="22">
        <v>110.49</v>
      </c>
      <c r="X82" s="22">
        <v>97.39</v>
      </c>
      <c r="Y82" s="22">
        <v>84.63</v>
      </c>
    </row>
    <row r="83" spans="1:25" ht="12" customHeight="1" x14ac:dyDescent="0.2">
      <c r="A83" s="39">
        <v>9</v>
      </c>
      <c r="B83" s="22">
        <v>76.55</v>
      </c>
      <c r="C83" s="22">
        <v>67</v>
      </c>
      <c r="D83" s="22">
        <v>63.67</v>
      </c>
      <c r="E83" s="22">
        <v>63.31</v>
      </c>
      <c r="F83" s="22">
        <v>65.400000000000006</v>
      </c>
      <c r="G83" s="22">
        <v>73.430000000000007</v>
      </c>
      <c r="H83" s="22">
        <v>76.010000000000005</v>
      </c>
      <c r="I83" s="22">
        <v>86.04</v>
      </c>
      <c r="J83" s="22">
        <v>93.48</v>
      </c>
      <c r="K83" s="22">
        <v>102.76</v>
      </c>
      <c r="L83" s="22">
        <v>102.88</v>
      </c>
      <c r="M83" s="22">
        <v>102.36</v>
      </c>
      <c r="N83" s="22">
        <v>100.45</v>
      </c>
      <c r="O83" s="22">
        <v>102.06</v>
      </c>
      <c r="P83" s="22">
        <v>100.91</v>
      </c>
      <c r="Q83" s="22">
        <v>99.23</v>
      </c>
      <c r="R83" s="22">
        <v>95.18</v>
      </c>
      <c r="S83" s="22">
        <v>92.86</v>
      </c>
      <c r="T83" s="22">
        <v>92.51</v>
      </c>
      <c r="U83" s="22">
        <v>90.14</v>
      </c>
      <c r="V83" s="22">
        <v>98.36</v>
      </c>
      <c r="W83" s="22">
        <v>102.96</v>
      </c>
      <c r="X83" s="22">
        <v>93.23</v>
      </c>
      <c r="Y83" s="22">
        <v>82.51</v>
      </c>
    </row>
    <row r="84" spans="1:25" ht="12" customHeight="1" x14ac:dyDescent="0.2">
      <c r="A84" s="39">
        <v>10</v>
      </c>
      <c r="B84" s="22">
        <v>74.63</v>
      </c>
      <c r="C84" s="22">
        <v>64.599999999999994</v>
      </c>
      <c r="D84" s="22">
        <v>63.79</v>
      </c>
      <c r="E84" s="22">
        <v>62.93</v>
      </c>
      <c r="F84" s="22">
        <v>64.010000000000005</v>
      </c>
      <c r="G84" s="22">
        <v>72.650000000000006</v>
      </c>
      <c r="H84" s="22">
        <v>74.55</v>
      </c>
      <c r="I84" s="22">
        <v>80.92</v>
      </c>
      <c r="J84" s="22">
        <v>90.85</v>
      </c>
      <c r="K84" s="22">
        <v>102.9</v>
      </c>
      <c r="L84" s="22">
        <v>103.98</v>
      </c>
      <c r="M84" s="22">
        <v>103.03</v>
      </c>
      <c r="N84" s="22">
        <v>99.8</v>
      </c>
      <c r="O84" s="22">
        <v>102.29</v>
      </c>
      <c r="P84" s="22">
        <v>99.97</v>
      </c>
      <c r="Q84" s="22">
        <v>94.61</v>
      </c>
      <c r="R84" s="22">
        <v>91.65</v>
      </c>
      <c r="S84" s="22">
        <v>89.05</v>
      </c>
      <c r="T84" s="22">
        <v>89.42</v>
      </c>
      <c r="U84" s="22">
        <v>85.79</v>
      </c>
      <c r="V84" s="22">
        <v>95.95</v>
      </c>
      <c r="W84" s="22">
        <v>100.85</v>
      </c>
      <c r="X84" s="22">
        <v>87.73</v>
      </c>
      <c r="Y84" s="22">
        <v>78.849999999999994</v>
      </c>
    </row>
    <row r="85" spans="1:25" ht="12" customHeight="1" x14ac:dyDescent="0.2">
      <c r="A85" s="39">
        <v>11</v>
      </c>
      <c r="B85" s="22">
        <v>66.5</v>
      </c>
      <c r="C85" s="22">
        <v>59.97</v>
      </c>
      <c r="D85" s="22">
        <v>58.38</v>
      </c>
      <c r="E85" s="22">
        <v>58.12</v>
      </c>
      <c r="F85" s="22">
        <v>58.35</v>
      </c>
      <c r="G85" s="22">
        <v>61.13</v>
      </c>
      <c r="H85" s="22">
        <v>67.180000000000007</v>
      </c>
      <c r="I85" s="22">
        <v>74.260000000000005</v>
      </c>
      <c r="J85" s="22">
        <v>87.25</v>
      </c>
      <c r="K85" s="22">
        <v>105</v>
      </c>
      <c r="L85" s="22">
        <v>106.31</v>
      </c>
      <c r="M85" s="22">
        <v>104.51</v>
      </c>
      <c r="N85" s="22">
        <v>98.37</v>
      </c>
      <c r="O85" s="22">
        <v>100.75</v>
      </c>
      <c r="P85" s="22">
        <v>97.96</v>
      </c>
      <c r="Q85" s="22">
        <v>92.96</v>
      </c>
      <c r="R85" s="22">
        <v>85.35</v>
      </c>
      <c r="S85" s="22">
        <v>83.9</v>
      </c>
      <c r="T85" s="22">
        <v>83.6</v>
      </c>
      <c r="U85" s="22">
        <v>81.41</v>
      </c>
      <c r="V85" s="22">
        <v>93.47</v>
      </c>
      <c r="W85" s="22">
        <v>112.02</v>
      </c>
      <c r="X85" s="22">
        <v>92.86</v>
      </c>
      <c r="Y85" s="22">
        <v>79.59</v>
      </c>
    </row>
    <row r="86" spans="1:25" ht="12" customHeight="1" x14ac:dyDescent="0.2">
      <c r="A86" s="39">
        <v>12</v>
      </c>
      <c r="B86" s="22">
        <v>81.77</v>
      </c>
      <c r="C86" s="22">
        <v>75.040000000000006</v>
      </c>
      <c r="D86" s="22">
        <v>69.86</v>
      </c>
      <c r="E86" s="22">
        <v>70.87</v>
      </c>
      <c r="F86" s="22">
        <v>70.930000000000007</v>
      </c>
      <c r="G86" s="22">
        <v>71.180000000000007</v>
      </c>
      <c r="H86" s="22">
        <v>75.209999999999994</v>
      </c>
      <c r="I86" s="22">
        <v>75.8</v>
      </c>
      <c r="J86" s="22">
        <v>89.67</v>
      </c>
      <c r="K86" s="22">
        <v>102.19</v>
      </c>
      <c r="L86" s="22">
        <v>105.57</v>
      </c>
      <c r="M86" s="22">
        <v>106.03</v>
      </c>
      <c r="N86" s="22">
        <v>101.85</v>
      </c>
      <c r="O86" s="22">
        <v>101.14</v>
      </c>
      <c r="P86" s="22">
        <v>97.06</v>
      </c>
      <c r="Q86" s="22">
        <v>96.25</v>
      </c>
      <c r="R86" s="22">
        <v>92.79</v>
      </c>
      <c r="S86" s="22">
        <v>91.23</v>
      </c>
      <c r="T86" s="22">
        <v>90.81</v>
      </c>
      <c r="U86" s="22">
        <v>91.57</v>
      </c>
      <c r="V86" s="22">
        <v>102.22</v>
      </c>
      <c r="W86" s="22">
        <v>105.29</v>
      </c>
      <c r="X86" s="22">
        <v>98.61</v>
      </c>
      <c r="Y86" s="22">
        <v>83.33</v>
      </c>
    </row>
    <row r="87" spans="1:25" ht="12" customHeight="1" x14ac:dyDescent="0.2">
      <c r="A87" s="39">
        <v>13</v>
      </c>
      <c r="B87" s="22">
        <v>80.44</v>
      </c>
      <c r="C87" s="22">
        <v>70.91</v>
      </c>
      <c r="D87" s="22">
        <v>66.510000000000005</v>
      </c>
      <c r="E87" s="22">
        <v>64.78</v>
      </c>
      <c r="F87" s="22">
        <v>63.97</v>
      </c>
      <c r="G87" s="22">
        <v>64.89</v>
      </c>
      <c r="H87" s="22">
        <v>62.04</v>
      </c>
      <c r="I87" s="22">
        <v>62.06</v>
      </c>
      <c r="J87" s="22">
        <v>74.27</v>
      </c>
      <c r="K87" s="22">
        <v>78.760000000000005</v>
      </c>
      <c r="L87" s="22">
        <v>82.86</v>
      </c>
      <c r="M87" s="22">
        <v>84.21</v>
      </c>
      <c r="N87" s="22">
        <v>82.52</v>
      </c>
      <c r="O87" s="22">
        <v>82.27</v>
      </c>
      <c r="P87" s="22">
        <v>81.63</v>
      </c>
      <c r="Q87" s="22">
        <v>80.36</v>
      </c>
      <c r="R87" s="22">
        <v>78.930000000000007</v>
      </c>
      <c r="S87" s="22">
        <v>78.78</v>
      </c>
      <c r="T87" s="22">
        <v>79.319999999999993</v>
      </c>
      <c r="U87" s="22">
        <v>83.14</v>
      </c>
      <c r="V87" s="22">
        <v>92.96</v>
      </c>
      <c r="W87" s="22">
        <v>96.85</v>
      </c>
      <c r="X87" s="22">
        <v>89.6</v>
      </c>
      <c r="Y87" s="22">
        <v>81.88</v>
      </c>
    </row>
    <row r="88" spans="1:25" ht="12" customHeight="1" x14ac:dyDescent="0.2">
      <c r="A88" s="39">
        <v>14</v>
      </c>
      <c r="B88" s="22">
        <v>87.53</v>
      </c>
      <c r="C88" s="22">
        <v>75.209999999999994</v>
      </c>
      <c r="D88" s="22">
        <v>70.05</v>
      </c>
      <c r="E88" s="22">
        <v>64.849999999999994</v>
      </c>
      <c r="F88" s="22">
        <v>69.7</v>
      </c>
      <c r="G88" s="22">
        <v>72.959999999999994</v>
      </c>
      <c r="H88" s="22">
        <v>74.02</v>
      </c>
      <c r="I88" s="22">
        <v>90.4</v>
      </c>
      <c r="J88" s="22">
        <v>98.62</v>
      </c>
      <c r="K88" s="22">
        <v>109.38</v>
      </c>
      <c r="L88" s="22">
        <v>110.45</v>
      </c>
      <c r="M88" s="22">
        <v>109.8</v>
      </c>
      <c r="N88" s="22">
        <v>108.01</v>
      </c>
      <c r="O88" s="22">
        <v>108.62</v>
      </c>
      <c r="P88" s="22">
        <v>107.97</v>
      </c>
      <c r="Q88" s="22">
        <v>113.16</v>
      </c>
      <c r="R88" s="22">
        <v>103.24</v>
      </c>
      <c r="S88" s="22">
        <v>112.57</v>
      </c>
      <c r="T88" s="22">
        <v>109.28</v>
      </c>
      <c r="U88" s="22">
        <v>107.63</v>
      </c>
      <c r="V88" s="22">
        <v>112.76</v>
      </c>
      <c r="W88" s="22">
        <v>114.27</v>
      </c>
      <c r="X88" s="22">
        <v>102.98</v>
      </c>
      <c r="Y88" s="22">
        <v>89.21</v>
      </c>
    </row>
    <row r="89" spans="1:25" ht="12" customHeight="1" x14ac:dyDescent="0.2">
      <c r="A89" s="39">
        <v>15</v>
      </c>
      <c r="B89" s="22">
        <v>82.87</v>
      </c>
      <c r="C89" s="22">
        <v>65.55</v>
      </c>
      <c r="D89" s="22">
        <v>63.21</v>
      </c>
      <c r="E89" s="22">
        <v>62.29</v>
      </c>
      <c r="F89" s="22">
        <v>63.3</v>
      </c>
      <c r="G89" s="22">
        <v>68.37</v>
      </c>
      <c r="H89" s="22">
        <v>71.739999999999995</v>
      </c>
      <c r="I89" s="22">
        <v>85.84</v>
      </c>
      <c r="J89" s="22">
        <v>92.61</v>
      </c>
      <c r="K89" s="22">
        <v>99.52</v>
      </c>
      <c r="L89" s="22">
        <v>100.76</v>
      </c>
      <c r="M89" s="22">
        <v>101.11</v>
      </c>
      <c r="N89" s="22">
        <v>99.56</v>
      </c>
      <c r="O89" s="22">
        <v>100.63</v>
      </c>
      <c r="P89" s="22">
        <v>99.08</v>
      </c>
      <c r="Q89" s="22">
        <v>99.94</v>
      </c>
      <c r="R89" s="22">
        <v>95.82</v>
      </c>
      <c r="S89" s="22">
        <v>94.11</v>
      </c>
      <c r="T89" s="22">
        <v>93.16</v>
      </c>
      <c r="U89" s="22">
        <v>90.84</v>
      </c>
      <c r="V89" s="22">
        <v>94.7</v>
      </c>
      <c r="W89" s="22">
        <v>109.08</v>
      </c>
      <c r="X89" s="22">
        <v>97.34</v>
      </c>
      <c r="Y89" s="22">
        <v>83.77</v>
      </c>
    </row>
    <row r="90" spans="1:25" ht="12" customHeight="1" x14ac:dyDescent="0.2">
      <c r="A90" s="39">
        <v>16</v>
      </c>
      <c r="B90" s="22">
        <v>80.760000000000005</v>
      </c>
      <c r="C90" s="22">
        <v>69.62</v>
      </c>
      <c r="D90" s="22">
        <v>62.75</v>
      </c>
      <c r="E90" s="22">
        <v>62.29</v>
      </c>
      <c r="F90" s="22">
        <v>65.23</v>
      </c>
      <c r="G90" s="22">
        <v>70.78</v>
      </c>
      <c r="H90" s="22">
        <v>74.790000000000006</v>
      </c>
      <c r="I90" s="22">
        <v>86.24</v>
      </c>
      <c r="J90" s="22">
        <v>94.84</v>
      </c>
      <c r="K90" s="22">
        <v>99.05</v>
      </c>
      <c r="L90" s="22">
        <v>99.91</v>
      </c>
      <c r="M90" s="22">
        <v>103.88</v>
      </c>
      <c r="N90" s="22">
        <v>99.38</v>
      </c>
      <c r="O90" s="22">
        <v>102.98</v>
      </c>
      <c r="P90" s="22">
        <v>102.26</v>
      </c>
      <c r="Q90" s="22">
        <v>102.41</v>
      </c>
      <c r="R90" s="22">
        <v>97.91</v>
      </c>
      <c r="S90" s="22">
        <v>96.19</v>
      </c>
      <c r="T90" s="22">
        <v>96.65</v>
      </c>
      <c r="U90" s="22">
        <v>95.39</v>
      </c>
      <c r="V90" s="22">
        <v>98.5</v>
      </c>
      <c r="W90" s="22">
        <v>108.55</v>
      </c>
      <c r="X90" s="22">
        <v>99.84</v>
      </c>
      <c r="Y90" s="22">
        <v>87.3</v>
      </c>
    </row>
    <row r="91" spans="1:25" ht="12" customHeight="1" x14ac:dyDescent="0.2">
      <c r="A91" s="39">
        <v>17</v>
      </c>
      <c r="B91" s="22">
        <v>90.39</v>
      </c>
      <c r="C91" s="22">
        <v>78.45</v>
      </c>
      <c r="D91" s="22">
        <v>65.91</v>
      </c>
      <c r="E91" s="22">
        <v>65.52</v>
      </c>
      <c r="F91" s="22">
        <v>66.86</v>
      </c>
      <c r="G91" s="22">
        <v>78.88</v>
      </c>
      <c r="H91" s="22">
        <v>86.05</v>
      </c>
      <c r="I91" s="22">
        <v>95.27</v>
      </c>
      <c r="J91" s="22">
        <v>106.3</v>
      </c>
      <c r="K91" s="22">
        <v>108.84</v>
      </c>
      <c r="L91" s="22">
        <v>117.56</v>
      </c>
      <c r="M91" s="22">
        <v>115.22</v>
      </c>
      <c r="N91" s="22">
        <v>108.53</v>
      </c>
      <c r="O91" s="22">
        <v>108.73</v>
      </c>
      <c r="P91" s="22">
        <v>108.6</v>
      </c>
      <c r="Q91" s="22">
        <v>110.31</v>
      </c>
      <c r="R91" s="22">
        <v>108.68</v>
      </c>
      <c r="S91" s="22">
        <v>106.59</v>
      </c>
      <c r="T91" s="22">
        <v>106.76</v>
      </c>
      <c r="U91" s="22">
        <v>104.33</v>
      </c>
      <c r="V91" s="22">
        <v>106.9</v>
      </c>
      <c r="W91" s="22">
        <v>114.81</v>
      </c>
      <c r="X91" s="22">
        <v>108.26</v>
      </c>
      <c r="Y91" s="22">
        <v>95</v>
      </c>
    </row>
    <row r="92" spans="1:25" ht="12" customHeight="1" x14ac:dyDescent="0.2">
      <c r="A92" s="39">
        <v>18</v>
      </c>
      <c r="B92" s="22">
        <v>81.02</v>
      </c>
      <c r="C92" s="22">
        <v>66.36</v>
      </c>
      <c r="D92" s="22">
        <v>62.85</v>
      </c>
      <c r="E92" s="22">
        <v>62.48</v>
      </c>
      <c r="F92" s="22">
        <v>65.900000000000006</v>
      </c>
      <c r="G92" s="22">
        <v>67.95</v>
      </c>
      <c r="H92" s="22">
        <v>73.959999999999994</v>
      </c>
      <c r="I92" s="22">
        <v>86.34</v>
      </c>
      <c r="J92" s="22">
        <v>92.84</v>
      </c>
      <c r="K92" s="22">
        <v>103.67</v>
      </c>
      <c r="L92" s="22">
        <v>105.2</v>
      </c>
      <c r="M92" s="22">
        <v>104.91</v>
      </c>
      <c r="N92" s="22">
        <v>102.48</v>
      </c>
      <c r="O92" s="22">
        <v>103.34</v>
      </c>
      <c r="P92" s="22">
        <v>101.92</v>
      </c>
      <c r="Q92" s="22">
        <v>99.92</v>
      </c>
      <c r="R92" s="22">
        <v>94.85</v>
      </c>
      <c r="S92" s="22">
        <v>93.07</v>
      </c>
      <c r="T92" s="22">
        <v>92.49</v>
      </c>
      <c r="U92" s="22">
        <v>91.16</v>
      </c>
      <c r="V92" s="22">
        <v>93.3</v>
      </c>
      <c r="W92" s="22">
        <v>104.36</v>
      </c>
      <c r="X92" s="22">
        <v>94.04</v>
      </c>
      <c r="Y92" s="22">
        <v>86.91</v>
      </c>
    </row>
    <row r="93" spans="1:25" x14ac:dyDescent="0.2">
      <c r="A93" s="39">
        <v>19</v>
      </c>
      <c r="B93" s="22">
        <v>91.1</v>
      </c>
      <c r="C93" s="22">
        <v>83.53</v>
      </c>
      <c r="D93" s="22">
        <v>82.17</v>
      </c>
      <c r="E93" s="22">
        <v>79.66</v>
      </c>
      <c r="F93" s="22">
        <v>79.790000000000006</v>
      </c>
      <c r="G93" s="22">
        <v>81.34</v>
      </c>
      <c r="H93" s="22">
        <v>79.11</v>
      </c>
      <c r="I93" s="22">
        <v>90.56</v>
      </c>
      <c r="J93" s="22">
        <v>94.5</v>
      </c>
      <c r="K93" s="22">
        <v>101.82</v>
      </c>
      <c r="L93" s="22">
        <v>104.26</v>
      </c>
      <c r="M93" s="22">
        <v>103.46</v>
      </c>
      <c r="N93" s="22">
        <v>101.89</v>
      </c>
      <c r="O93" s="22">
        <v>101.7</v>
      </c>
      <c r="P93" s="22">
        <v>99.65</v>
      </c>
      <c r="Q93" s="22">
        <v>98.68</v>
      </c>
      <c r="R93" s="22">
        <v>97.13</v>
      </c>
      <c r="S93" s="22">
        <v>95.85</v>
      </c>
      <c r="T93" s="22">
        <v>95.96</v>
      </c>
      <c r="U93" s="22">
        <v>97.07</v>
      </c>
      <c r="V93" s="22">
        <v>100.39</v>
      </c>
      <c r="W93" s="22">
        <v>104.32</v>
      </c>
      <c r="X93" s="22">
        <v>103.54</v>
      </c>
      <c r="Y93" s="22">
        <v>94.46</v>
      </c>
    </row>
    <row r="94" spans="1:25" x14ac:dyDescent="0.2">
      <c r="A94" s="39">
        <v>20</v>
      </c>
      <c r="B94" s="22">
        <v>85.6</v>
      </c>
      <c r="C94" s="22">
        <v>83.01</v>
      </c>
      <c r="D94" s="22">
        <v>77.849999999999994</v>
      </c>
      <c r="E94" s="22">
        <v>75.760000000000005</v>
      </c>
      <c r="F94" s="22">
        <v>74.150000000000006</v>
      </c>
      <c r="G94" s="22">
        <v>74.510000000000005</v>
      </c>
      <c r="H94" s="22">
        <v>68.25</v>
      </c>
      <c r="I94" s="22">
        <v>73.09</v>
      </c>
      <c r="J94" s="22">
        <v>81.459999999999994</v>
      </c>
      <c r="K94" s="22">
        <v>87.1</v>
      </c>
      <c r="L94" s="22">
        <v>89.53</v>
      </c>
      <c r="M94" s="22">
        <v>89.64</v>
      </c>
      <c r="N94" s="22">
        <v>89.47</v>
      </c>
      <c r="O94" s="22">
        <v>89.41</v>
      </c>
      <c r="P94" s="22">
        <v>88.53</v>
      </c>
      <c r="Q94" s="22">
        <v>88.24</v>
      </c>
      <c r="R94" s="22">
        <v>86.96</v>
      </c>
      <c r="S94" s="22">
        <v>86.54</v>
      </c>
      <c r="T94" s="22">
        <v>86.8</v>
      </c>
      <c r="U94" s="22">
        <v>87.95</v>
      </c>
      <c r="V94" s="22">
        <v>93.91</v>
      </c>
      <c r="W94" s="22">
        <v>98.14</v>
      </c>
      <c r="X94" s="22">
        <v>93.29</v>
      </c>
      <c r="Y94" s="22">
        <v>89.13</v>
      </c>
    </row>
    <row r="95" spans="1:25" ht="12" customHeight="1" x14ac:dyDescent="0.2">
      <c r="A95" s="39">
        <v>21</v>
      </c>
      <c r="B95" s="22">
        <v>80.489999999999995</v>
      </c>
      <c r="C95" s="22">
        <v>66.349999999999994</v>
      </c>
      <c r="D95" s="22">
        <v>65.23</v>
      </c>
      <c r="E95" s="22">
        <v>62.92</v>
      </c>
      <c r="F95" s="22">
        <v>64.69</v>
      </c>
      <c r="G95" s="22">
        <v>66.37</v>
      </c>
      <c r="H95" s="22">
        <v>67.209999999999994</v>
      </c>
      <c r="I95" s="22">
        <v>89.17</v>
      </c>
      <c r="J95" s="22">
        <v>96.55</v>
      </c>
      <c r="K95" s="22">
        <v>106.38</v>
      </c>
      <c r="L95" s="22">
        <v>107.17</v>
      </c>
      <c r="M95" s="22">
        <v>109.43</v>
      </c>
      <c r="N95" s="22">
        <v>106.29</v>
      </c>
      <c r="O95" s="22">
        <v>109.16</v>
      </c>
      <c r="P95" s="22">
        <v>105.52</v>
      </c>
      <c r="Q95" s="22">
        <v>104.2</v>
      </c>
      <c r="R95" s="22">
        <v>98.1</v>
      </c>
      <c r="S95" s="22">
        <v>95.69</v>
      </c>
      <c r="T95" s="22">
        <v>94.58</v>
      </c>
      <c r="U95" s="22">
        <v>91.7</v>
      </c>
      <c r="V95" s="22">
        <v>95.87</v>
      </c>
      <c r="W95" s="22">
        <v>106.04</v>
      </c>
      <c r="X95" s="22">
        <v>96.1</v>
      </c>
      <c r="Y95" s="22">
        <v>82.5</v>
      </c>
    </row>
    <row r="96" spans="1:25" ht="12" customHeight="1" x14ac:dyDescent="0.2">
      <c r="A96" s="39">
        <v>22</v>
      </c>
      <c r="B96" s="22">
        <v>75.3</v>
      </c>
      <c r="C96" s="22">
        <v>63.76</v>
      </c>
      <c r="D96" s="22">
        <v>57.3</v>
      </c>
      <c r="E96" s="22">
        <v>56.57</v>
      </c>
      <c r="F96" s="22">
        <v>59.38</v>
      </c>
      <c r="G96" s="22">
        <v>63.57</v>
      </c>
      <c r="H96" s="22">
        <v>67.39</v>
      </c>
      <c r="I96" s="22">
        <v>80.97</v>
      </c>
      <c r="J96" s="22">
        <v>93.8</v>
      </c>
      <c r="K96" s="22">
        <v>101.34</v>
      </c>
      <c r="L96" s="22">
        <v>102.04</v>
      </c>
      <c r="M96" s="22">
        <v>99.98</v>
      </c>
      <c r="N96" s="22">
        <v>98.05</v>
      </c>
      <c r="O96" s="22">
        <v>99.29</v>
      </c>
      <c r="P96" s="22">
        <v>96.82</v>
      </c>
      <c r="Q96" s="22">
        <v>96.49</v>
      </c>
      <c r="R96" s="22">
        <v>94.54</v>
      </c>
      <c r="S96" s="22">
        <v>93.38</v>
      </c>
      <c r="T96" s="22">
        <v>93.39</v>
      </c>
      <c r="U96" s="22">
        <v>84.75</v>
      </c>
      <c r="V96" s="22">
        <v>93.65</v>
      </c>
      <c r="W96" s="22">
        <v>99.97</v>
      </c>
      <c r="X96" s="22">
        <v>95.2</v>
      </c>
      <c r="Y96" s="22">
        <v>78.680000000000007</v>
      </c>
    </row>
    <row r="97" spans="1:25" ht="12" customHeight="1" x14ac:dyDescent="0.2">
      <c r="A97" s="39">
        <v>23</v>
      </c>
      <c r="B97" s="22">
        <v>71.510000000000005</v>
      </c>
      <c r="C97" s="22">
        <v>64.42</v>
      </c>
      <c r="D97" s="22">
        <v>57.63</v>
      </c>
      <c r="E97" s="22">
        <v>56.64</v>
      </c>
      <c r="F97" s="22">
        <v>57.2</v>
      </c>
      <c r="G97" s="22">
        <v>66.45</v>
      </c>
      <c r="H97" s="22">
        <v>66.89</v>
      </c>
      <c r="I97" s="22">
        <v>87.3</v>
      </c>
      <c r="J97" s="22">
        <v>100.16</v>
      </c>
      <c r="K97" s="22">
        <v>107.63</v>
      </c>
      <c r="L97" s="22">
        <v>108.38</v>
      </c>
      <c r="M97" s="22">
        <v>108.36</v>
      </c>
      <c r="N97" s="22">
        <v>107.68</v>
      </c>
      <c r="O97" s="22">
        <v>109.42</v>
      </c>
      <c r="P97" s="22">
        <v>107.43</v>
      </c>
      <c r="Q97" s="22">
        <v>106.85</v>
      </c>
      <c r="R97" s="22">
        <v>102.49</v>
      </c>
      <c r="S97" s="22">
        <v>100.3</v>
      </c>
      <c r="T97" s="22">
        <v>99.71</v>
      </c>
      <c r="U97" s="22">
        <v>93.14</v>
      </c>
      <c r="V97" s="22">
        <v>98.57</v>
      </c>
      <c r="W97" s="22">
        <v>108.15</v>
      </c>
      <c r="X97" s="22">
        <v>97.81</v>
      </c>
      <c r="Y97" s="22">
        <v>81.41</v>
      </c>
    </row>
    <row r="98" spans="1:25" ht="12" customHeight="1" x14ac:dyDescent="0.2">
      <c r="A98" s="39">
        <v>24</v>
      </c>
      <c r="B98" s="22">
        <v>63.84</v>
      </c>
      <c r="C98" s="22">
        <v>59.55</v>
      </c>
      <c r="D98" s="22">
        <v>58.85</v>
      </c>
      <c r="E98" s="22">
        <v>57.77</v>
      </c>
      <c r="F98" s="22">
        <v>57.85</v>
      </c>
      <c r="G98" s="22">
        <v>59.32</v>
      </c>
      <c r="H98" s="22">
        <v>62.42</v>
      </c>
      <c r="I98" s="22">
        <v>79.650000000000006</v>
      </c>
      <c r="J98" s="22">
        <v>96.17</v>
      </c>
      <c r="K98" s="22">
        <v>109.37</v>
      </c>
      <c r="L98" s="22">
        <v>110.73</v>
      </c>
      <c r="M98" s="22">
        <v>111.04</v>
      </c>
      <c r="N98" s="22">
        <v>110.3</v>
      </c>
      <c r="O98" s="22">
        <v>112.04</v>
      </c>
      <c r="P98" s="22">
        <v>111.04</v>
      </c>
      <c r="Q98" s="22">
        <v>108.78</v>
      </c>
      <c r="R98" s="22">
        <v>105.86</v>
      </c>
      <c r="S98" s="22">
        <v>99.84</v>
      </c>
      <c r="T98" s="22">
        <v>99.11</v>
      </c>
      <c r="U98" s="22">
        <v>93.12</v>
      </c>
      <c r="V98" s="22">
        <v>98.3</v>
      </c>
      <c r="W98" s="22">
        <v>107.87</v>
      </c>
      <c r="X98" s="22">
        <v>95.5</v>
      </c>
      <c r="Y98" s="22">
        <v>80.34</v>
      </c>
    </row>
    <row r="99" spans="1:25" ht="12" customHeight="1" x14ac:dyDescent="0.2">
      <c r="A99" s="39">
        <v>25</v>
      </c>
      <c r="B99" s="22">
        <v>62.8</v>
      </c>
      <c r="C99" s="22">
        <v>47.08</v>
      </c>
      <c r="D99" s="22">
        <v>39.270000000000003</v>
      </c>
      <c r="E99" s="22">
        <v>1.05</v>
      </c>
      <c r="F99" s="22">
        <v>1.05</v>
      </c>
      <c r="G99" s="22">
        <v>45.63</v>
      </c>
      <c r="H99" s="22">
        <v>59.28</v>
      </c>
      <c r="I99" s="22">
        <v>77.45</v>
      </c>
      <c r="J99" s="22">
        <v>92.85</v>
      </c>
      <c r="K99" s="22">
        <v>104.49</v>
      </c>
      <c r="L99" s="22">
        <v>105.55</v>
      </c>
      <c r="M99" s="22">
        <v>105.47</v>
      </c>
      <c r="N99" s="22">
        <v>105.27</v>
      </c>
      <c r="O99" s="22">
        <v>105.15</v>
      </c>
      <c r="P99" s="22">
        <v>103.57</v>
      </c>
      <c r="Q99" s="22">
        <v>99.35</v>
      </c>
      <c r="R99" s="22">
        <v>93.11</v>
      </c>
      <c r="S99" s="22">
        <v>92.41</v>
      </c>
      <c r="T99" s="22">
        <v>90.52</v>
      </c>
      <c r="U99" s="22">
        <v>80.930000000000007</v>
      </c>
      <c r="V99" s="22">
        <v>91.49</v>
      </c>
      <c r="W99" s="22">
        <v>100.64</v>
      </c>
      <c r="X99" s="22">
        <v>90.32</v>
      </c>
      <c r="Y99" s="22">
        <v>76.05</v>
      </c>
    </row>
    <row r="100" spans="1:25" ht="12" customHeight="1" x14ac:dyDescent="0.2">
      <c r="A100" s="39">
        <v>26</v>
      </c>
      <c r="B100" s="22">
        <v>72.290000000000006</v>
      </c>
      <c r="C100" s="22">
        <v>56.93</v>
      </c>
      <c r="D100" s="22">
        <v>56</v>
      </c>
      <c r="E100" s="22">
        <v>51.83</v>
      </c>
      <c r="F100" s="22">
        <v>53.22</v>
      </c>
      <c r="G100" s="22">
        <v>53.2</v>
      </c>
      <c r="H100" s="22">
        <v>54.68</v>
      </c>
      <c r="I100" s="22">
        <v>65.47</v>
      </c>
      <c r="J100" s="22">
        <v>83.18</v>
      </c>
      <c r="K100" s="22">
        <v>100.52</v>
      </c>
      <c r="L100" s="22">
        <v>105.74</v>
      </c>
      <c r="M100" s="22">
        <v>105.4</v>
      </c>
      <c r="N100" s="22">
        <v>102.55</v>
      </c>
      <c r="O100" s="22">
        <v>95.86</v>
      </c>
      <c r="P100" s="22">
        <v>95.33</v>
      </c>
      <c r="Q100" s="22">
        <v>89.71</v>
      </c>
      <c r="R100" s="22">
        <v>82.33</v>
      </c>
      <c r="S100" s="22">
        <v>79.19</v>
      </c>
      <c r="T100" s="22">
        <v>79.39</v>
      </c>
      <c r="U100" s="22">
        <v>79.75</v>
      </c>
      <c r="V100" s="22">
        <v>93.15</v>
      </c>
      <c r="W100" s="22">
        <v>100.36</v>
      </c>
      <c r="X100" s="22">
        <v>92.22</v>
      </c>
      <c r="Y100" s="22">
        <v>75.62</v>
      </c>
    </row>
    <row r="101" spans="1:25" ht="12" customHeight="1" x14ac:dyDescent="0.2">
      <c r="A101" s="39">
        <v>27</v>
      </c>
      <c r="B101" s="22">
        <v>68.37</v>
      </c>
      <c r="C101" s="22">
        <v>59.82</v>
      </c>
      <c r="D101" s="22">
        <v>53.15</v>
      </c>
      <c r="E101" s="22">
        <v>49.09</v>
      </c>
      <c r="F101" s="22">
        <v>47.4</v>
      </c>
      <c r="G101" s="22">
        <v>46.73</v>
      </c>
      <c r="H101" s="22">
        <v>49.8</v>
      </c>
      <c r="I101" s="22">
        <v>51.88</v>
      </c>
      <c r="J101" s="22">
        <v>64.06</v>
      </c>
      <c r="K101" s="22">
        <v>73.42</v>
      </c>
      <c r="L101" s="22">
        <v>78.72</v>
      </c>
      <c r="M101" s="22">
        <v>77.75</v>
      </c>
      <c r="N101" s="22">
        <v>74.319999999999993</v>
      </c>
      <c r="O101" s="22">
        <v>74.02</v>
      </c>
      <c r="P101" s="22">
        <v>73.25</v>
      </c>
      <c r="Q101" s="22">
        <v>71.540000000000006</v>
      </c>
      <c r="R101" s="22">
        <v>68.27</v>
      </c>
      <c r="S101" s="22">
        <v>66.19</v>
      </c>
      <c r="T101" s="22">
        <v>66.61</v>
      </c>
      <c r="U101" s="22">
        <v>68.77</v>
      </c>
      <c r="V101" s="22">
        <v>81.900000000000006</v>
      </c>
      <c r="W101" s="22">
        <v>91.36</v>
      </c>
      <c r="X101" s="22">
        <v>84.07</v>
      </c>
      <c r="Y101" s="22">
        <v>71.84</v>
      </c>
    </row>
    <row r="102" spans="1:25" ht="12" customHeight="1" x14ac:dyDescent="0.2">
      <c r="A102" s="39">
        <v>28</v>
      </c>
      <c r="B102" s="22">
        <v>61.25</v>
      </c>
      <c r="C102" s="22">
        <v>51.32</v>
      </c>
      <c r="D102" s="22">
        <v>50.03</v>
      </c>
      <c r="E102" s="22">
        <v>45.3</v>
      </c>
      <c r="F102" s="22">
        <v>49.84</v>
      </c>
      <c r="G102" s="22">
        <v>54.64</v>
      </c>
      <c r="H102" s="22">
        <v>64.61</v>
      </c>
      <c r="I102" s="22">
        <v>81.08</v>
      </c>
      <c r="J102" s="22">
        <v>97.2</v>
      </c>
      <c r="K102" s="22">
        <v>110.27</v>
      </c>
      <c r="L102" s="22">
        <v>111.58</v>
      </c>
      <c r="M102" s="22">
        <v>111.37</v>
      </c>
      <c r="N102" s="22">
        <v>113.17</v>
      </c>
      <c r="O102" s="22">
        <v>114.3</v>
      </c>
      <c r="P102" s="22">
        <v>114.04</v>
      </c>
      <c r="Q102" s="22">
        <v>109.87</v>
      </c>
      <c r="R102" s="22">
        <v>109.55</v>
      </c>
      <c r="S102" s="22">
        <v>103.5</v>
      </c>
      <c r="T102" s="22">
        <v>103.17</v>
      </c>
      <c r="U102" s="22">
        <v>94.12</v>
      </c>
      <c r="V102" s="22">
        <v>102.77</v>
      </c>
      <c r="W102" s="22">
        <v>111.06</v>
      </c>
      <c r="X102" s="22">
        <v>95.05</v>
      </c>
      <c r="Y102" s="22">
        <v>80.89</v>
      </c>
    </row>
    <row r="103" spans="1:25" ht="12" customHeight="1" x14ac:dyDescent="0.2">
      <c r="A103" s="39">
        <v>29</v>
      </c>
      <c r="B103" s="22">
        <v>61.94</v>
      </c>
      <c r="C103" s="22">
        <v>51.3</v>
      </c>
      <c r="D103" s="22">
        <v>44.18</v>
      </c>
      <c r="E103" s="22">
        <v>42.08</v>
      </c>
      <c r="F103" s="22">
        <v>43.26</v>
      </c>
      <c r="G103" s="22">
        <v>51.53</v>
      </c>
      <c r="H103" s="22">
        <v>57.62</v>
      </c>
      <c r="I103" s="22">
        <v>77.790000000000006</v>
      </c>
      <c r="J103" s="22">
        <v>94.2</v>
      </c>
      <c r="K103" s="22">
        <v>105.73</v>
      </c>
      <c r="L103" s="22">
        <v>107.47</v>
      </c>
      <c r="M103" s="22">
        <v>110.22</v>
      </c>
      <c r="N103" s="22">
        <v>105.63</v>
      </c>
      <c r="O103" s="22">
        <v>106.6</v>
      </c>
      <c r="P103" s="22">
        <v>102.67</v>
      </c>
      <c r="Q103" s="22">
        <v>100.79</v>
      </c>
      <c r="R103" s="22">
        <v>96.25</v>
      </c>
      <c r="S103" s="22">
        <v>93.37</v>
      </c>
      <c r="T103" s="22">
        <v>92.69</v>
      </c>
      <c r="U103" s="22">
        <v>91.1</v>
      </c>
      <c r="V103" s="22">
        <v>94.09</v>
      </c>
      <c r="W103" s="22">
        <v>105.97</v>
      </c>
      <c r="X103" s="22">
        <v>95.53</v>
      </c>
      <c r="Y103" s="22">
        <v>76.25</v>
      </c>
    </row>
    <row r="104" spans="1:25" ht="11.25" customHeight="1" x14ac:dyDescent="0.2">
      <c r="A104" s="39">
        <v>30</v>
      </c>
      <c r="B104" s="22">
        <v>68.06</v>
      </c>
      <c r="C104" s="22">
        <v>57.45</v>
      </c>
      <c r="D104" s="22">
        <v>51.91</v>
      </c>
      <c r="E104" s="22">
        <v>50.28</v>
      </c>
      <c r="F104" s="22">
        <v>51.26</v>
      </c>
      <c r="G104" s="22">
        <v>56.78</v>
      </c>
      <c r="H104" s="22">
        <v>66.099999999999994</v>
      </c>
      <c r="I104" s="22">
        <v>79.489999999999995</v>
      </c>
      <c r="J104" s="22">
        <v>102.63</v>
      </c>
      <c r="K104" s="22">
        <v>113.05</v>
      </c>
      <c r="L104" s="22">
        <v>113.93</v>
      </c>
      <c r="M104" s="22">
        <v>113.19</v>
      </c>
      <c r="N104" s="22">
        <v>111.75</v>
      </c>
      <c r="O104" s="22">
        <v>113.14</v>
      </c>
      <c r="P104" s="22">
        <v>110.74</v>
      </c>
      <c r="Q104" s="22">
        <v>108.48</v>
      </c>
      <c r="R104" s="22">
        <v>101.37</v>
      </c>
      <c r="S104" s="22">
        <v>98.38</v>
      </c>
      <c r="T104" s="22">
        <v>92.36</v>
      </c>
      <c r="U104" s="22">
        <v>91.64</v>
      </c>
      <c r="V104" s="22">
        <v>99.48</v>
      </c>
      <c r="W104" s="22">
        <v>115.64</v>
      </c>
      <c r="X104" s="22">
        <v>101.37</v>
      </c>
      <c r="Y104" s="22">
        <v>78.16</v>
      </c>
    </row>
    <row r="105" spans="1:25" ht="12" customHeight="1" x14ac:dyDescent="0.2">
      <c r="A105" s="39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9">
        <v>1</v>
      </c>
      <c r="B109" s="22">
        <v>40.79</v>
      </c>
      <c r="C109" s="22">
        <v>38.42</v>
      </c>
      <c r="D109" s="22">
        <v>35.950000000000003</v>
      </c>
      <c r="E109" s="22">
        <v>35.61</v>
      </c>
      <c r="F109" s="22">
        <v>36.58</v>
      </c>
      <c r="G109" s="22">
        <v>41.09</v>
      </c>
      <c r="H109" s="22">
        <v>43.19</v>
      </c>
      <c r="I109" s="22">
        <v>48.58</v>
      </c>
      <c r="J109" s="22">
        <v>54.23</v>
      </c>
      <c r="K109" s="22">
        <v>60.8</v>
      </c>
      <c r="L109" s="22">
        <v>61.78</v>
      </c>
      <c r="M109" s="22">
        <v>61.49</v>
      </c>
      <c r="N109" s="22">
        <v>59.98</v>
      </c>
      <c r="O109" s="22">
        <v>59.65</v>
      </c>
      <c r="P109" s="22">
        <v>56.62</v>
      </c>
      <c r="Q109" s="22">
        <v>54.86</v>
      </c>
      <c r="R109" s="22">
        <v>52.32</v>
      </c>
      <c r="S109" s="22">
        <v>51.3</v>
      </c>
      <c r="T109" s="22">
        <v>51.18</v>
      </c>
      <c r="U109" s="22">
        <v>50.78</v>
      </c>
      <c r="V109" s="22">
        <v>54</v>
      </c>
      <c r="W109" s="22">
        <v>56.17</v>
      </c>
      <c r="X109" s="22">
        <v>50.93</v>
      </c>
      <c r="Y109" s="22">
        <v>46.15</v>
      </c>
    </row>
    <row r="110" spans="1:25" ht="12" customHeight="1" x14ac:dyDescent="0.2">
      <c r="A110" s="39">
        <v>2</v>
      </c>
      <c r="B110" s="22">
        <v>36.28</v>
      </c>
      <c r="C110" s="22">
        <v>34.6</v>
      </c>
      <c r="D110" s="22">
        <v>33.909999999999997</v>
      </c>
      <c r="E110" s="22">
        <v>33.75</v>
      </c>
      <c r="F110" s="22">
        <v>34.04</v>
      </c>
      <c r="G110" s="22">
        <v>36.08</v>
      </c>
      <c r="H110" s="22">
        <v>40.71</v>
      </c>
      <c r="I110" s="22">
        <v>44.78</v>
      </c>
      <c r="J110" s="22">
        <v>51.05</v>
      </c>
      <c r="K110" s="22">
        <v>58.87</v>
      </c>
      <c r="L110" s="22">
        <v>58.92</v>
      </c>
      <c r="M110" s="22">
        <v>57.57</v>
      </c>
      <c r="N110" s="22">
        <v>54.47</v>
      </c>
      <c r="O110" s="22">
        <v>53.98</v>
      </c>
      <c r="P110" s="22">
        <v>52.78</v>
      </c>
      <c r="Q110" s="22">
        <v>52</v>
      </c>
      <c r="R110" s="22">
        <v>50.91</v>
      </c>
      <c r="S110" s="22">
        <v>50.29</v>
      </c>
      <c r="T110" s="22">
        <v>50.13</v>
      </c>
      <c r="U110" s="22">
        <v>50.99</v>
      </c>
      <c r="V110" s="22">
        <v>54.63</v>
      </c>
      <c r="W110" s="22">
        <v>58.05</v>
      </c>
      <c r="X110" s="22">
        <v>51.58</v>
      </c>
      <c r="Y110" s="22">
        <v>43.59</v>
      </c>
    </row>
    <row r="111" spans="1:25" ht="12" customHeight="1" x14ac:dyDescent="0.2">
      <c r="A111" s="39">
        <v>3</v>
      </c>
      <c r="B111" s="22">
        <v>37.46</v>
      </c>
      <c r="C111" s="22">
        <v>35.909999999999997</v>
      </c>
      <c r="D111" s="22">
        <v>35.39</v>
      </c>
      <c r="E111" s="22">
        <v>34.909999999999997</v>
      </c>
      <c r="F111" s="22">
        <v>35.31</v>
      </c>
      <c r="G111" s="22">
        <v>37.520000000000003</v>
      </c>
      <c r="H111" s="22">
        <v>43.24</v>
      </c>
      <c r="I111" s="22">
        <v>45.32</v>
      </c>
      <c r="J111" s="22">
        <v>51.32</v>
      </c>
      <c r="K111" s="22">
        <v>56.3</v>
      </c>
      <c r="L111" s="22">
        <v>58.62</v>
      </c>
      <c r="M111" s="22">
        <v>59.26</v>
      </c>
      <c r="N111" s="22">
        <v>57.82</v>
      </c>
      <c r="O111" s="22">
        <v>57</v>
      </c>
      <c r="P111" s="22">
        <v>55.53</v>
      </c>
      <c r="Q111" s="22">
        <v>54.54</v>
      </c>
      <c r="R111" s="22">
        <v>52.77</v>
      </c>
      <c r="S111" s="22">
        <v>51.81</v>
      </c>
      <c r="T111" s="22">
        <v>50.82</v>
      </c>
      <c r="U111" s="22">
        <v>51.46</v>
      </c>
      <c r="V111" s="22">
        <v>54.1</v>
      </c>
      <c r="W111" s="22">
        <v>59.08</v>
      </c>
      <c r="X111" s="22">
        <v>53.47</v>
      </c>
      <c r="Y111" s="22">
        <v>45.78</v>
      </c>
    </row>
    <row r="112" spans="1:25" ht="12" customHeight="1" x14ac:dyDescent="0.2">
      <c r="A112" s="39">
        <v>4</v>
      </c>
      <c r="B112" s="22">
        <v>41.61</v>
      </c>
      <c r="C112" s="22">
        <v>37.69</v>
      </c>
      <c r="D112" s="22">
        <v>36.6</v>
      </c>
      <c r="E112" s="22">
        <v>36.33</v>
      </c>
      <c r="F112" s="22">
        <v>36.44</v>
      </c>
      <c r="G112" s="22">
        <v>39.56</v>
      </c>
      <c r="H112" s="22">
        <v>46.82</v>
      </c>
      <c r="I112" s="22">
        <v>47.5</v>
      </c>
      <c r="J112" s="22">
        <v>52.93</v>
      </c>
      <c r="K112" s="22">
        <v>59.73</v>
      </c>
      <c r="L112" s="22">
        <v>60.84</v>
      </c>
      <c r="M112" s="22">
        <v>59.84</v>
      </c>
      <c r="N112" s="22">
        <v>57.57</v>
      </c>
      <c r="O112" s="22">
        <v>55.65</v>
      </c>
      <c r="P112" s="22">
        <v>54.7</v>
      </c>
      <c r="Q112" s="22">
        <v>53.89</v>
      </c>
      <c r="R112" s="22">
        <v>53.44</v>
      </c>
      <c r="S112" s="22">
        <v>52.03</v>
      </c>
      <c r="T112" s="22">
        <v>51.28</v>
      </c>
      <c r="U112" s="22">
        <v>53.23</v>
      </c>
      <c r="V112" s="22">
        <v>55.21</v>
      </c>
      <c r="W112" s="22">
        <v>56.9</v>
      </c>
      <c r="X112" s="22">
        <v>52.51</v>
      </c>
      <c r="Y112" s="22">
        <v>46.96</v>
      </c>
    </row>
    <row r="113" spans="1:25" ht="12" customHeight="1" x14ac:dyDescent="0.2">
      <c r="A113" s="39">
        <v>5</v>
      </c>
      <c r="B113" s="22">
        <v>46.32</v>
      </c>
      <c r="C113" s="22">
        <v>46.62</v>
      </c>
      <c r="D113" s="22">
        <v>43.69</v>
      </c>
      <c r="E113" s="22">
        <v>43.32</v>
      </c>
      <c r="F113" s="22">
        <v>43.22</v>
      </c>
      <c r="G113" s="22">
        <v>43.39</v>
      </c>
      <c r="H113" s="22">
        <v>45.75</v>
      </c>
      <c r="I113" s="22">
        <v>47.55</v>
      </c>
      <c r="J113" s="22">
        <v>53.07</v>
      </c>
      <c r="K113" s="22">
        <v>56.44</v>
      </c>
      <c r="L113" s="22">
        <v>60.1</v>
      </c>
      <c r="M113" s="22">
        <v>59.86</v>
      </c>
      <c r="N113" s="22">
        <v>57.64</v>
      </c>
      <c r="O113" s="22">
        <v>56.58</v>
      </c>
      <c r="P113" s="22">
        <v>54.96</v>
      </c>
      <c r="Q113" s="22">
        <v>54.76</v>
      </c>
      <c r="R113" s="22">
        <v>53.83</v>
      </c>
      <c r="S113" s="22">
        <v>51.67</v>
      </c>
      <c r="T113" s="22">
        <v>52.26</v>
      </c>
      <c r="U113" s="22">
        <v>55.02</v>
      </c>
      <c r="V113" s="22">
        <v>57.66</v>
      </c>
      <c r="W113" s="22">
        <v>60.4</v>
      </c>
      <c r="X113" s="22">
        <v>54.94</v>
      </c>
      <c r="Y113" s="22">
        <v>48.68</v>
      </c>
    </row>
    <row r="114" spans="1:25" ht="12" customHeight="1" x14ac:dyDescent="0.2">
      <c r="A114" s="39">
        <v>6</v>
      </c>
      <c r="B114" s="22">
        <v>49.11</v>
      </c>
      <c r="C114" s="22">
        <v>44.69</v>
      </c>
      <c r="D114" s="22">
        <v>44.57</v>
      </c>
      <c r="E114" s="22">
        <v>43.31</v>
      </c>
      <c r="F114" s="22">
        <v>43.1</v>
      </c>
      <c r="G114" s="22">
        <v>42.94</v>
      </c>
      <c r="H114" s="22">
        <v>44.33</v>
      </c>
      <c r="I114" s="22">
        <v>45.53</v>
      </c>
      <c r="J114" s="22">
        <v>51.14</v>
      </c>
      <c r="K114" s="22">
        <v>53.87</v>
      </c>
      <c r="L114" s="22">
        <v>51.22</v>
      </c>
      <c r="M114" s="22">
        <v>51.33</v>
      </c>
      <c r="N114" s="22">
        <v>51.19</v>
      </c>
      <c r="O114" s="22">
        <v>51.14</v>
      </c>
      <c r="P114" s="22">
        <v>51.24</v>
      </c>
      <c r="Q114" s="22">
        <v>51.57</v>
      </c>
      <c r="R114" s="22">
        <v>51.06</v>
      </c>
      <c r="S114" s="22">
        <v>49.95</v>
      </c>
      <c r="T114" s="22">
        <v>50.64</v>
      </c>
      <c r="U114" s="22">
        <v>52.81</v>
      </c>
      <c r="V114" s="22">
        <v>54.88</v>
      </c>
      <c r="W114" s="22">
        <v>54.92</v>
      </c>
      <c r="X114" s="22">
        <v>54.49</v>
      </c>
      <c r="Y114" s="22">
        <v>51.25</v>
      </c>
    </row>
    <row r="115" spans="1:25" ht="12" customHeight="1" x14ac:dyDescent="0.2">
      <c r="A115" s="39">
        <v>7</v>
      </c>
      <c r="B115" s="22">
        <v>45.92</v>
      </c>
      <c r="C115" s="22">
        <v>40.159999999999997</v>
      </c>
      <c r="D115" s="22">
        <v>38.380000000000003</v>
      </c>
      <c r="E115" s="22">
        <v>38.17</v>
      </c>
      <c r="F115" s="22">
        <v>38.950000000000003</v>
      </c>
      <c r="G115" s="22">
        <v>42.68</v>
      </c>
      <c r="H115" s="22">
        <v>48.53</v>
      </c>
      <c r="I115" s="22">
        <v>49.86</v>
      </c>
      <c r="J115" s="22">
        <v>55.19</v>
      </c>
      <c r="K115" s="22">
        <v>62.42</v>
      </c>
      <c r="L115" s="22">
        <v>64.2</v>
      </c>
      <c r="M115" s="22">
        <v>63.7</v>
      </c>
      <c r="N115" s="22">
        <v>60.08</v>
      </c>
      <c r="O115" s="22">
        <v>61.05</v>
      </c>
      <c r="P115" s="22">
        <v>60.23</v>
      </c>
      <c r="Q115" s="22">
        <v>59.16</v>
      </c>
      <c r="R115" s="22">
        <v>57.22</v>
      </c>
      <c r="S115" s="22">
        <v>55.47</v>
      </c>
      <c r="T115" s="22">
        <v>55.36</v>
      </c>
      <c r="U115" s="22">
        <v>54.78</v>
      </c>
      <c r="V115" s="22">
        <v>60.25</v>
      </c>
      <c r="W115" s="22">
        <v>61.38</v>
      </c>
      <c r="X115" s="22">
        <v>55.21</v>
      </c>
      <c r="Y115" s="22">
        <v>50.04</v>
      </c>
    </row>
    <row r="116" spans="1:25" ht="12" customHeight="1" x14ac:dyDescent="0.2">
      <c r="A116" s="39">
        <v>8</v>
      </c>
      <c r="B116" s="22">
        <v>46.08</v>
      </c>
      <c r="C116" s="22">
        <v>39.17</v>
      </c>
      <c r="D116" s="22">
        <v>37.200000000000003</v>
      </c>
      <c r="E116" s="22">
        <v>36.83</v>
      </c>
      <c r="F116" s="22">
        <v>37.32</v>
      </c>
      <c r="G116" s="22">
        <v>42.68</v>
      </c>
      <c r="H116" s="22">
        <v>45.25</v>
      </c>
      <c r="I116" s="22">
        <v>49.1</v>
      </c>
      <c r="J116" s="22">
        <v>56.33</v>
      </c>
      <c r="K116" s="22">
        <v>65.33</v>
      </c>
      <c r="L116" s="22">
        <v>69.150000000000006</v>
      </c>
      <c r="M116" s="22">
        <v>64.55</v>
      </c>
      <c r="N116" s="22">
        <v>60.77</v>
      </c>
      <c r="O116" s="22">
        <v>62.17</v>
      </c>
      <c r="P116" s="22">
        <v>60.75</v>
      </c>
      <c r="Q116" s="22">
        <v>58.76</v>
      </c>
      <c r="R116" s="22">
        <v>56.08</v>
      </c>
      <c r="S116" s="22">
        <v>54.62</v>
      </c>
      <c r="T116" s="22">
        <v>54.49</v>
      </c>
      <c r="U116" s="22">
        <v>56.58</v>
      </c>
      <c r="V116" s="22">
        <v>61.09</v>
      </c>
      <c r="W116" s="22">
        <v>64.72</v>
      </c>
      <c r="X116" s="22">
        <v>57.05</v>
      </c>
      <c r="Y116" s="22">
        <v>49.57</v>
      </c>
    </row>
    <row r="117" spans="1:25" ht="12" customHeight="1" x14ac:dyDescent="0.2">
      <c r="A117" s="39">
        <v>9</v>
      </c>
      <c r="B117" s="22">
        <v>44.84</v>
      </c>
      <c r="C117" s="22">
        <v>39.25</v>
      </c>
      <c r="D117" s="22">
        <v>37.299999999999997</v>
      </c>
      <c r="E117" s="22">
        <v>37.090000000000003</v>
      </c>
      <c r="F117" s="22">
        <v>38.31</v>
      </c>
      <c r="G117" s="22">
        <v>43.01</v>
      </c>
      <c r="H117" s="22">
        <v>44.52</v>
      </c>
      <c r="I117" s="22">
        <v>50.4</v>
      </c>
      <c r="J117" s="22">
        <v>54.76</v>
      </c>
      <c r="K117" s="22">
        <v>60.19</v>
      </c>
      <c r="L117" s="22">
        <v>60.26</v>
      </c>
      <c r="M117" s="22">
        <v>59.96</v>
      </c>
      <c r="N117" s="22">
        <v>58.84</v>
      </c>
      <c r="O117" s="22">
        <v>59.79</v>
      </c>
      <c r="P117" s="22">
        <v>59.11</v>
      </c>
      <c r="Q117" s="22">
        <v>58.13</v>
      </c>
      <c r="R117" s="22">
        <v>55.75</v>
      </c>
      <c r="S117" s="22">
        <v>54.39</v>
      </c>
      <c r="T117" s="22">
        <v>54.19</v>
      </c>
      <c r="U117" s="22">
        <v>52.8</v>
      </c>
      <c r="V117" s="22">
        <v>57.62</v>
      </c>
      <c r="W117" s="22">
        <v>60.31</v>
      </c>
      <c r="X117" s="22">
        <v>54.61</v>
      </c>
      <c r="Y117" s="22">
        <v>48.33</v>
      </c>
    </row>
    <row r="118" spans="1:25" ht="12" customHeight="1" x14ac:dyDescent="0.2">
      <c r="A118" s="39">
        <v>10</v>
      </c>
      <c r="B118" s="22">
        <v>43.72</v>
      </c>
      <c r="C118" s="22">
        <v>37.840000000000003</v>
      </c>
      <c r="D118" s="22">
        <v>37.36</v>
      </c>
      <c r="E118" s="22">
        <v>36.86</v>
      </c>
      <c r="F118" s="22">
        <v>37.5</v>
      </c>
      <c r="G118" s="22">
        <v>42.56</v>
      </c>
      <c r="H118" s="22">
        <v>43.67</v>
      </c>
      <c r="I118" s="22">
        <v>47.4</v>
      </c>
      <c r="J118" s="22">
        <v>53.22</v>
      </c>
      <c r="K118" s="22">
        <v>60.28</v>
      </c>
      <c r="L118" s="22">
        <v>60.91</v>
      </c>
      <c r="M118" s="22">
        <v>60.35</v>
      </c>
      <c r="N118" s="22">
        <v>58.46</v>
      </c>
      <c r="O118" s="22">
        <v>59.92</v>
      </c>
      <c r="P118" s="22">
        <v>58.56</v>
      </c>
      <c r="Q118" s="22">
        <v>55.42</v>
      </c>
      <c r="R118" s="22">
        <v>53.69</v>
      </c>
      <c r="S118" s="22">
        <v>52.17</v>
      </c>
      <c r="T118" s="22">
        <v>52.38</v>
      </c>
      <c r="U118" s="22">
        <v>50.25</v>
      </c>
      <c r="V118" s="22">
        <v>56.21</v>
      </c>
      <c r="W118" s="22">
        <v>59.08</v>
      </c>
      <c r="X118" s="22">
        <v>51.39</v>
      </c>
      <c r="Y118" s="22">
        <v>46.19</v>
      </c>
    </row>
    <row r="119" spans="1:25" ht="12" customHeight="1" x14ac:dyDescent="0.2">
      <c r="A119" s="39">
        <v>11</v>
      </c>
      <c r="B119" s="22">
        <v>38.96</v>
      </c>
      <c r="C119" s="22">
        <v>35.130000000000003</v>
      </c>
      <c r="D119" s="22">
        <v>34.200000000000003</v>
      </c>
      <c r="E119" s="22">
        <v>34.04</v>
      </c>
      <c r="F119" s="22">
        <v>34.18</v>
      </c>
      <c r="G119" s="22">
        <v>35.81</v>
      </c>
      <c r="H119" s="22">
        <v>39.35</v>
      </c>
      <c r="I119" s="22">
        <v>43.5</v>
      </c>
      <c r="J119" s="22">
        <v>51.11</v>
      </c>
      <c r="K119" s="22">
        <v>61.51</v>
      </c>
      <c r="L119" s="22">
        <v>62.28</v>
      </c>
      <c r="M119" s="22">
        <v>61.22</v>
      </c>
      <c r="N119" s="22">
        <v>57.62</v>
      </c>
      <c r="O119" s="22">
        <v>59.02</v>
      </c>
      <c r="P119" s="22">
        <v>57.38</v>
      </c>
      <c r="Q119" s="22">
        <v>54.45</v>
      </c>
      <c r="R119" s="22">
        <v>50</v>
      </c>
      <c r="S119" s="22">
        <v>49.15</v>
      </c>
      <c r="T119" s="22">
        <v>48.97</v>
      </c>
      <c r="U119" s="22">
        <v>47.69</v>
      </c>
      <c r="V119" s="22">
        <v>54.75</v>
      </c>
      <c r="W119" s="22">
        <v>65.62</v>
      </c>
      <c r="X119" s="22">
        <v>54.39</v>
      </c>
      <c r="Y119" s="22">
        <v>46.62</v>
      </c>
    </row>
    <row r="120" spans="1:25" ht="12" customHeight="1" x14ac:dyDescent="0.2">
      <c r="A120" s="39">
        <v>12</v>
      </c>
      <c r="B120" s="22">
        <v>47.9</v>
      </c>
      <c r="C120" s="22">
        <v>43.96</v>
      </c>
      <c r="D120" s="22">
        <v>40.92</v>
      </c>
      <c r="E120" s="22">
        <v>41.51</v>
      </c>
      <c r="F120" s="22">
        <v>41.55</v>
      </c>
      <c r="G120" s="22">
        <v>41.69</v>
      </c>
      <c r="H120" s="22">
        <v>44.06</v>
      </c>
      <c r="I120" s="22">
        <v>44.4</v>
      </c>
      <c r="J120" s="22">
        <v>52.53</v>
      </c>
      <c r="K120" s="22">
        <v>59.86</v>
      </c>
      <c r="L120" s="22">
        <v>61.84</v>
      </c>
      <c r="M120" s="22">
        <v>62.11</v>
      </c>
      <c r="N120" s="22">
        <v>59.66</v>
      </c>
      <c r="O120" s="22">
        <v>59.24</v>
      </c>
      <c r="P120" s="22">
        <v>56.85</v>
      </c>
      <c r="Q120" s="22">
        <v>56.38</v>
      </c>
      <c r="R120" s="22">
        <v>54.35</v>
      </c>
      <c r="S120" s="22">
        <v>53.44</v>
      </c>
      <c r="T120" s="22">
        <v>53.19</v>
      </c>
      <c r="U120" s="22">
        <v>53.64</v>
      </c>
      <c r="V120" s="22">
        <v>59.88</v>
      </c>
      <c r="W120" s="22">
        <v>61.68</v>
      </c>
      <c r="X120" s="22">
        <v>57.76</v>
      </c>
      <c r="Y120" s="22">
        <v>48.81</v>
      </c>
    </row>
    <row r="121" spans="1:25" ht="12" customHeight="1" x14ac:dyDescent="0.2">
      <c r="A121" s="39">
        <v>13</v>
      </c>
      <c r="B121" s="22">
        <v>47.12</v>
      </c>
      <c r="C121" s="22">
        <v>41.54</v>
      </c>
      <c r="D121" s="22">
        <v>38.96</v>
      </c>
      <c r="E121" s="22">
        <v>37.950000000000003</v>
      </c>
      <c r="F121" s="22">
        <v>37.47</v>
      </c>
      <c r="G121" s="22">
        <v>38.01</v>
      </c>
      <c r="H121" s="22">
        <v>36.340000000000003</v>
      </c>
      <c r="I121" s="22">
        <v>36.35</v>
      </c>
      <c r="J121" s="22">
        <v>43.51</v>
      </c>
      <c r="K121" s="22">
        <v>46.14</v>
      </c>
      <c r="L121" s="22">
        <v>48.54</v>
      </c>
      <c r="M121" s="22">
        <v>49.33</v>
      </c>
      <c r="N121" s="22">
        <v>48.34</v>
      </c>
      <c r="O121" s="22">
        <v>48.19</v>
      </c>
      <c r="P121" s="22">
        <v>47.82</v>
      </c>
      <c r="Q121" s="22">
        <v>47.07</v>
      </c>
      <c r="R121" s="22">
        <v>46.23</v>
      </c>
      <c r="S121" s="22">
        <v>46.15</v>
      </c>
      <c r="T121" s="22">
        <v>46.46</v>
      </c>
      <c r="U121" s="22">
        <v>48.7</v>
      </c>
      <c r="V121" s="22">
        <v>54.45</v>
      </c>
      <c r="W121" s="22">
        <v>56.73</v>
      </c>
      <c r="X121" s="22">
        <v>52.48</v>
      </c>
      <c r="Y121" s="22">
        <v>47.96</v>
      </c>
    </row>
    <row r="122" spans="1:25" ht="12" customHeight="1" x14ac:dyDescent="0.2">
      <c r="A122" s="39">
        <v>14</v>
      </c>
      <c r="B122" s="22">
        <v>51.27</v>
      </c>
      <c r="C122" s="22">
        <v>44.05</v>
      </c>
      <c r="D122" s="22">
        <v>41.04</v>
      </c>
      <c r="E122" s="22">
        <v>37.99</v>
      </c>
      <c r="F122" s="22">
        <v>40.83</v>
      </c>
      <c r="G122" s="22">
        <v>42.74</v>
      </c>
      <c r="H122" s="22">
        <v>43.36</v>
      </c>
      <c r="I122" s="22">
        <v>52.95</v>
      </c>
      <c r="J122" s="22">
        <v>57.77</v>
      </c>
      <c r="K122" s="22">
        <v>64.069999999999993</v>
      </c>
      <c r="L122" s="22">
        <v>64.7</v>
      </c>
      <c r="M122" s="22">
        <v>64.319999999999993</v>
      </c>
      <c r="N122" s="22">
        <v>63.27</v>
      </c>
      <c r="O122" s="22">
        <v>63.63</v>
      </c>
      <c r="P122" s="22">
        <v>63.25</v>
      </c>
      <c r="Q122" s="22">
        <v>66.28</v>
      </c>
      <c r="R122" s="22">
        <v>60.48</v>
      </c>
      <c r="S122" s="22">
        <v>65.94</v>
      </c>
      <c r="T122" s="22">
        <v>64.010000000000005</v>
      </c>
      <c r="U122" s="22">
        <v>63.04</v>
      </c>
      <c r="V122" s="22">
        <v>66.05</v>
      </c>
      <c r="W122" s="22">
        <v>66.94</v>
      </c>
      <c r="X122" s="22">
        <v>60.32</v>
      </c>
      <c r="Y122" s="22">
        <v>52.26</v>
      </c>
    </row>
    <row r="123" spans="1:25" ht="12" customHeight="1" x14ac:dyDescent="0.2">
      <c r="A123" s="39">
        <v>15</v>
      </c>
      <c r="B123" s="22">
        <v>48.54</v>
      </c>
      <c r="C123" s="22">
        <v>38.4</v>
      </c>
      <c r="D123" s="22">
        <v>37.020000000000003</v>
      </c>
      <c r="E123" s="22">
        <v>36.49</v>
      </c>
      <c r="F123" s="22">
        <v>37.08</v>
      </c>
      <c r="G123" s="22">
        <v>40.049999999999997</v>
      </c>
      <c r="H123" s="22">
        <v>42.02</v>
      </c>
      <c r="I123" s="22">
        <v>50.28</v>
      </c>
      <c r="J123" s="22">
        <v>54.25</v>
      </c>
      <c r="K123" s="22">
        <v>58.3</v>
      </c>
      <c r="L123" s="22">
        <v>59.02</v>
      </c>
      <c r="M123" s="22">
        <v>59.22</v>
      </c>
      <c r="N123" s="22">
        <v>58.32</v>
      </c>
      <c r="O123" s="22">
        <v>58.95</v>
      </c>
      <c r="P123" s="22">
        <v>58.04</v>
      </c>
      <c r="Q123" s="22">
        <v>58.54</v>
      </c>
      <c r="R123" s="22">
        <v>56.13</v>
      </c>
      <c r="S123" s="22">
        <v>55.13</v>
      </c>
      <c r="T123" s="22">
        <v>54.57</v>
      </c>
      <c r="U123" s="22">
        <v>53.21</v>
      </c>
      <c r="V123" s="22">
        <v>55.47</v>
      </c>
      <c r="W123" s="22">
        <v>63.9</v>
      </c>
      <c r="X123" s="22">
        <v>57.02</v>
      </c>
      <c r="Y123" s="22">
        <v>49.07</v>
      </c>
    </row>
    <row r="124" spans="1:25" ht="12" customHeight="1" x14ac:dyDescent="0.2">
      <c r="A124" s="39">
        <v>16</v>
      </c>
      <c r="B124" s="22">
        <v>47.31</v>
      </c>
      <c r="C124" s="22">
        <v>40.78</v>
      </c>
      <c r="D124" s="22">
        <v>36.76</v>
      </c>
      <c r="E124" s="22">
        <v>36.49</v>
      </c>
      <c r="F124" s="22">
        <v>38.21</v>
      </c>
      <c r="G124" s="22">
        <v>41.46</v>
      </c>
      <c r="H124" s="22">
        <v>43.81</v>
      </c>
      <c r="I124" s="22">
        <v>50.52</v>
      </c>
      <c r="J124" s="22">
        <v>55.56</v>
      </c>
      <c r="K124" s="22">
        <v>58.02</v>
      </c>
      <c r="L124" s="22">
        <v>58.52</v>
      </c>
      <c r="M124" s="22">
        <v>60.85</v>
      </c>
      <c r="N124" s="22">
        <v>58.21</v>
      </c>
      <c r="O124" s="22">
        <v>60.32</v>
      </c>
      <c r="P124" s="22">
        <v>59.9</v>
      </c>
      <c r="Q124" s="22">
        <v>59.99</v>
      </c>
      <c r="R124" s="22">
        <v>57.35</v>
      </c>
      <c r="S124" s="22">
        <v>56.35</v>
      </c>
      <c r="T124" s="22">
        <v>56.61</v>
      </c>
      <c r="U124" s="22">
        <v>55.88</v>
      </c>
      <c r="V124" s="22">
        <v>57.7</v>
      </c>
      <c r="W124" s="22">
        <v>63.59</v>
      </c>
      <c r="X124" s="22">
        <v>58.48</v>
      </c>
      <c r="Y124" s="22">
        <v>51.14</v>
      </c>
    </row>
    <row r="125" spans="1:25" ht="12" customHeight="1" x14ac:dyDescent="0.2">
      <c r="A125" s="39">
        <v>17</v>
      </c>
      <c r="B125" s="22">
        <v>52.95</v>
      </c>
      <c r="C125" s="22">
        <v>45.96</v>
      </c>
      <c r="D125" s="22">
        <v>38.61</v>
      </c>
      <c r="E125" s="22">
        <v>38.380000000000003</v>
      </c>
      <c r="F125" s="22">
        <v>39.159999999999997</v>
      </c>
      <c r="G125" s="22">
        <v>46.2</v>
      </c>
      <c r="H125" s="22">
        <v>50.4</v>
      </c>
      <c r="I125" s="22">
        <v>55.81</v>
      </c>
      <c r="J125" s="22">
        <v>62.27</v>
      </c>
      <c r="K125" s="22">
        <v>63.76</v>
      </c>
      <c r="L125" s="22">
        <v>68.86</v>
      </c>
      <c r="M125" s="22">
        <v>67.489999999999995</v>
      </c>
      <c r="N125" s="22">
        <v>63.58</v>
      </c>
      <c r="O125" s="22">
        <v>63.69</v>
      </c>
      <c r="P125" s="22">
        <v>63.61</v>
      </c>
      <c r="Q125" s="22">
        <v>64.62</v>
      </c>
      <c r="R125" s="22">
        <v>63.66</v>
      </c>
      <c r="S125" s="22">
        <v>62.44</v>
      </c>
      <c r="T125" s="22">
        <v>62.54</v>
      </c>
      <c r="U125" s="22">
        <v>61.11</v>
      </c>
      <c r="V125" s="22">
        <v>62.62</v>
      </c>
      <c r="W125" s="22">
        <v>67.25</v>
      </c>
      <c r="X125" s="22">
        <v>63.42</v>
      </c>
      <c r="Y125" s="22">
        <v>55.65</v>
      </c>
    </row>
    <row r="126" spans="1:25" x14ac:dyDescent="0.2">
      <c r="A126" s="39">
        <v>18</v>
      </c>
      <c r="B126" s="22">
        <v>47.46</v>
      </c>
      <c r="C126" s="22">
        <v>38.869999999999997</v>
      </c>
      <c r="D126" s="22">
        <v>36.82</v>
      </c>
      <c r="E126" s="22">
        <v>36.6</v>
      </c>
      <c r="F126" s="22">
        <v>38.6</v>
      </c>
      <c r="G126" s="22">
        <v>39.799999999999997</v>
      </c>
      <c r="H126" s="22">
        <v>43.32</v>
      </c>
      <c r="I126" s="22">
        <v>50.57</v>
      </c>
      <c r="J126" s="22">
        <v>54.38</v>
      </c>
      <c r="K126" s="22">
        <v>60.73</v>
      </c>
      <c r="L126" s="22">
        <v>61.62</v>
      </c>
      <c r="M126" s="22">
        <v>61.46</v>
      </c>
      <c r="N126" s="22">
        <v>60.03</v>
      </c>
      <c r="O126" s="22">
        <v>60.54</v>
      </c>
      <c r="P126" s="22">
        <v>59.7</v>
      </c>
      <c r="Q126" s="22">
        <v>58.53</v>
      </c>
      <c r="R126" s="22">
        <v>55.56</v>
      </c>
      <c r="S126" s="22">
        <v>54.52</v>
      </c>
      <c r="T126" s="22">
        <v>54.18</v>
      </c>
      <c r="U126" s="22">
        <v>53.4</v>
      </c>
      <c r="V126" s="22">
        <v>54.65</v>
      </c>
      <c r="W126" s="22">
        <v>61.13</v>
      </c>
      <c r="X126" s="22">
        <v>55.09</v>
      </c>
      <c r="Y126" s="22">
        <v>50.91</v>
      </c>
    </row>
    <row r="127" spans="1:25" ht="12" customHeight="1" x14ac:dyDescent="0.2">
      <c r="A127" s="39">
        <v>19</v>
      </c>
      <c r="B127" s="22">
        <v>53.37</v>
      </c>
      <c r="C127" s="22">
        <v>48.93</v>
      </c>
      <c r="D127" s="22">
        <v>48.13</v>
      </c>
      <c r="E127" s="22">
        <v>46.66</v>
      </c>
      <c r="F127" s="22">
        <v>46.74</v>
      </c>
      <c r="G127" s="22">
        <v>47.65</v>
      </c>
      <c r="H127" s="22">
        <v>46.34</v>
      </c>
      <c r="I127" s="22">
        <v>53.05</v>
      </c>
      <c r="J127" s="22">
        <v>55.35</v>
      </c>
      <c r="K127" s="22">
        <v>59.64</v>
      </c>
      <c r="L127" s="22">
        <v>61.07</v>
      </c>
      <c r="M127" s="22">
        <v>60.61</v>
      </c>
      <c r="N127" s="22">
        <v>59.68</v>
      </c>
      <c r="O127" s="22">
        <v>59.57</v>
      </c>
      <c r="P127" s="22">
        <v>58.37</v>
      </c>
      <c r="Q127" s="22">
        <v>57.81</v>
      </c>
      <c r="R127" s="22">
        <v>56.9</v>
      </c>
      <c r="S127" s="22">
        <v>56.14</v>
      </c>
      <c r="T127" s="22">
        <v>56.21</v>
      </c>
      <c r="U127" s="22">
        <v>56.86</v>
      </c>
      <c r="V127" s="22">
        <v>58.8</v>
      </c>
      <c r="W127" s="22">
        <v>61.11</v>
      </c>
      <c r="X127" s="22">
        <v>60.65</v>
      </c>
      <c r="Y127" s="22">
        <v>55.33</v>
      </c>
    </row>
    <row r="128" spans="1:25" ht="12" customHeight="1" x14ac:dyDescent="0.2">
      <c r="A128" s="39">
        <v>20</v>
      </c>
      <c r="B128" s="22">
        <v>50.14</v>
      </c>
      <c r="C128" s="22">
        <v>48.62</v>
      </c>
      <c r="D128" s="22">
        <v>45.61</v>
      </c>
      <c r="E128" s="22">
        <v>44.38</v>
      </c>
      <c r="F128" s="22">
        <v>43.43</v>
      </c>
      <c r="G128" s="22">
        <v>43.64</v>
      </c>
      <c r="H128" s="22">
        <v>39.979999999999997</v>
      </c>
      <c r="I128" s="22">
        <v>42.81</v>
      </c>
      <c r="J128" s="22">
        <v>47.72</v>
      </c>
      <c r="K128" s="22">
        <v>51.02</v>
      </c>
      <c r="L128" s="22">
        <v>52.44</v>
      </c>
      <c r="M128" s="22">
        <v>52.51</v>
      </c>
      <c r="N128" s="22">
        <v>52.41</v>
      </c>
      <c r="O128" s="22">
        <v>52.37</v>
      </c>
      <c r="P128" s="22">
        <v>51.86</v>
      </c>
      <c r="Q128" s="22">
        <v>51.69</v>
      </c>
      <c r="R128" s="22">
        <v>50.94</v>
      </c>
      <c r="S128" s="22">
        <v>50.69</v>
      </c>
      <c r="T128" s="22">
        <v>50.84</v>
      </c>
      <c r="U128" s="22">
        <v>51.52</v>
      </c>
      <c r="V128" s="22">
        <v>55.01</v>
      </c>
      <c r="W128" s="22">
        <v>57.49</v>
      </c>
      <c r="X128" s="22">
        <v>54.65</v>
      </c>
      <c r="Y128" s="22">
        <v>52.21</v>
      </c>
    </row>
    <row r="129" spans="1:25" ht="12" customHeight="1" x14ac:dyDescent="0.2">
      <c r="A129" s="39">
        <v>21</v>
      </c>
      <c r="B129" s="22">
        <v>47.15</v>
      </c>
      <c r="C129" s="22">
        <v>38.86</v>
      </c>
      <c r="D129" s="22">
        <v>38.21</v>
      </c>
      <c r="E129" s="22">
        <v>36.86</v>
      </c>
      <c r="F129" s="22">
        <v>37.89</v>
      </c>
      <c r="G129" s="22">
        <v>38.880000000000003</v>
      </c>
      <c r="H129" s="22">
        <v>39.369999999999997</v>
      </c>
      <c r="I129" s="22">
        <v>52.24</v>
      </c>
      <c r="J129" s="22">
        <v>56.55</v>
      </c>
      <c r="K129" s="22">
        <v>62.31</v>
      </c>
      <c r="L129" s="22">
        <v>62.78</v>
      </c>
      <c r="M129" s="22">
        <v>64.099999999999994</v>
      </c>
      <c r="N129" s="22">
        <v>62.26</v>
      </c>
      <c r="O129" s="22">
        <v>63.94</v>
      </c>
      <c r="P129" s="22">
        <v>61.81</v>
      </c>
      <c r="Q129" s="22">
        <v>61.04</v>
      </c>
      <c r="R129" s="22">
        <v>57.47</v>
      </c>
      <c r="S129" s="22">
        <v>56.05</v>
      </c>
      <c r="T129" s="22">
        <v>55.4</v>
      </c>
      <c r="U129" s="22">
        <v>53.72</v>
      </c>
      <c r="V129" s="22">
        <v>56.16</v>
      </c>
      <c r="W129" s="22">
        <v>62.11</v>
      </c>
      <c r="X129" s="22">
        <v>56.29</v>
      </c>
      <c r="Y129" s="22">
        <v>48.32</v>
      </c>
    </row>
    <row r="130" spans="1:25" ht="12" customHeight="1" x14ac:dyDescent="0.2">
      <c r="A130" s="39">
        <v>22</v>
      </c>
      <c r="B130" s="22">
        <v>44.11</v>
      </c>
      <c r="C130" s="22">
        <v>37.35</v>
      </c>
      <c r="D130" s="22">
        <v>33.57</v>
      </c>
      <c r="E130" s="22">
        <v>33.14</v>
      </c>
      <c r="F130" s="22">
        <v>34.78</v>
      </c>
      <c r="G130" s="22">
        <v>37.24</v>
      </c>
      <c r="H130" s="22">
        <v>39.479999999999997</v>
      </c>
      <c r="I130" s="22">
        <v>47.43</v>
      </c>
      <c r="J130" s="22">
        <v>54.95</v>
      </c>
      <c r="K130" s="22">
        <v>59.36</v>
      </c>
      <c r="L130" s="22">
        <v>59.77</v>
      </c>
      <c r="M130" s="22">
        <v>58.56</v>
      </c>
      <c r="N130" s="22">
        <v>57.44</v>
      </c>
      <c r="O130" s="22">
        <v>58.16</v>
      </c>
      <c r="P130" s="22">
        <v>56.71</v>
      </c>
      <c r="Q130" s="22">
        <v>56.52</v>
      </c>
      <c r="R130" s="22">
        <v>55.38</v>
      </c>
      <c r="S130" s="22">
        <v>54.7</v>
      </c>
      <c r="T130" s="22">
        <v>54.7</v>
      </c>
      <c r="U130" s="22">
        <v>49.64</v>
      </c>
      <c r="V130" s="22">
        <v>54.86</v>
      </c>
      <c r="W130" s="22">
        <v>58.56</v>
      </c>
      <c r="X130" s="22">
        <v>55.76</v>
      </c>
      <c r="Y130" s="22">
        <v>46.09</v>
      </c>
    </row>
    <row r="131" spans="1:25" x14ac:dyDescent="0.2">
      <c r="A131" s="39">
        <v>23</v>
      </c>
      <c r="B131" s="22">
        <v>41.89</v>
      </c>
      <c r="C131" s="22">
        <v>37.729999999999997</v>
      </c>
      <c r="D131" s="22">
        <v>33.76</v>
      </c>
      <c r="E131" s="22">
        <v>33.18</v>
      </c>
      <c r="F131" s="22">
        <v>33.51</v>
      </c>
      <c r="G131" s="22">
        <v>38.92</v>
      </c>
      <c r="H131" s="22">
        <v>39.18</v>
      </c>
      <c r="I131" s="22">
        <v>51.14</v>
      </c>
      <c r="J131" s="22">
        <v>58.67</v>
      </c>
      <c r="K131" s="22">
        <v>63.04</v>
      </c>
      <c r="L131" s="22">
        <v>63.49</v>
      </c>
      <c r="M131" s="22">
        <v>63.48</v>
      </c>
      <c r="N131" s="22">
        <v>63.08</v>
      </c>
      <c r="O131" s="22">
        <v>64.09</v>
      </c>
      <c r="P131" s="22">
        <v>62.93</v>
      </c>
      <c r="Q131" s="22">
        <v>62.59</v>
      </c>
      <c r="R131" s="22">
        <v>60.04</v>
      </c>
      <c r="S131" s="22">
        <v>58.75</v>
      </c>
      <c r="T131" s="22">
        <v>58.41</v>
      </c>
      <c r="U131" s="22">
        <v>54.56</v>
      </c>
      <c r="V131" s="22">
        <v>57.74</v>
      </c>
      <c r="W131" s="22">
        <v>63.35</v>
      </c>
      <c r="X131" s="22">
        <v>57.29</v>
      </c>
      <c r="Y131" s="22">
        <v>47.69</v>
      </c>
    </row>
    <row r="132" spans="1:25" ht="12" customHeight="1" x14ac:dyDescent="0.2">
      <c r="A132" s="39">
        <v>24</v>
      </c>
      <c r="B132" s="22">
        <v>37.39</v>
      </c>
      <c r="C132" s="22">
        <v>34.880000000000003</v>
      </c>
      <c r="D132" s="22">
        <v>34.47</v>
      </c>
      <c r="E132" s="22">
        <v>33.840000000000003</v>
      </c>
      <c r="F132" s="22">
        <v>33.89</v>
      </c>
      <c r="G132" s="22">
        <v>34.75</v>
      </c>
      <c r="H132" s="22">
        <v>36.57</v>
      </c>
      <c r="I132" s="22">
        <v>46.65</v>
      </c>
      <c r="J132" s="22">
        <v>56.33</v>
      </c>
      <c r="K132" s="22">
        <v>64.06</v>
      </c>
      <c r="L132" s="22">
        <v>64.86</v>
      </c>
      <c r="M132" s="22">
        <v>65.05</v>
      </c>
      <c r="N132" s="22">
        <v>64.61</v>
      </c>
      <c r="O132" s="22">
        <v>65.63</v>
      </c>
      <c r="P132" s="22">
        <v>65.040000000000006</v>
      </c>
      <c r="Q132" s="22">
        <v>63.72</v>
      </c>
      <c r="R132" s="22">
        <v>62.01</v>
      </c>
      <c r="S132" s="22">
        <v>58.49</v>
      </c>
      <c r="T132" s="22">
        <v>58.06</v>
      </c>
      <c r="U132" s="22">
        <v>54.55</v>
      </c>
      <c r="V132" s="22">
        <v>57.58</v>
      </c>
      <c r="W132" s="22">
        <v>63.18</v>
      </c>
      <c r="X132" s="22">
        <v>55.94</v>
      </c>
      <c r="Y132" s="22">
        <v>47.06</v>
      </c>
    </row>
    <row r="133" spans="1:25" ht="12" customHeight="1" x14ac:dyDescent="0.2">
      <c r="A133" s="39">
        <v>25</v>
      </c>
      <c r="B133" s="22">
        <v>36.78</v>
      </c>
      <c r="C133" s="22">
        <v>27.58</v>
      </c>
      <c r="D133" s="22">
        <v>23</v>
      </c>
      <c r="E133" s="22">
        <v>0.61</v>
      </c>
      <c r="F133" s="22">
        <v>0.61</v>
      </c>
      <c r="G133" s="22">
        <v>26.73</v>
      </c>
      <c r="H133" s="22">
        <v>34.72</v>
      </c>
      <c r="I133" s="22">
        <v>45.37</v>
      </c>
      <c r="J133" s="22">
        <v>54.39</v>
      </c>
      <c r="K133" s="22">
        <v>61.21</v>
      </c>
      <c r="L133" s="22">
        <v>61.83</v>
      </c>
      <c r="M133" s="22">
        <v>61.78</v>
      </c>
      <c r="N133" s="22">
        <v>61.66</v>
      </c>
      <c r="O133" s="22">
        <v>61.59</v>
      </c>
      <c r="P133" s="22">
        <v>60.67</v>
      </c>
      <c r="Q133" s="22">
        <v>58.2</v>
      </c>
      <c r="R133" s="22">
        <v>54.54</v>
      </c>
      <c r="S133" s="22">
        <v>54.13</v>
      </c>
      <c r="T133" s="22">
        <v>53.03</v>
      </c>
      <c r="U133" s="22">
        <v>47.41</v>
      </c>
      <c r="V133" s="22">
        <v>53.59</v>
      </c>
      <c r="W133" s="22">
        <v>58.95</v>
      </c>
      <c r="X133" s="22">
        <v>52.91</v>
      </c>
      <c r="Y133" s="22">
        <v>44.55</v>
      </c>
    </row>
    <row r="134" spans="1:25" ht="12" customHeight="1" x14ac:dyDescent="0.2">
      <c r="A134" s="39">
        <v>26</v>
      </c>
      <c r="B134" s="22">
        <v>42.35</v>
      </c>
      <c r="C134" s="22">
        <v>33.35</v>
      </c>
      <c r="D134" s="22">
        <v>32.799999999999997</v>
      </c>
      <c r="E134" s="22">
        <v>30.36</v>
      </c>
      <c r="F134" s="22">
        <v>31.18</v>
      </c>
      <c r="G134" s="22">
        <v>31.16</v>
      </c>
      <c r="H134" s="22">
        <v>32.03</v>
      </c>
      <c r="I134" s="22">
        <v>38.35</v>
      </c>
      <c r="J134" s="22">
        <v>48.72</v>
      </c>
      <c r="K134" s="22">
        <v>58.88</v>
      </c>
      <c r="L134" s="22">
        <v>61.94</v>
      </c>
      <c r="M134" s="22">
        <v>61.74</v>
      </c>
      <c r="N134" s="22">
        <v>60.07</v>
      </c>
      <c r="O134" s="22">
        <v>56.15</v>
      </c>
      <c r="P134" s="22">
        <v>55.84</v>
      </c>
      <c r="Q134" s="22">
        <v>52.55</v>
      </c>
      <c r="R134" s="22">
        <v>48.22</v>
      </c>
      <c r="S134" s="22">
        <v>46.39</v>
      </c>
      <c r="T134" s="22">
        <v>46.5</v>
      </c>
      <c r="U134" s="22">
        <v>46.72</v>
      </c>
      <c r="V134" s="22">
        <v>54.57</v>
      </c>
      <c r="W134" s="22">
        <v>58.79</v>
      </c>
      <c r="X134" s="22">
        <v>54.02</v>
      </c>
      <c r="Y134" s="22">
        <v>44.3</v>
      </c>
    </row>
    <row r="135" spans="1:25" ht="12" customHeight="1" x14ac:dyDescent="0.2">
      <c r="A135" s="39">
        <v>27</v>
      </c>
      <c r="B135" s="22">
        <v>40.049999999999997</v>
      </c>
      <c r="C135" s="22">
        <v>35.04</v>
      </c>
      <c r="D135" s="22">
        <v>31.13</v>
      </c>
      <c r="E135" s="22">
        <v>28.76</v>
      </c>
      <c r="F135" s="22">
        <v>27.77</v>
      </c>
      <c r="G135" s="22">
        <v>27.37</v>
      </c>
      <c r="H135" s="22">
        <v>29.17</v>
      </c>
      <c r="I135" s="22">
        <v>30.39</v>
      </c>
      <c r="J135" s="22">
        <v>37.520000000000003</v>
      </c>
      <c r="K135" s="22">
        <v>43.01</v>
      </c>
      <c r="L135" s="22">
        <v>46.11</v>
      </c>
      <c r="M135" s="22">
        <v>45.55</v>
      </c>
      <c r="N135" s="22">
        <v>43.53</v>
      </c>
      <c r="O135" s="22">
        <v>43.36</v>
      </c>
      <c r="P135" s="22">
        <v>42.91</v>
      </c>
      <c r="Q135" s="22">
        <v>41.91</v>
      </c>
      <c r="R135" s="22">
        <v>39.99</v>
      </c>
      <c r="S135" s="22">
        <v>38.770000000000003</v>
      </c>
      <c r="T135" s="22">
        <v>39.020000000000003</v>
      </c>
      <c r="U135" s="22">
        <v>40.28</v>
      </c>
      <c r="V135" s="22">
        <v>47.97</v>
      </c>
      <c r="W135" s="22">
        <v>53.51</v>
      </c>
      <c r="X135" s="22">
        <v>49.25</v>
      </c>
      <c r="Y135" s="22">
        <v>42.08</v>
      </c>
    </row>
    <row r="136" spans="1:25" ht="12" customHeight="1" x14ac:dyDescent="0.2">
      <c r="A136" s="39">
        <v>28</v>
      </c>
      <c r="B136" s="22">
        <v>35.880000000000003</v>
      </c>
      <c r="C136" s="22">
        <v>30.06</v>
      </c>
      <c r="D136" s="22">
        <v>29.31</v>
      </c>
      <c r="E136" s="22">
        <v>26.54</v>
      </c>
      <c r="F136" s="22">
        <v>29.2</v>
      </c>
      <c r="G136" s="22">
        <v>32.01</v>
      </c>
      <c r="H136" s="22">
        <v>37.840000000000003</v>
      </c>
      <c r="I136" s="22">
        <v>47.49</v>
      </c>
      <c r="J136" s="22">
        <v>56.94</v>
      </c>
      <c r="K136" s="22">
        <v>64.59</v>
      </c>
      <c r="L136" s="22">
        <v>65.36</v>
      </c>
      <c r="M136" s="22">
        <v>65.239999999999995</v>
      </c>
      <c r="N136" s="22">
        <v>66.290000000000006</v>
      </c>
      <c r="O136" s="22">
        <v>66.95</v>
      </c>
      <c r="P136" s="22">
        <v>66.8</v>
      </c>
      <c r="Q136" s="22">
        <v>64.36</v>
      </c>
      <c r="R136" s="22">
        <v>64.17</v>
      </c>
      <c r="S136" s="22">
        <v>60.63</v>
      </c>
      <c r="T136" s="22">
        <v>60.43</v>
      </c>
      <c r="U136" s="22">
        <v>55.13</v>
      </c>
      <c r="V136" s="22">
        <v>60.2</v>
      </c>
      <c r="W136" s="22">
        <v>65.05</v>
      </c>
      <c r="X136" s="22">
        <v>55.68</v>
      </c>
      <c r="Y136" s="22">
        <v>47.38</v>
      </c>
    </row>
    <row r="137" spans="1:25" ht="12" customHeight="1" x14ac:dyDescent="0.2">
      <c r="A137" s="39">
        <v>29</v>
      </c>
      <c r="B137" s="22">
        <v>36.28</v>
      </c>
      <c r="C137" s="22">
        <v>30.05</v>
      </c>
      <c r="D137" s="22">
        <v>25.88</v>
      </c>
      <c r="E137" s="22">
        <v>24.65</v>
      </c>
      <c r="F137" s="22">
        <v>25.34</v>
      </c>
      <c r="G137" s="22">
        <v>30.19</v>
      </c>
      <c r="H137" s="22">
        <v>33.75</v>
      </c>
      <c r="I137" s="22">
        <v>45.57</v>
      </c>
      <c r="J137" s="22">
        <v>55.18</v>
      </c>
      <c r="K137" s="22">
        <v>61.93</v>
      </c>
      <c r="L137" s="22">
        <v>62.95</v>
      </c>
      <c r="M137" s="22">
        <v>64.56</v>
      </c>
      <c r="N137" s="22">
        <v>61.87</v>
      </c>
      <c r="O137" s="22">
        <v>62.44</v>
      </c>
      <c r="P137" s="22">
        <v>60.14</v>
      </c>
      <c r="Q137" s="22">
        <v>59.04</v>
      </c>
      <c r="R137" s="22">
        <v>56.38</v>
      </c>
      <c r="S137" s="22">
        <v>54.69</v>
      </c>
      <c r="T137" s="22">
        <v>54.3</v>
      </c>
      <c r="U137" s="22">
        <v>53.37</v>
      </c>
      <c r="V137" s="22">
        <v>55.12</v>
      </c>
      <c r="W137" s="22">
        <v>62.08</v>
      </c>
      <c r="X137" s="22">
        <v>55.96</v>
      </c>
      <c r="Y137" s="22">
        <v>44.66</v>
      </c>
    </row>
    <row r="138" spans="1:25" ht="12" customHeight="1" x14ac:dyDescent="0.2">
      <c r="A138" s="39">
        <v>30</v>
      </c>
      <c r="B138" s="22">
        <v>39.869999999999997</v>
      </c>
      <c r="C138" s="22">
        <v>33.65</v>
      </c>
      <c r="D138" s="22">
        <v>30.41</v>
      </c>
      <c r="E138" s="22">
        <v>29.45</v>
      </c>
      <c r="F138" s="22">
        <v>30.03</v>
      </c>
      <c r="G138" s="22">
        <v>33.26</v>
      </c>
      <c r="H138" s="22">
        <v>38.72</v>
      </c>
      <c r="I138" s="22">
        <v>46.56</v>
      </c>
      <c r="J138" s="22">
        <v>60.12</v>
      </c>
      <c r="K138" s="22">
        <v>66.22</v>
      </c>
      <c r="L138" s="22">
        <v>66.739999999999995</v>
      </c>
      <c r="M138" s="22">
        <v>66.31</v>
      </c>
      <c r="N138" s="22">
        <v>65.459999999999994</v>
      </c>
      <c r="O138" s="22">
        <v>66.27</v>
      </c>
      <c r="P138" s="22">
        <v>64.87</v>
      </c>
      <c r="Q138" s="22">
        <v>63.55</v>
      </c>
      <c r="R138" s="22">
        <v>59.38</v>
      </c>
      <c r="S138" s="22">
        <v>57.63</v>
      </c>
      <c r="T138" s="22">
        <v>54.1</v>
      </c>
      <c r="U138" s="22">
        <v>53.68</v>
      </c>
      <c r="V138" s="22">
        <v>58.27</v>
      </c>
      <c r="W138" s="22">
        <v>67.739999999999995</v>
      </c>
      <c r="X138" s="22">
        <v>59.38</v>
      </c>
      <c r="Y138" s="22">
        <v>45.78</v>
      </c>
    </row>
    <row r="139" spans="1:25" ht="12" customHeight="1" x14ac:dyDescent="0.2">
      <c r="A139" s="39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9">
        <v>1</v>
      </c>
      <c r="B145" s="24">
        <v>109.83</v>
      </c>
      <c r="C145" s="24">
        <v>103.35</v>
      </c>
      <c r="D145" s="24">
        <v>96.6</v>
      </c>
      <c r="E145" s="24">
        <v>95.67</v>
      </c>
      <c r="F145" s="24">
        <v>98.33</v>
      </c>
      <c r="G145" s="24">
        <v>110.63</v>
      </c>
      <c r="H145" s="24">
        <v>116.38</v>
      </c>
      <c r="I145" s="24">
        <v>131.08000000000001</v>
      </c>
      <c r="J145" s="24">
        <v>146.52000000000001</v>
      </c>
      <c r="K145" s="24">
        <v>164.45</v>
      </c>
      <c r="L145" s="24">
        <v>167.13</v>
      </c>
      <c r="M145" s="24">
        <v>166.34</v>
      </c>
      <c r="N145" s="24">
        <v>162.22</v>
      </c>
      <c r="O145" s="24">
        <v>161.32</v>
      </c>
      <c r="P145" s="24">
        <v>153.03</v>
      </c>
      <c r="Q145" s="24">
        <v>148.22999999999999</v>
      </c>
      <c r="R145" s="24">
        <v>141.29</v>
      </c>
      <c r="S145" s="24">
        <v>138.51</v>
      </c>
      <c r="T145" s="24">
        <v>138.19999999999999</v>
      </c>
      <c r="U145" s="24">
        <v>137.09</v>
      </c>
      <c r="V145" s="24">
        <v>145.88</v>
      </c>
      <c r="W145" s="24">
        <v>151.83000000000001</v>
      </c>
      <c r="X145" s="24">
        <v>137.51</v>
      </c>
      <c r="Y145" s="24">
        <v>124.46</v>
      </c>
    </row>
    <row r="146" spans="1:25" x14ac:dyDescent="0.2">
      <c r="A146" s="39">
        <v>2</v>
      </c>
      <c r="B146" s="24">
        <v>97.51</v>
      </c>
      <c r="C146" s="24">
        <v>92.94</v>
      </c>
      <c r="D146" s="24">
        <v>91.05</v>
      </c>
      <c r="E146" s="24">
        <v>90.61</v>
      </c>
      <c r="F146" s="24">
        <v>91.38</v>
      </c>
      <c r="G146" s="24">
        <v>96.97</v>
      </c>
      <c r="H146" s="24">
        <v>109.61</v>
      </c>
      <c r="I146" s="24">
        <v>120.72</v>
      </c>
      <c r="J146" s="24">
        <v>137.83000000000001</v>
      </c>
      <c r="K146" s="24">
        <v>159.18</v>
      </c>
      <c r="L146" s="24">
        <v>159.33000000000001</v>
      </c>
      <c r="M146" s="24">
        <v>155.63999999999999</v>
      </c>
      <c r="N146" s="24">
        <v>147.16</v>
      </c>
      <c r="O146" s="24">
        <v>145.83000000000001</v>
      </c>
      <c r="P146" s="24">
        <v>142.57</v>
      </c>
      <c r="Q146" s="24">
        <v>140.44</v>
      </c>
      <c r="R146" s="24">
        <v>137.44999999999999</v>
      </c>
      <c r="S146" s="24">
        <v>135.76</v>
      </c>
      <c r="T146" s="24">
        <v>135.33000000000001</v>
      </c>
      <c r="U146" s="24">
        <v>137.66999999999999</v>
      </c>
      <c r="V146" s="24">
        <v>147.62</v>
      </c>
      <c r="W146" s="24">
        <v>156.94</v>
      </c>
      <c r="X146" s="24">
        <v>139.27000000000001</v>
      </c>
      <c r="Y146" s="24">
        <v>117.46</v>
      </c>
    </row>
    <row r="147" spans="1:25" x14ac:dyDescent="0.2">
      <c r="A147" s="39">
        <v>3</v>
      </c>
      <c r="B147" s="24">
        <v>100.74</v>
      </c>
      <c r="C147" s="24">
        <v>96.5</v>
      </c>
      <c r="D147" s="24">
        <v>95.08</v>
      </c>
      <c r="E147" s="24">
        <v>93.78</v>
      </c>
      <c r="F147" s="24">
        <v>94.87</v>
      </c>
      <c r="G147" s="24">
        <v>100.89</v>
      </c>
      <c r="H147" s="24">
        <v>116.51</v>
      </c>
      <c r="I147" s="24">
        <v>122.2</v>
      </c>
      <c r="J147" s="24">
        <v>138.58000000000001</v>
      </c>
      <c r="K147" s="24">
        <v>152.19</v>
      </c>
      <c r="L147" s="24">
        <v>158.53</v>
      </c>
      <c r="M147" s="24">
        <v>160.25</v>
      </c>
      <c r="N147" s="24">
        <v>156.35</v>
      </c>
      <c r="O147" s="24">
        <v>154.1</v>
      </c>
      <c r="P147" s="24">
        <v>150.07</v>
      </c>
      <c r="Q147" s="24">
        <v>147.37</v>
      </c>
      <c r="R147" s="24">
        <v>142.55000000000001</v>
      </c>
      <c r="S147" s="24">
        <v>139.91</v>
      </c>
      <c r="T147" s="24">
        <v>137.22999999999999</v>
      </c>
      <c r="U147" s="24">
        <v>138.96</v>
      </c>
      <c r="V147" s="24">
        <v>146.16999999999999</v>
      </c>
      <c r="W147" s="24">
        <v>159.76</v>
      </c>
      <c r="X147" s="24">
        <v>144.44999999999999</v>
      </c>
      <c r="Y147" s="24">
        <v>123.45</v>
      </c>
    </row>
    <row r="148" spans="1:25" x14ac:dyDescent="0.2">
      <c r="A148" s="39">
        <v>4</v>
      </c>
      <c r="B148" s="24">
        <v>112.06</v>
      </c>
      <c r="C148" s="24">
        <v>101.35</v>
      </c>
      <c r="D148" s="24">
        <v>98.38</v>
      </c>
      <c r="E148" s="24">
        <v>97.64</v>
      </c>
      <c r="F148" s="24">
        <v>97.94</v>
      </c>
      <c r="G148" s="24">
        <v>106.45</v>
      </c>
      <c r="H148" s="24">
        <v>126.27</v>
      </c>
      <c r="I148" s="24">
        <v>128.13999999999999</v>
      </c>
      <c r="J148" s="24">
        <v>142.99</v>
      </c>
      <c r="K148" s="24">
        <v>161.55000000000001</v>
      </c>
      <c r="L148" s="24">
        <v>164.57</v>
      </c>
      <c r="M148" s="24">
        <v>161.85</v>
      </c>
      <c r="N148" s="24">
        <v>155.66999999999999</v>
      </c>
      <c r="O148" s="24">
        <v>150.41999999999999</v>
      </c>
      <c r="P148" s="24">
        <v>147.83000000000001</v>
      </c>
      <c r="Q148" s="24">
        <v>145.6</v>
      </c>
      <c r="R148" s="24">
        <v>144.38999999999999</v>
      </c>
      <c r="S148" s="24">
        <v>140.53</v>
      </c>
      <c r="T148" s="24">
        <v>138.49</v>
      </c>
      <c r="U148" s="24">
        <v>143.81</v>
      </c>
      <c r="V148" s="24">
        <v>149.22</v>
      </c>
      <c r="W148" s="24">
        <v>153.82</v>
      </c>
      <c r="X148" s="24">
        <v>141.83000000000001</v>
      </c>
      <c r="Y148" s="24">
        <v>126.68</v>
      </c>
    </row>
    <row r="149" spans="1:25" x14ac:dyDescent="0.2">
      <c r="A149" s="39">
        <v>5</v>
      </c>
      <c r="B149" s="24">
        <v>124.92</v>
      </c>
      <c r="C149" s="24">
        <v>125.74</v>
      </c>
      <c r="D149" s="24">
        <v>117.76</v>
      </c>
      <c r="E149" s="24">
        <v>116.73</v>
      </c>
      <c r="F149" s="24">
        <v>116.46</v>
      </c>
      <c r="G149" s="24">
        <v>116.93</v>
      </c>
      <c r="H149" s="24">
        <v>123.35</v>
      </c>
      <c r="I149" s="24">
        <v>128.29</v>
      </c>
      <c r="J149" s="24">
        <v>143.35</v>
      </c>
      <c r="K149" s="24">
        <v>152.55000000000001</v>
      </c>
      <c r="L149" s="24">
        <v>162.55000000000001</v>
      </c>
      <c r="M149" s="24">
        <v>161.9</v>
      </c>
      <c r="N149" s="24">
        <v>155.83000000000001</v>
      </c>
      <c r="O149" s="24">
        <v>152.93</v>
      </c>
      <c r="P149" s="24">
        <v>148.52000000000001</v>
      </c>
      <c r="Q149" s="24">
        <v>147.97999999999999</v>
      </c>
      <c r="R149" s="24">
        <v>145.43</v>
      </c>
      <c r="S149" s="24">
        <v>139.53</v>
      </c>
      <c r="T149" s="24">
        <v>141.13999999999999</v>
      </c>
      <c r="U149" s="24">
        <v>148.66999999999999</v>
      </c>
      <c r="V149" s="24">
        <v>155.88999999999999</v>
      </c>
      <c r="W149" s="24">
        <v>163.37</v>
      </c>
      <c r="X149" s="24">
        <v>148.47</v>
      </c>
      <c r="Y149" s="24">
        <v>131.35</v>
      </c>
    </row>
    <row r="150" spans="1:25" x14ac:dyDescent="0.2">
      <c r="A150" s="39">
        <v>6</v>
      </c>
      <c r="B150" s="24">
        <v>132.54</v>
      </c>
      <c r="C150" s="24">
        <v>120.47</v>
      </c>
      <c r="D150" s="24">
        <v>120.15</v>
      </c>
      <c r="E150" s="24">
        <v>116.71</v>
      </c>
      <c r="F150" s="24">
        <v>116.12</v>
      </c>
      <c r="G150" s="24">
        <v>115.7</v>
      </c>
      <c r="H150" s="24">
        <v>119.49</v>
      </c>
      <c r="I150" s="24">
        <v>122.76</v>
      </c>
      <c r="J150" s="24">
        <v>138.07</v>
      </c>
      <c r="K150" s="24">
        <v>145.55000000000001</v>
      </c>
      <c r="L150" s="24">
        <v>138.29</v>
      </c>
      <c r="M150" s="24">
        <v>138.59</v>
      </c>
      <c r="N150" s="24">
        <v>138.22</v>
      </c>
      <c r="O150" s="24">
        <v>138.09</v>
      </c>
      <c r="P150" s="24">
        <v>138.36000000000001</v>
      </c>
      <c r="Q150" s="24">
        <v>139.24</v>
      </c>
      <c r="R150" s="24">
        <v>137.86000000000001</v>
      </c>
      <c r="S150" s="24">
        <v>134.84</v>
      </c>
      <c r="T150" s="24">
        <v>136.71</v>
      </c>
      <c r="U150" s="24">
        <v>142.63</v>
      </c>
      <c r="V150" s="24">
        <v>148.29</v>
      </c>
      <c r="W150" s="24">
        <v>148.38999999999999</v>
      </c>
      <c r="X150" s="24">
        <v>147.24</v>
      </c>
      <c r="Y150" s="24">
        <v>138.38999999999999</v>
      </c>
    </row>
    <row r="151" spans="1:25" x14ac:dyDescent="0.2">
      <c r="A151" s="39">
        <v>7</v>
      </c>
      <c r="B151" s="24">
        <v>123.82</v>
      </c>
      <c r="C151" s="24">
        <v>108.12</v>
      </c>
      <c r="D151" s="24">
        <v>103.25</v>
      </c>
      <c r="E151" s="24">
        <v>102.68</v>
      </c>
      <c r="F151" s="24">
        <v>104.8</v>
      </c>
      <c r="G151" s="24">
        <v>114.99</v>
      </c>
      <c r="H151" s="24">
        <v>130.96</v>
      </c>
      <c r="I151" s="24">
        <v>134.58000000000001</v>
      </c>
      <c r="J151" s="24">
        <v>149.13</v>
      </c>
      <c r="K151" s="24">
        <v>168.89</v>
      </c>
      <c r="L151" s="24">
        <v>173.75</v>
      </c>
      <c r="M151" s="24">
        <v>172.37</v>
      </c>
      <c r="N151" s="24">
        <v>162.5</v>
      </c>
      <c r="O151" s="24">
        <v>165.13</v>
      </c>
      <c r="P151" s="24">
        <v>162.9</v>
      </c>
      <c r="Q151" s="24">
        <v>159.97</v>
      </c>
      <c r="R151" s="24">
        <v>154.68</v>
      </c>
      <c r="S151" s="24">
        <v>149.9</v>
      </c>
      <c r="T151" s="24">
        <v>149.6</v>
      </c>
      <c r="U151" s="24">
        <v>148</v>
      </c>
      <c r="V151" s="24">
        <v>162.94</v>
      </c>
      <c r="W151" s="24">
        <v>166.03</v>
      </c>
      <c r="X151" s="24">
        <v>149.19999999999999</v>
      </c>
      <c r="Y151" s="24">
        <v>135.08000000000001</v>
      </c>
    </row>
    <row r="152" spans="1:25" x14ac:dyDescent="0.2">
      <c r="A152" s="39">
        <v>8</v>
      </c>
      <c r="B152" s="24">
        <v>124.28</v>
      </c>
      <c r="C152" s="24">
        <v>105.4</v>
      </c>
      <c r="D152" s="24">
        <v>100.03</v>
      </c>
      <c r="E152" s="24">
        <v>99.02</v>
      </c>
      <c r="F152" s="24">
        <v>100.36</v>
      </c>
      <c r="G152" s="24">
        <v>114.99</v>
      </c>
      <c r="H152" s="24">
        <v>121.99</v>
      </c>
      <c r="I152" s="24">
        <v>132.51</v>
      </c>
      <c r="J152" s="24">
        <v>152.25</v>
      </c>
      <c r="K152" s="24">
        <v>176.82</v>
      </c>
      <c r="L152" s="24">
        <v>187.27</v>
      </c>
      <c r="M152" s="24">
        <v>174.7</v>
      </c>
      <c r="N152" s="24">
        <v>164.39</v>
      </c>
      <c r="O152" s="24">
        <v>168.21</v>
      </c>
      <c r="P152" s="24">
        <v>164.34</v>
      </c>
      <c r="Q152" s="24">
        <v>158.9</v>
      </c>
      <c r="R152" s="24">
        <v>151.57</v>
      </c>
      <c r="S152" s="24">
        <v>147.57</v>
      </c>
      <c r="T152" s="24">
        <v>147.22999999999999</v>
      </c>
      <c r="U152" s="24">
        <v>152.91999999999999</v>
      </c>
      <c r="V152" s="24">
        <v>165.25</v>
      </c>
      <c r="W152" s="24">
        <v>175.14</v>
      </c>
      <c r="X152" s="24">
        <v>154.19999999999999</v>
      </c>
      <c r="Y152" s="24">
        <v>133.80000000000001</v>
      </c>
    </row>
    <row r="153" spans="1:25" x14ac:dyDescent="0.2">
      <c r="A153" s="39">
        <v>9</v>
      </c>
      <c r="B153" s="24">
        <v>120.89</v>
      </c>
      <c r="C153" s="24">
        <v>105.61</v>
      </c>
      <c r="D153" s="24">
        <v>100.29</v>
      </c>
      <c r="E153" s="24">
        <v>99.71</v>
      </c>
      <c r="F153" s="24">
        <v>103.05</v>
      </c>
      <c r="G153" s="24">
        <v>115.89</v>
      </c>
      <c r="H153" s="24">
        <v>120.01</v>
      </c>
      <c r="I153" s="24">
        <v>136.06</v>
      </c>
      <c r="J153" s="24">
        <v>147.96</v>
      </c>
      <c r="K153" s="24">
        <v>162.79</v>
      </c>
      <c r="L153" s="24">
        <v>162.99</v>
      </c>
      <c r="M153" s="24">
        <v>162.16</v>
      </c>
      <c r="N153" s="24">
        <v>159.1</v>
      </c>
      <c r="O153" s="24">
        <v>161.68</v>
      </c>
      <c r="P153" s="24">
        <v>159.84</v>
      </c>
      <c r="Q153" s="24">
        <v>157.16</v>
      </c>
      <c r="R153" s="24">
        <v>150.66999999999999</v>
      </c>
      <c r="S153" s="24">
        <v>146.97</v>
      </c>
      <c r="T153" s="24">
        <v>146.4</v>
      </c>
      <c r="U153" s="24">
        <v>142.61000000000001</v>
      </c>
      <c r="V153" s="24">
        <v>155.76</v>
      </c>
      <c r="W153" s="24">
        <v>163.11000000000001</v>
      </c>
      <c r="X153" s="24">
        <v>147.55000000000001</v>
      </c>
      <c r="Y153" s="24">
        <v>130.41</v>
      </c>
    </row>
    <row r="154" spans="1:25" x14ac:dyDescent="0.2">
      <c r="A154" s="39">
        <v>10</v>
      </c>
      <c r="B154" s="24">
        <v>117.8</v>
      </c>
      <c r="C154" s="24">
        <v>101.77</v>
      </c>
      <c r="D154" s="24">
        <v>100.47</v>
      </c>
      <c r="E154" s="24">
        <v>99.1</v>
      </c>
      <c r="F154" s="24">
        <v>100.82</v>
      </c>
      <c r="G154" s="24">
        <v>114.65</v>
      </c>
      <c r="H154" s="24">
        <v>117.69</v>
      </c>
      <c r="I154" s="24">
        <v>127.86</v>
      </c>
      <c r="J154" s="24">
        <v>143.75</v>
      </c>
      <c r="K154" s="24">
        <v>163.02000000000001</v>
      </c>
      <c r="L154" s="24">
        <v>164.75</v>
      </c>
      <c r="M154" s="24">
        <v>163.22999999999999</v>
      </c>
      <c r="N154" s="24">
        <v>158.07</v>
      </c>
      <c r="O154" s="24">
        <v>162.04</v>
      </c>
      <c r="P154" s="24">
        <v>158.33000000000001</v>
      </c>
      <c r="Q154" s="24">
        <v>149.77000000000001</v>
      </c>
      <c r="R154" s="24">
        <v>145.04</v>
      </c>
      <c r="S154" s="24">
        <v>140.88</v>
      </c>
      <c r="T154" s="24">
        <v>141.47</v>
      </c>
      <c r="U154" s="24">
        <v>135.66999999999999</v>
      </c>
      <c r="V154" s="24">
        <v>151.91</v>
      </c>
      <c r="W154" s="24">
        <v>159.75</v>
      </c>
      <c r="X154" s="24">
        <v>138.75</v>
      </c>
      <c r="Y154" s="24">
        <v>124.57</v>
      </c>
    </row>
    <row r="155" spans="1:25" x14ac:dyDescent="0.2">
      <c r="A155" s="39">
        <v>11</v>
      </c>
      <c r="B155" s="24">
        <v>104.81</v>
      </c>
      <c r="C155" s="24">
        <v>94.37</v>
      </c>
      <c r="D155" s="24">
        <v>91.82</v>
      </c>
      <c r="E155" s="24">
        <v>91.39</v>
      </c>
      <c r="F155" s="24">
        <v>91.77</v>
      </c>
      <c r="G155" s="24">
        <v>96.21</v>
      </c>
      <c r="H155" s="24">
        <v>105.89</v>
      </c>
      <c r="I155" s="24">
        <v>117.21</v>
      </c>
      <c r="J155" s="24">
        <v>137.97999999999999</v>
      </c>
      <c r="K155" s="24">
        <v>166.37</v>
      </c>
      <c r="L155" s="24">
        <v>168.47</v>
      </c>
      <c r="M155" s="24">
        <v>165.59</v>
      </c>
      <c r="N155" s="24">
        <v>155.77000000000001</v>
      </c>
      <c r="O155" s="24">
        <v>159.59</v>
      </c>
      <c r="P155" s="24">
        <v>155.12</v>
      </c>
      <c r="Q155" s="24">
        <v>147.12</v>
      </c>
      <c r="R155" s="24">
        <v>134.96</v>
      </c>
      <c r="S155" s="24">
        <v>132.63</v>
      </c>
      <c r="T155" s="24">
        <v>132.16</v>
      </c>
      <c r="U155" s="24">
        <v>128.65</v>
      </c>
      <c r="V155" s="24">
        <v>147.94</v>
      </c>
      <c r="W155" s="24">
        <v>177.6</v>
      </c>
      <c r="X155" s="24">
        <v>146.94999999999999</v>
      </c>
      <c r="Y155" s="24">
        <v>125.73</v>
      </c>
    </row>
    <row r="156" spans="1:25" x14ac:dyDescent="0.2">
      <c r="A156" s="39">
        <v>12</v>
      </c>
      <c r="B156" s="24">
        <v>129.24</v>
      </c>
      <c r="C156" s="24">
        <v>118.47</v>
      </c>
      <c r="D156" s="24">
        <v>110.18</v>
      </c>
      <c r="E156" s="24">
        <v>111.8</v>
      </c>
      <c r="F156" s="24">
        <v>111.9</v>
      </c>
      <c r="G156" s="24">
        <v>112.29</v>
      </c>
      <c r="H156" s="24">
        <v>118.74</v>
      </c>
      <c r="I156" s="24">
        <v>119.68</v>
      </c>
      <c r="J156" s="24">
        <v>141.86000000000001</v>
      </c>
      <c r="K156" s="24">
        <v>161.88999999999999</v>
      </c>
      <c r="L156" s="24">
        <v>167.3</v>
      </c>
      <c r="M156" s="24">
        <v>168.04</v>
      </c>
      <c r="N156" s="24">
        <v>161.35</v>
      </c>
      <c r="O156" s="24">
        <v>160.21</v>
      </c>
      <c r="P156" s="24">
        <v>153.68</v>
      </c>
      <c r="Q156" s="24">
        <v>152.4</v>
      </c>
      <c r="R156" s="24">
        <v>146.85</v>
      </c>
      <c r="S156" s="24">
        <v>144.36000000000001</v>
      </c>
      <c r="T156" s="24">
        <v>143.69</v>
      </c>
      <c r="U156" s="24">
        <v>144.91</v>
      </c>
      <c r="V156" s="24">
        <v>161.94999999999999</v>
      </c>
      <c r="W156" s="24">
        <v>166.86</v>
      </c>
      <c r="X156" s="24">
        <v>156.18</v>
      </c>
      <c r="Y156" s="24">
        <v>131.72999999999999</v>
      </c>
    </row>
    <row r="157" spans="1:25" x14ac:dyDescent="0.2">
      <c r="A157" s="39">
        <v>13</v>
      </c>
      <c r="B157" s="24">
        <v>127.11</v>
      </c>
      <c r="C157" s="24">
        <v>111.87</v>
      </c>
      <c r="D157" s="24">
        <v>104.83</v>
      </c>
      <c r="E157" s="24">
        <v>102.07</v>
      </c>
      <c r="F157" s="24">
        <v>100.76</v>
      </c>
      <c r="G157" s="24">
        <v>102.24</v>
      </c>
      <c r="H157" s="24">
        <v>97.68</v>
      </c>
      <c r="I157" s="24">
        <v>97.71</v>
      </c>
      <c r="J157" s="24">
        <v>117.25</v>
      </c>
      <c r="K157" s="24">
        <v>124.43</v>
      </c>
      <c r="L157" s="24">
        <v>130.99</v>
      </c>
      <c r="M157" s="24">
        <v>133.15</v>
      </c>
      <c r="N157" s="24">
        <v>130.44</v>
      </c>
      <c r="O157" s="24">
        <v>130.04</v>
      </c>
      <c r="P157" s="24">
        <v>129.03</v>
      </c>
      <c r="Q157" s="24">
        <v>126.99</v>
      </c>
      <c r="R157" s="24">
        <v>124.7</v>
      </c>
      <c r="S157" s="24">
        <v>124.47</v>
      </c>
      <c r="T157" s="24">
        <v>125.33</v>
      </c>
      <c r="U157" s="24">
        <v>131.44</v>
      </c>
      <c r="V157" s="24">
        <v>147.15</v>
      </c>
      <c r="W157" s="24">
        <v>153.36000000000001</v>
      </c>
      <c r="X157" s="24">
        <v>141.76</v>
      </c>
      <c r="Y157" s="24">
        <v>129.41</v>
      </c>
    </row>
    <row r="158" spans="1:25" x14ac:dyDescent="0.2">
      <c r="A158" s="39">
        <v>14</v>
      </c>
      <c r="B158" s="24">
        <v>138.44</v>
      </c>
      <c r="C158" s="24">
        <v>118.73</v>
      </c>
      <c r="D158" s="24">
        <v>110.5</v>
      </c>
      <c r="E158" s="24">
        <v>102.18</v>
      </c>
      <c r="F158" s="24">
        <v>109.93</v>
      </c>
      <c r="G158" s="24">
        <v>115.14</v>
      </c>
      <c r="H158" s="24">
        <v>116.83</v>
      </c>
      <c r="I158" s="24">
        <v>143.02000000000001</v>
      </c>
      <c r="J158" s="24">
        <v>156.16999999999999</v>
      </c>
      <c r="K158" s="24">
        <v>173.37</v>
      </c>
      <c r="L158" s="24">
        <v>175.09</v>
      </c>
      <c r="M158" s="24">
        <v>174.04</v>
      </c>
      <c r="N158" s="24">
        <v>171.17</v>
      </c>
      <c r="O158" s="24">
        <v>172.16</v>
      </c>
      <c r="P158" s="24">
        <v>171.12</v>
      </c>
      <c r="Q158" s="24">
        <v>179.41</v>
      </c>
      <c r="R158" s="24">
        <v>163.55000000000001</v>
      </c>
      <c r="S158" s="24">
        <v>178.48</v>
      </c>
      <c r="T158" s="24">
        <v>173.21</v>
      </c>
      <c r="U158" s="24">
        <v>170.57</v>
      </c>
      <c r="V158" s="24">
        <v>178.78</v>
      </c>
      <c r="W158" s="24">
        <v>181.21</v>
      </c>
      <c r="X158" s="24">
        <v>163.15</v>
      </c>
      <c r="Y158" s="24">
        <v>141.13</v>
      </c>
    </row>
    <row r="159" spans="1:25" x14ac:dyDescent="0.2">
      <c r="A159" s="39">
        <v>15</v>
      </c>
      <c r="B159" s="24">
        <v>130.99</v>
      </c>
      <c r="C159" s="24">
        <v>103.29</v>
      </c>
      <c r="D159" s="24">
        <v>99.54</v>
      </c>
      <c r="E159" s="24">
        <v>98.08</v>
      </c>
      <c r="F159" s="24">
        <v>99.68</v>
      </c>
      <c r="G159" s="24">
        <v>107.79</v>
      </c>
      <c r="H159" s="24">
        <v>113.18</v>
      </c>
      <c r="I159" s="24">
        <v>135.72</v>
      </c>
      <c r="J159" s="24">
        <v>146.56</v>
      </c>
      <c r="K159" s="24">
        <v>157.6</v>
      </c>
      <c r="L159" s="24">
        <v>159.59</v>
      </c>
      <c r="M159" s="24">
        <v>160.13</v>
      </c>
      <c r="N159" s="24">
        <v>157.66</v>
      </c>
      <c r="O159" s="24">
        <v>159.38</v>
      </c>
      <c r="P159" s="24">
        <v>156.9</v>
      </c>
      <c r="Q159" s="24">
        <v>158.27000000000001</v>
      </c>
      <c r="R159" s="24">
        <v>151.69</v>
      </c>
      <c r="S159" s="24">
        <v>148.94999999999999</v>
      </c>
      <c r="T159" s="24">
        <v>147.41999999999999</v>
      </c>
      <c r="U159" s="24">
        <v>143.71</v>
      </c>
      <c r="V159" s="24">
        <v>149.88</v>
      </c>
      <c r="W159" s="24">
        <v>172.9</v>
      </c>
      <c r="X159" s="24">
        <v>154.11000000000001</v>
      </c>
      <c r="Y159" s="24">
        <v>132.41</v>
      </c>
    </row>
    <row r="160" spans="1:25" x14ac:dyDescent="0.2">
      <c r="A160" s="39">
        <v>16</v>
      </c>
      <c r="B160" s="24">
        <v>127.59</v>
      </c>
      <c r="C160" s="24">
        <v>109.78</v>
      </c>
      <c r="D160" s="24">
        <v>98.8</v>
      </c>
      <c r="E160" s="24">
        <v>98.06</v>
      </c>
      <c r="F160" s="24">
        <v>102.77</v>
      </c>
      <c r="G160" s="24">
        <v>111.64</v>
      </c>
      <c r="H160" s="24">
        <v>118.05</v>
      </c>
      <c r="I160" s="24">
        <v>136.35</v>
      </c>
      <c r="J160" s="24">
        <v>150.12</v>
      </c>
      <c r="K160" s="24">
        <v>156.84</v>
      </c>
      <c r="L160" s="24">
        <v>158.22</v>
      </c>
      <c r="M160" s="24">
        <v>164.57</v>
      </c>
      <c r="N160" s="24">
        <v>157.38</v>
      </c>
      <c r="O160" s="24">
        <v>163.13</v>
      </c>
      <c r="P160" s="24">
        <v>161.99</v>
      </c>
      <c r="Q160" s="24">
        <v>162.21</v>
      </c>
      <c r="R160" s="24">
        <v>155</v>
      </c>
      <c r="S160" s="24">
        <v>152.27000000000001</v>
      </c>
      <c r="T160" s="24">
        <v>152.99</v>
      </c>
      <c r="U160" s="24">
        <v>150.97999999999999</v>
      </c>
      <c r="V160" s="24">
        <v>155.96</v>
      </c>
      <c r="W160" s="24">
        <v>172.05</v>
      </c>
      <c r="X160" s="24">
        <v>158.12</v>
      </c>
      <c r="Y160" s="24">
        <v>138.08000000000001</v>
      </c>
    </row>
    <row r="161" spans="1:25" x14ac:dyDescent="0.2">
      <c r="A161" s="39">
        <v>17</v>
      </c>
      <c r="B161" s="24">
        <v>142.99</v>
      </c>
      <c r="C161" s="24">
        <v>123.91</v>
      </c>
      <c r="D161" s="24">
        <v>103.85</v>
      </c>
      <c r="E161" s="24">
        <v>103.23</v>
      </c>
      <c r="F161" s="24">
        <v>105.37</v>
      </c>
      <c r="G161" s="24">
        <v>124.59</v>
      </c>
      <c r="H161" s="24">
        <v>136.05000000000001</v>
      </c>
      <c r="I161" s="24">
        <v>150.79</v>
      </c>
      <c r="J161" s="24">
        <v>168.44</v>
      </c>
      <c r="K161" s="24">
        <v>172.52</v>
      </c>
      <c r="L161" s="24">
        <v>186.45</v>
      </c>
      <c r="M161" s="24">
        <v>182.69</v>
      </c>
      <c r="N161" s="24">
        <v>172.02</v>
      </c>
      <c r="O161" s="24">
        <v>172.34</v>
      </c>
      <c r="P161" s="24">
        <v>172.12</v>
      </c>
      <c r="Q161" s="24">
        <v>174.84</v>
      </c>
      <c r="R161" s="24">
        <v>172.22</v>
      </c>
      <c r="S161" s="24">
        <v>168.88</v>
      </c>
      <c r="T161" s="24">
        <v>169.16</v>
      </c>
      <c r="U161" s="24">
        <v>165.29</v>
      </c>
      <c r="V161" s="24">
        <v>169.4</v>
      </c>
      <c r="W161" s="24">
        <v>182.05</v>
      </c>
      <c r="X161" s="24">
        <v>171.58</v>
      </c>
      <c r="Y161" s="24">
        <v>150.38999999999999</v>
      </c>
    </row>
    <row r="162" spans="1:25" x14ac:dyDescent="0.2">
      <c r="A162" s="39">
        <v>18</v>
      </c>
      <c r="B162" s="24">
        <v>128.02000000000001</v>
      </c>
      <c r="C162" s="24">
        <v>104.57</v>
      </c>
      <c r="D162" s="24">
        <v>98.97</v>
      </c>
      <c r="E162" s="24">
        <v>98.36</v>
      </c>
      <c r="F162" s="24">
        <v>103.83</v>
      </c>
      <c r="G162" s="24">
        <v>107.12</v>
      </c>
      <c r="H162" s="24">
        <v>116.73</v>
      </c>
      <c r="I162" s="24">
        <v>136.51</v>
      </c>
      <c r="J162" s="24">
        <v>146.91</v>
      </c>
      <c r="K162" s="24">
        <v>164.23</v>
      </c>
      <c r="L162" s="24">
        <v>166.68</v>
      </c>
      <c r="M162" s="24">
        <v>166.22</v>
      </c>
      <c r="N162" s="24">
        <v>162.32</v>
      </c>
      <c r="O162" s="24">
        <v>163.71</v>
      </c>
      <c r="P162" s="24">
        <v>161.41999999999999</v>
      </c>
      <c r="Q162" s="24">
        <v>158.24</v>
      </c>
      <c r="R162" s="24">
        <v>150.13</v>
      </c>
      <c r="S162" s="24">
        <v>147.29</v>
      </c>
      <c r="T162" s="24">
        <v>146.37</v>
      </c>
      <c r="U162" s="24">
        <v>144.24</v>
      </c>
      <c r="V162" s="24">
        <v>147.65</v>
      </c>
      <c r="W162" s="24">
        <v>165.34</v>
      </c>
      <c r="X162" s="24">
        <v>148.84</v>
      </c>
      <c r="Y162" s="24">
        <v>137.44999999999999</v>
      </c>
    </row>
    <row r="163" spans="1:25" x14ac:dyDescent="0.2">
      <c r="A163" s="39">
        <v>19</v>
      </c>
      <c r="B163" s="24">
        <v>144.15</v>
      </c>
      <c r="C163" s="24">
        <v>132.05000000000001</v>
      </c>
      <c r="D163" s="24">
        <v>129.86000000000001</v>
      </c>
      <c r="E163" s="24">
        <v>125.85</v>
      </c>
      <c r="F163" s="24">
        <v>126.07</v>
      </c>
      <c r="G163" s="24">
        <v>128.55000000000001</v>
      </c>
      <c r="H163" s="24">
        <v>124.99</v>
      </c>
      <c r="I163" s="24">
        <v>143.29</v>
      </c>
      <c r="J163" s="24">
        <v>149.59</v>
      </c>
      <c r="K163" s="24">
        <v>161.30000000000001</v>
      </c>
      <c r="L163" s="24">
        <v>165.2</v>
      </c>
      <c r="M163" s="24">
        <v>163.93</v>
      </c>
      <c r="N163" s="24">
        <v>161.41</v>
      </c>
      <c r="O163" s="24">
        <v>161.11000000000001</v>
      </c>
      <c r="P163" s="24">
        <v>157.82</v>
      </c>
      <c r="Q163" s="24">
        <v>156.28</v>
      </c>
      <c r="R163" s="24">
        <v>153.79</v>
      </c>
      <c r="S163" s="24">
        <v>151.75</v>
      </c>
      <c r="T163" s="24">
        <v>151.93</v>
      </c>
      <c r="U163" s="24">
        <v>153.72999999999999</v>
      </c>
      <c r="V163" s="24">
        <v>159.02000000000001</v>
      </c>
      <c r="W163" s="24">
        <v>165.3</v>
      </c>
      <c r="X163" s="24">
        <v>164.06</v>
      </c>
      <c r="Y163" s="24">
        <v>149.53</v>
      </c>
    </row>
    <row r="164" spans="1:25" x14ac:dyDescent="0.2">
      <c r="A164" s="39">
        <v>20</v>
      </c>
      <c r="B164" s="24">
        <v>135.36000000000001</v>
      </c>
      <c r="C164" s="24">
        <v>131.21</v>
      </c>
      <c r="D164" s="24">
        <v>122.97</v>
      </c>
      <c r="E164" s="24">
        <v>119.62</v>
      </c>
      <c r="F164" s="24">
        <v>117.04</v>
      </c>
      <c r="G164" s="24">
        <v>117.62</v>
      </c>
      <c r="H164" s="24">
        <v>107.62</v>
      </c>
      <c r="I164" s="24">
        <v>115.35</v>
      </c>
      <c r="J164" s="24">
        <v>128.75</v>
      </c>
      <c r="K164" s="24">
        <v>137.75</v>
      </c>
      <c r="L164" s="24">
        <v>141.63</v>
      </c>
      <c r="M164" s="24">
        <v>141.81</v>
      </c>
      <c r="N164" s="24">
        <v>141.54</v>
      </c>
      <c r="O164" s="24">
        <v>141.44</v>
      </c>
      <c r="P164" s="24">
        <v>140.03</v>
      </c>
      <c r="Q164" s="24">
        <v>139.58000000000001</v>
      </c>
      <c r="R164" s="24">
        <v>137.53</v>
      </c>
      <c r="S164" s="24">
        <v>136.85</v>
      </c>
      <c r="T164" s="24">
        <v>137.26</v>
      </c>
      <c r="U164" s="24">
        <v>139.11000000000001</v>
      </c>
      <c r="V164" s="24">
        <v>148.63999999999999</v>
      </c>
      <c r="W164" s="24">
        <v>155.41</v>
      </c>
      <c r="X164" s="24">
        <v>147.63999999999999</v>
      </c>
      <c r="Y164" s="24">
        <v>140.97999999999999</v>
      </c>
    </row>
    <row r="165" spans="1:25" x14ac:dyDescent="0.2">
      <c r="A165" s="39">
        <v>21</v>
      </c>
      <c r="B165" s="24">
        <v>127.17</v>
      </c>
      <c r="C165" s="24">
        <v>104.56</v>
      </c>
      <c r="D165" s="24">
        <v>102.77</v>
      </c>
      <c r="E165" s="24">
        <v>99.09</v>
      </c>
      <c r="F165" s="24">
        <v>101.92</v>
      </c>
      <c r="G165" s="24">
        <v>104.6</v>
      </c>
      <c r="H165" s="24">
        <v>105.94</v>
      </c>
      <c r="I165" s="24">
        <v>141.07</v>
      </c>
      <c r="J165" s="24">
        <v>152.86000000000001</v>
      </c>
      <c r="K165" s="24">
        <v>168.58</v>
      </c>
      <c r="L165" s="24">
        <v>169.84</v>
      </c>
      <c r="M165" s="24">
        <v>173.45</v>
      </c>
      <c r="N165" s="24">
        <v>168.41</v>
      </c>
      <c r="O165" s="24">
        <v>172.99</v>
      </c>
      <c r="P165" s="24">
        <v>167.17</v>
      </c>
      <c r="Q165" s="24">
        <v>165.06</v>
      </c>
      <c r="R165" s="24">
        <v>155.32</v>
      </c>
      <c r="S165" s="24">
        <v>151.47</v>
      </c>
      <c r="T165" s="24">
        <v>149.71</v>
      </c>
      <c r="U165" s="24">
        <v>145.09</v>
      </c>
      <c r="V165" s="24">
        <v>151.77000000000001</v>
      </c>
      <c r="W165" s="24">
        <v>168.03</v>
      </c>
      <c r="X165" s="24">
        <v>152.13</v>
      </c>
      <c r="Y165" s="24">
        <v>130.38</v>
      </c>
    </row>
    <row r="166" spans="1:25" x14ac:dyDescent="0.2">
      <c r="A166" s="39">
        <v>22</v>
      </c>
      <c r="B166" s="24">
        <v>118.88</v>
      </c>
      <c r="C166" s="24">
        <v>100.41</v>
      </c>
      <c r="D166" s="24">
        <v>90.09</v>
      </c>
      <c r="E166" s="24">
        <v>88.93</v>
      </c>
      <c r="F166" s="24">
        <v>93.41</v>
      </c>
      <c r="G166" s="24">
        <v>100.11</v>
      </c>
      <c r="H166" s="24">
        <v>106.22</v>
      </c>
      <c r="I166" s="24">
        <v>127.94</v>
      </c>
      <c r="J166" s="24">
        <v>148.44999999999999</v>
      </c>
      <c r="K166" s="24">
        <v>160.47999999999999</v>
      </c>
      <c r="L166" s="24">
        <v>161.6</v>
      </c>
      <c r="M166" s="24">
        <v>158.28</v>
      </c>
      <c r="N166" s="24">
        <v>155.19999999999999</v>
      </c>
      <c r="O166" s="24">
        <v>157.18</v>
      </c>
      <c r="P166" s="24">
        <v>153.24</v>
      </c>
      <c r="Q166" s="24">
        <v>152.71</v>
      </c>
      <c r="R166" s="24">
        <v>149.6</v>
      </c>
      <c r="S166" s="24">
        <v>147.75</v>
      </c>
      <c r="T166" s="24">
        <v>147.77000000000001</v>
      </c>
      <c r="U166" s="24">
        <v>133.94</v>
      </c>
      <c r="V166" s="24">
        <v>148.16</v>
      </c>
      <c r="W166" s="24">
        <v>158.30000000000001</v>
      </c>
      <c r="X166" s="24">
        <v>150.68</v>
      </c>
      <c r="Y166" s="24">
        <v>124.27</v>
      </c>
    </row>
    <row r="167" spans="1:25" x14ac:dyDescent="0.2">
      <c r="A167" s="39">
        <v>23</v>
      </c>
      <c r="B167" s="24">
        <v>112.82</v>
      </c>
      <c r="C167" s="24">
        <v>101.47</v>
      </c>
      <c r="D167" s="24">
        <v>90.62</v>
      </c>
      <c r="E167" s="24">
        <v>89.03</v>
      </c>
      <c r="F167" s="24">
        <v>89.93</v>
      </c>
      <c r="G167" s="24">
        <v>104.72</v>
      </c>
      <c r="H167" s="24">
        <v>105.43</v>
      </c>
      <c r="I167" s="24">
        <v>138.07</v>
      </c>
      <c r="J167" s="24">
        <v>158.63</v>
      </c>
      <c r="K167" s="24">
        <v>170.58</v>
      </c>
      <c r="L167" s="24">
        <v>171.78</v>
      </c>
      <c r="M167" s="24">
        <v>171.74</v>
      </c>
      <c r="N167" s="24">
        <v>170.65</v>
      </c>
      <c r="O167" s="24">
        <v>173.44</v>
      </c>
      <c r="P167" s="24">
        <v>170.27</v>
      </c>
      <c r="Q167" s="24">
        <v>169.33</v>
      </c>
      <c r="R167" s="24">
        <v>162.36000000000001</v>
      </c>
      <c r="S167" s="24">
        <v>158.86000000000001</v>
      </c>
      <c r="T167" s="24">
        <v>157.91</v>
      </c>
      <c r="U167" s="24">
        <v>147.41</v>
      </c>
      <c r="V167" s="24">
        <v>156.1</v>
      </c>
      <c r="W167" s="24">
        <v>171.42</v>
      </c>
      <c r="X167" s="24">
        <v>154.87</v>
      </c>
      <c r="Y167" s="24">
        <v>128.65</v>
      </c>
    </row>
    <row r="168" spans="1:25" x14ac:dyDescent="0.2">
      <c r="A168" s="39">
        <v>24</v>
      </c>
      <c r="B168" s="24">
        <v>100.54</v>
      </c>
      <c r="C168" s="24">
        <v>93.69</v>
      </c>
      <c r="D168" s="24">
        <v>92.56</v>
      </c>
      <c r="E168" s="24">
        <v>90.83</v>
      </c>
      <c r="F168" s="24">
        <v>90.96</v>
      </c>
      <c r="G168" s="24">
        <v>93.31</v>
      </c>
      <c r="H168" s="24">
        <v>98.28</v>
      </c>
      <c r="I168" s="24">
        <v>125.83</v>
      </c>
      <c r="J168" s="24">
        <v>152.26</v>
      </c>
      <c r="K168" s="24">
        <v>173.38</v>
      </c>
      <c r="L168" s="24">
        <v>175.57</v>
      </c>
      <c r="M168" s="24">
        <v>176.07</v>
      </c>
      <c r="N168" s="24">
        <v>174.87</v>
      </c>
      <c r="O168" s="24">
        <v>177.67</v>
      </c>
      <c r="P168" s="24">
        <v>176.06</v>
      </c>
      <c r="Q168" s="24">
        <v>172.45</v>
      </c>
      <c r="R168" s="24">
        <v>167.78</v>
      </c>
      <c r="S168" s="24">
        <v>158.16</v>
      </c>
      <c r="T168" s="24">
        <v>157</v>
      </c>
      <c r="U168" s="24">
        <v>147.41999999999999</v>
      </c>
      <c r="V168" s="24">
        <v>155.71</v>
      </c>
      <c r="W168" s="24">
        <v>171</v>
      </c>
      <c r="X168" s="24">
        <v>151.22999999999999</v>
      </c>
      <c r="Y168" s="24">
        <v>126.96</v>
      </c>
    </row>
    <row r="169" spans="1:25" x14ac:dyDescent="0.2">
      <c r="A169" s="39">
        <v>25</v>
      </c>
      <c r="B169" s="24">
        <v>98.91</v>
      </c>
      <c r="C169" s="24">
        <v>73.77</v>
      </c>
      <c r="D169" s="24">
        <v>61.26</v>
      </c>
      <c r="E169" s="24">
        <v>0.13</v>
      </c>
      <c r="F169" s="24">
        <v>0.13</v>
      </c>
      <c r="G169" s="24">
        <v>71.44</v>
      </c>
      <c r="H169" s="24">
        <v>93.28</v>
      </c>
      <c r="I169" s="24">
        <v>122.35</v>
      </c>
      <c r="J169" s="24">
        <v>146.99</v>
      </c>
      <c r="K169" s="24">
        <v>165.61</v>
      </c>
      <c r="L169" s="24">
        <v>167.3</v>
      </c>
      <c r="M169" s="24">
        <v>167.17</v>
      </c>
      <c r="N169" s="24">
        <v>166.86</v>
      </c>
      <c r="O169" s="24">
        <v>166.68</v>
      </c>
      <c r="P169" s="24">
        <v>164.16</v>
      </c>
      <c r="Q169" s="24">
        <v>157.41</v>
      </c>
      <c r="R169" s="24">
        <v>147.41999999999999</v>
      </c>
      <c r="S169" s="24">
        <v>146.31</v>
      </c>
      <c r="T169" s="24">
        <v>143.29</v>
      </c>
      <c r="U169" s="24">
        <v>127.95</v>
      </c>
      <c r="V169" s="24">
        <v>144.87</v>
      </c>
      <c r="W169" s="24">
        <v>159.49</v>
      </c>
      <c r="X169" s="24">
        <v>142.96</v>
      </c>
      <c r="Y169" s="24">
        <v>120.1</v>
      </c>
    </row>
    <row r="170" spans="1:25" x14ac:dyDescent="0.2">
      <c r="A170" s="39">
        <v>26</v>
      </c>
      <c r="B170" s="24">
        <v>114.08</v>
      </c>
      <c r="C170" s="24">
        <v>89.51</v>
      </c>
      <c r="D170" s="24">
        <v>88.02</v>
      </c>
      <c r="E170" s="24">
        <v>81.36</v>
      </c>
      <c r="F170" s="24">
        <v>83.59</v>
      </c>
      <c r="G170" s="24">
        <v>83.54</v>
      </c>
      <c r="H170" s="24">
        <v>85.92</v>
      </c>
      <c r="I170" s="24">
        <v>103.17</v>
      </c>
      <c r="J170" s="24">
        <v>131.5</v>
      </c>
      <c r="K170" s="24">
        <v>159.24</v>
      </c>
      <c r="L170" s="24">
        <v>167.59</v>
      </c>
      <c r="M170" s="24">
        <v>167.05</v>
      </c>
      <c r="N170" s="24">
        <v>162.5</v>
      </c>
      <c r="O170" s="24">
        <v>151.79</v>
      </c>
      <c r="P170" s="24">
        <v>150.94</v>
      </c>
      <c r="Q170" s="24">
        <v>141.96</v>
      </c>
      <c r="R170" s="24">
        <v>130.13999999999999</v>
      </c>
      <c r="S170" s="24">
        <v>125.12</v>
      </c>
      <c r="T170" s="24">
        <v>125.44</v>
      </c>
      <c r="U170" s="24">
        <v>126.02</v>
      </c>
      <c r="V170" s="24">
        <v>147.46</v>
      </c>
      <c r="W170" s="24">
        <v>158.97999999999999</v>
      </c>
      <c r="X170" s="24">
        <v>145.96</v>
      </c>
      <c r="Y170" s="24">
        <v>119.4</v>
      </c>
    </row>
    <row r="171" spans="1:25" x14ac:dyDescent="0.2">
      <c r="A171" s="39">
        <v>27</v>
      </c>
      <c r="B171" s="24">
        <v>107.81</v>
      </c>
      <c r="C171" s="24">
        <v>94.14</v>
      </c>
      <c r="D171" s="24">
        <v>83.46</v>
      </c>
      <c r="E171" s="24">
        <v>76.98</v>
      </c>
      <c r="F171" s="24">
        <v>74.27</v>
      </c>
      <c r="G171" s="24">
        <v>73.2</v>
      </c>
      <c r="H171" s="24">
        <v>78.099999999999994</v>
      </c>
      <c r="I171" s="24">
        <v>81.44</v>
      </c>
      <c r="J171" s="24">
        <v>100.91</v>
      </c>
      <c r="K171" s="24">
        <v>115.89</v>
      </c>
      <c r="L171" s="24">
        <v>124.36</v>
      </c>
      <c r="M171" s="24">
        <v>122.81</v>
      </c>
      <c r="N171" s="24">
        <v>117.32</v>
      </c>
      <c r="O171" s="24">
        <v>116.84</v>
      </c>
      <c r="P171" s="24">
        <v>115.61</v>
      </c>
      <c r="Q171" s="24">
        <v>112.88</v>
      </c>
      <c r="R171" s="24">
        <v>107.65</v>
      </c>
      <c r="S171" s="24">
        <v>104.32</v>
      </c>
      <c r="T171" s="24">
        <v>104.99</v>
      </c>
      <c r="U171" s="24">
        <v>108.45</v>
      </c>
      <c r="V171" s="24">
        <v>129.44999999999999</v>
      </c>
      <c r="W171" s="24">
        <v>144.58000000000001</v>
      </c>
      <c r="X171" s="24">
        <v>132.93</v>
      </c>
      <c r="Y171" s="24">
        <v>113.36</v>
      </c>
    </row>
    <row r="172" spans="1:25" x14ac:dyDescent="0.2">
      <c r="A172" s="39">
        <v>28</v>
      </c>
      <c r="B172" s="24">
        <v>96.43</v>
      </c>
      <c r="C172" s="24">
        <v>80.540000000000006</v>
      </c>
      <c r="D172" s="24">
        <v>78.48</v>
      </c>
      <c r="E172" s="24">
        <v>70.91</v>
      </c>
      <c r="F172" s="24">
        <v>78.17</v>
      </c>
      <c r="G172" s="24">
        <v>85.85</v>
      </c>
      <c r="H172" s="24">
        <v>101.79</v>
      </c>
      <c r="I172" s="24">
        <v>128.13999999999999</v>
      </c>
      <c r="J172" s="24">
        <v>153.94</v>
      </c>
      <c r="K172" s="24">
        <v>174.83</v>
      </c>
      <c r="L172" s="24">
        <v>176.92</v>
      </c>
      <c r="M172" s="24">
        <v>176.58</v>
      </c>
      <c r="N172" s="24">
        <v>179.48</v>
      </c>
      <c r="O172" s="24">
        <v>181.27</v>
      </c>
      <c r="P172" s="24">
        <v>180.84</v>
      </c>
      <c r="Q172" s="24">
        <v>174.18</v>
      </c>
      <c r="R172" s="24">
        <v>173.66</v>
      </c>
      <c r="S172" s="24">
        <v>163.99</v>
      </c>
      <c r="T172" s="24">
        <v>163.46</v>
      </c>
      <c r="U172" s="24">
        <v>148.97</v>
      </c>
      <c r="V172" s="24">
        <v>162.80000000000001</v>
      </c>
      <c r="W172" s="24">
        <v>176.08</v>
      </c>
      <c r="X172" s="24">
        <v>150.47999999999999</v>
      </c>
      <c r="Y172" s="24">
        <v>127.82</v>
      </c>
    </row>
    <row r="173" spans="1:25" x14ac:dyDescent="0.2">
      <c r="A173" s="39">
        <v>29</v>
      </c>
      <c r="B173" s="24">
        <v>97.5</v>
      </c>
      <c r="C173" s="24">
        <v>80.489999999999995</v>
      </c>
      <c r="D173" s="24">
        <v>69.11</v>
      </c>
      <c r="E173" s="24">
        <v>65.75</v>
      </c>
      <c r="F173" s="24">
        <v>67.650000000000006</v>
      </c>
      <c r="G173" s="24">
        <v>80.87</v>
      </c>
      <c r="H173" s="24">
        <v>90.61</v>
      </c>
      <c r="I173" s="24">
        <v>122.88</v>
      </c>
      <c r="J173" s="24">
        <v>149.13999999999999</v>
      </c>
      <c r="K173" s="24">
        <v>167.58</v>
      </c>
      <c r="L173" s="24">
        <v>170.37</v>
      </c>
      <c r="M173" s="24">
        <v>174.77</v>
      </c>
      <c r="N173" s="24">
        <v>167.44</v>
      </c>
      <c r="O173" s="24">
        <v>168.99</v>
      </c>
      <c r="P173" s="24">
        <v>162.72</v>
      </c>
      <c r="Q173" s="24">
        <v>159.71</v>
      </c>
      <c r="R173" s="24">
        <v>152.43</v>
      </c>
      <c r="S173" s="24">
        <v>147.83000000000001</v>
      </c>
      <c r="T173" s="24">
        <v>146.74</v>
      </c>
      <c r="U173" s="24">
        <v>144.19</v>
      </c>
      <c r="V173" s="24">
        <v>148.97</v>
      </c>
      <c r="W173" s="24">
        <v>167.97</v>
      </c>
      <c r="X173" s="24">
        <v>151.25</v>
      </c>
      <c r="Y173" s="24">
        <v>120.4</v>
      </c>
    </row>
    <row r="174" spans="1:25" x14ac:dyDescent="0.2">
      <c r="A174" s="39">
        <v>30</v>
      </c>
      <c r="B174" s="24">
        <v>107.3</v>
      </c>
      <c r="C174" s="24">
        <v>90.34</v>
      </c>
      <c r="D174" s="24">
        <v>81.48</v>
      </c>
      <c r="E174" s="24">
        <v>78.87</v>
      </c>
      <c r="F174" s="24">
        <v>80.44</v>
      </c>
      <c r="G174" s="24">
        <v>89.27</v>
      </c>
      <c r="H174" s="24">
        <v>104.17</v>
      </c>
      <c r="I174" s="24">
        <v>125.6</v>
      </c>
      <c r="J174" s="24">
        <v>162.61000000000001</v>
      </c>
      <c r="K174" s="24">
        <v>179.27</v>
      </c>
      <c r="L174" s="24">
        <v>180.67</v>
      </c>
      <c r="M174" s="24">
        <v>179.49</v>
      </c>
      <c r="N174" s="24">
        <v>177.18</v>
      </c>
      <c r="O174" s="24">
        <v>179.4</v>
      </c>
      <c r="P174" s="24">
        <v>175.57</v>
      </c>
      <c r="Q174" s="24">
        <v>171.98</v>
      </c>
      <c r="R174" s="24">
        <v>160.6</v>
      </c>
      <c r="S174" s="24">
        <v>155.82</v>
      </c>
      <c r="T174" s="24">
        <v>146.19</v>
      </c>
      <c r="U174" s="24">
        <v>145.06</v>
      </c>
      <c r="V174" s="24">
        <v>157.61000000000001</v>
      </c>
      <c r="W174" s="24">
        <v>183.45</v>
      </c>
      <c r="X174" s="24">
        <v>160.59</v>
      </c>
      <c r="Y174" s="24">
        <v>123.45</v>
      </c>
    </row>
    <row r="175" spans="1:25" x14ac:dyDescent="0.2">
      <c r="A175" s="39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9">
        <v>1</v>
      </c>
      <c r="B179" s="22">
        <v>100.85</v>
      </c>
      <c r="C179" s="22">
        <v>94.9</v>
      </c>
      <c r="D179" s="22">
        <v>88.71</v>
      </c>
      <c r="E179" s="22">
        <v>87.85</v>
      </c>
      <c r="F179" s="22">
        <v>90.29</v>
      </c>
      <c r="G179" s="22">
        <v>101.58</v>
      </c>
      <c r="H179" s="22">
        <v>106.87</v>
      </c>
      <c r="I179" s="22">
        <v>120.36</v>
      </c>
      <c r="J179" s="22">
        <v>134.54</v>
      </c>
      <c r="K179" s="22">
        <v>151.01</v>
      </c>
      <c r="L179" s="22">
        <v>153.47</v>
      </c>
      <c r="M179" s="22">
        <v>152.74</v>
      </c>
      <c r="N179" s="22">
        <v>148.96</v>
      </c>
      <c r="O179" s="22">
        <v>148.13</v>
      </c>
      <c r="P179" s="22">
        <v>140.52000000000001</v>
      </c>
      <c r="Q179" s="22">
        <v>136.11000000000001</v>
      </c>
      <c r="R179" s="22">
        <v>129.74</v>
      </c>
      <c r="S179" s="22">
        <v>127.18</v>
      </c>
      <c r="T179" s="22">
        <v>126.9</v>
      </c>
      <c r="U179" s="22">
        <v>125.88</v>
      </c>
      <c r="V179" s="22">
        <v>133.94999999999999</v>
      </c>
      <c r="W179" s="22">
        <v>139.41</v>
      </c>
      <c r="X179" s="22">
        <v>126.27</v>
      </c>
      <c r="Y179" s="22">
        <v>114.28</v>
      </c>
    </row>
    <row r="180" spans="1:25" x14ac:dyDescent="0.2">
      <c r="A180" s="39">
        <v>2</v>
      </c>
      <c r="B180" s="22">
        <v>89.54</v>
      </c>
      <c r="C180" s="22">
        <v>85.34</v>
      </c>
      <c r="D180" s="22">
        <v>83.61</v>
      </c>
      <c r="E180" s="22">
        <v>83.21</v>
      </c>
      <c r="F180" s="22">
        <v>83.91</v>
      </c>
      <c r="G180" s="22">
        <v>89.04</v>
      </c>
      <c r="H180" s="22">
        <v>100.65</v>
      </c>
      <c r="I180" s="22">
        <v>110.85</v>
      </c>
      <c r="J180" s="22">
        <v>126.56</v>
      </c>
      <c r="K180" s="22">
        <v>146.16999999999999</v>
      </c>
      <c r="L180" s="22">
        <v>146.31</v>
      </c>
      <c r="M180" s="22">
        <v>142.91</v>
      </c>
      <c r="N180" s="22">
        <v>135.13</v>
      </c>
      <c r="O180" s="22">
        <v>133.91</v>
      </c>
      <c r="P180" s="22">
        <v>130.91999999999999</v>
      </c>
      <c r="Q180" s="22">
        <v>128.96</v>
      </c>
      <c r="R180" s="22">
        <v>126.21</v>
      </c>
      <c r="S180" s="22">
        <v>124.66</v>
      </c>
      <c r="T180" s="22">
        <v>124.26</v>
      </c>
      <c r="U180" s="22">
        <v>126.42</v>
      </c>
      <c r="V180" s="22">
        <v>135.56</v>
      </c>
      <c r="W180" s="22">
        <v>144.11000000000001</v>
      </c>
      <c r="X180" s="22">
        <v>127.89</v>
      </c>
      <c r="Y180" s="22">
        <v>107.86</v>
      </c>
    </row>
    <row r="181" spans="1:25" x14ac:dyDescent="0.2">
      <c r="A181" s="39">
        <v>3</v>
      </c>
      <c r="B181" s="22">
        <v>92.5</v>
      </c>
      <c r="C181" s="22">
        <v>88.61</v>
      </c>
      <c r="D181" s="22">
        <v>87.3</v>
      </c>
      <c r="E181" s="22">
        <v>86.11</v>
      </c>
      <c r="F181" s="22">
        <v>87.12</v>
      </c>
      <c r="G181" s="22">
        <v>92.64</v>
      </c>
      <c r="H181" s="22">
        <v>106.98</v>
      </c>
      <c r="I181" s="22">
        <v>112.21</v>
      </c>
      <c r="J181" s="22">
        <v>127.25</v>
      </c>
      <c r="K181" s="22">
        <v>139.75</v>
      </c>
      <c r="L181" s="22">
        <v>145.57</v>
      </c>
      <c r="M181" s="22">
        <v>147.15</v>
      </c>
      <c r="N181" s="22">
        <v>143.56</v>
      </c>
      <c r="O181" s="22">
        <v>141.51</v>
      </c>
      <c r="P181" s="22">
        <v>137.80000000000001</v>
      </c>
      <c r="Q181" s="22">
        <v>135.32</v>
      </c>
      <c r="R181" s="22">
        <v>130.88999999999999</v>
      </c>
      <c r="S181" s="22">
        <v>128.47</v>
      </c>
      <c r="T181" s="22">
        <v>126.01</v>
      </c>
      <c r="U181" s="22">
        <v>127.6</v>
      </c>
      <c r="V181" s="22">
        <v>134.22</v>
      </c>
      <c r="W181" s="22">
        <v>146.69999999999999</v>
      </c>
      <c r="X181" s="22">
        <v>132.63999999999999</v>
      </c>
      <c r="Y181" s="22">
        <v>113.35</v>
      </c>
    </row>
    <row r="182" spans="1:25" x14ac:dyDescent="0.2">
      <c r="A182" s="39">
        <v>4</v>
      </c>
      <c r="B182" s="22">
        <v>102.9</v>
      </c>
      <c r="C182" s="22">
        <v>93.06</v>
      </c>
      <c r="D182" s="22">
        <v>90.33</v>
      </c>
      <c r="E182" s="22">
        <v>89.66</v>
      </c>
      <c r="F182" s="22">
        <v>89.93</v>
      </c>
      <c r="G182" s="22">
        <v>97.75</v>
      </c>
      <c r="H182" s="22">
        <v>115.94</v>
      </c>
      <c r="I182" s="22">
        <v>117.67</v>
      </c>
      <c r="J182" s="22">
        <v>131.30000000000001</v>
      </c>
      <c r="K182" s="22">
        <v>148.34</v>
      </c>
      <c r="L182" s="22">
        <v>151.12</v>
      </c>
      <c r="M182" s="22">
        <v>148.62</v>
      </c>
      <c r="N182" s="22">
        <v>142.94</v>
      </c>
      <c r="O182" s="22">
        <v>138.13</v>
      </c>
      <c r="P182" s="22">
        <v>135.74</v>
      </c>
      <c r="Q182" s="22">
        <v>133.69</v>
      </c>
      <c r="R182" s="22">
        <v>132.58000000000001</v>
      </c>
      <c r="S182" s="22">
        <v>129.04</v>
      </c>
      <c r="T182" s="22">
        <v>127.17</v>
      </c>
      <c r="U182" s="22">
        <v>132.05000000000001</v>
      </c>
      <c r="V182" s="22">
        <v>137.03</v>
      </c>
      <c r="W182" s="22">
        <v>141.24</v>
      </c>
      <c r="X182" s="22">
        <v>130.24</v>
      </c>
      <c r="Y182" s="22">
        <v>116.32</v>
      </c>
    </row>
    <row r="183" spans="1:25" x14ac:dyDescent="0.2">
      <c r="A183" s="39">
        <v>5</v>
      </c>
      <c r="B183" s="22">
        <v>114.71</v>
      </c>
      <c r="C183" s="22">
        <v>115.46</v>
      </c>
      <c r="D183" s="22">
        <v>108.13</v>
      </c>
      <c r="E183" s="22">
        <v>107.19</v>
      </c>
      <c r="F183" s="22">
        <v>106.93</v>
      </c>
      <c r="G183" s="22">
        <v>107.37</v>
      </c>
      <c r="H183" s="22">
        <v>113.27</v>
      </c>
      <c r="I183" s="22">
        <v>117.8</v>
      </c>
      <c r="J183" s="22">
        <v>131.63999999999999</v>
      </c>
      <c r="K183" s="22">
        <v>140.08000000000001</v>
      </c>
      <c r="L183" s="22">
        <v>149.26</v>
      </c>
      <c r="M183" s="22">
        <v>148.66999999999999</v>
      </c>
      <c r="N183" s="22">
        <v>143.09</v>
      </c>
      <c r="O183" s="22">
        <v>140.43</v>
      </c>
      <c r="P183" s="22">
        <v>136.38</v>
      </c>
      <c r="Q183" s="22">
        <v>135.88</v>
      </c>
      <c r="R183" s="22">
        <v>133.54</v>
      </c>
      <c r="S183" s="22">
        <v>128.12</v>
      </c>
      <c r="T183" s="22">
        <v>129.6</v>
      </c>
      <c r="U183" s="22">
        <v>136.52000000000001</v>
      </c>
      <c r="V183" s="22">
        <v>143.13999999999999</v>
      </c>
      <c r="W183" s="22">
        <v>150.02000000000001</v>
      </c>
      <c r="X183" s="22">
        <v>136.33000000000001</v>
      </c>
      <c r="Y183" s="22">
        <v>120.62</v>
      </c>
    </row>
    <row r="184" spans="1:25" x14ac:dyDescent="0.2">
      <c r="A184" s="39">
        <v>6</v>
      </c>
      <c r="B184" s="22">
        <v>121.7</v>
      </c>
      <c r="C184" s="22">
        <v>110.62</v>
      </c>
      <c r="D184" s="22">
        <v>110.32</v>
      </c>
      <c r="E184" s="22">
        <v>107.17</v>
      </c>
      <c r="F184" s="22">
        <v>106.63</v>
      </c>
      <c r="G184" s="22">
        <v>106.24</v>
      </c>
      <c r="H184" s="22">
        <v>109.72</v>
      </c>
      <c r="I184" s="22">
        <v>112.72</v>
      </c>
      <c r="J184" s="22">
        <v>126.78</v>
      </c>
      <c r="K184" s="22">
        <v>133.65</v>
      </c>
      <c r="L184" s="22">
        <v>126.99</v>
      </c>
      <c r="M184" s="22">
        <v>127.26</v>
      </c>
      <c r="N184" s="22">
        <v>126.92</v>
      </c>
      <c r="O184" s="22">
        <v>126.8</v>
      </c>
      <c r="P184" s="22">
        <v>127.05</v>
      </c>
      <c r="Q184" s="22">
        <v>127.86</v>
      </c>
      <c r="R184" s="22">
        <v>126.59</v>
      </c>
      <c r="S184" s="22">
        <v>123.82</v>
      </c>
      <c r="T184" s="22">
        <v>125.53</v>
      </c>
      <c r="U184" s="22">
        <v>130.97</v>
      </c>
      <c r="V184" s="22">
        <v>136.16</v>
      </c>
      <c r="W184" s="22">
        <v>136.26</v>
      </c>
      <c r="X184" s="22">
        <v>135.19999999999999</v>
      </c>
      <c r="Y184" s="22">
        <v>127.08</v>
      </c>
    </row>
    <row r="185" spans="1:25" x14ac:dyDescent="0.2">
      <c r="A185" s="39">
        <v>7</v>
      </c>
      <c r="B185" s="22">
        <v>113.7</v>
      </c>
      <c r="C185" s="22">
        <v>99.28</v>
      </c>
      <c r="D185" s="22">
        <v>94.81</v>
      </c>
      <c r="E185" s="22">
        <v>94.28</v>
      </c>
      <c r="F185" s="22">
        <v>96.23</v>
      </c>
      <c r="G185" s="22">
        <v>105.59</v>
      </c>
      <c r="H185" s="22">
        <v>120.25</v>
      </c>
      <c r="I185" s="22">
        <v>123.58</v>
      </c>
      <c r="J185" s="22">
        <v>136.94</v>
      </c>
      <c r="K185" s="22">
        <v>155.09</v>
      </c>
      <c r="L185" s="22">
        <v>159.54</v>
      </c>
      <c r="M185" s="22">
        <v>158.28</v>
      </c>
      <c r="N185" s="22">
        <v>149.22</v>
      </c>
      <c r="O185" s="22">
        <v>151.63</v>
      </c>
      <c r="P185" s="22">
        <v>149.58000000000001</v>
      </c>
      <c r="Q185" s="22">
        <v>146.9</v>
      </c>
      <c r="R185" s="22">
        <v>142.03</v>
      </c>
      <c r="S185" s="22">
        <v>137.65</v>
      </c>
      <c r="T185" s="22">
        <v>137.37</v>
      </c>
      <c r="U185" s="22">
        <v>135.9</v>
      </c>
      <c r="V185" s="22">
        <v>149.62</v>
      </c>
      <c r="W185" s="22">
        <v>152.46</v>
      </c>
      <c r="X185" s="22">
        <v>137.01</v>
      </c>
      <c r="Y185" s="22">
        <v>124.04</v>
      </c>
    </row>
    <row r="186" spans="1:25" x14ac:dyDescent="0.2">
      <c r="A186" s="39">
        <v>8</v>
      </c>
      <c r="B186" s="22">
        <v>114.12</v>
      </c>
      <c r="C186" s="22">
        <v>96.78</v>
      </c>
      <c r="D186" s="22">
        <v>91.85</v>
      </c>
      <c r="E186" s="22">
        <v>90.92</v>
      </c>
      <c r="F186" s="22">
        <v>92.16</v>
      </c>
      <c r="G186" s="22">
        <v>105.59</v>
      </c>
      <c r="H186" s="22">
        <v>112.02</v>
      </c>
      <c r="I186" s="22">
        <v>121.68</v>
      </c>
      <c r="J186" s="22">
        <v>139.80000000000001</v>
      </c>
      <c r="K186" s="22">
        <v>162.36000000000001</v>
      </c>
      <c r="L186" s="22">
        <v>171.96</v>
      </c>
      <c r="M186" s="22">
        <v>160.41999999999999</v>
      </c>
      <c r="N186" s="22">
        <v>150.94999999999999</v>
      </c>
      <c r="O186" s="22">
        <v>154.44999999999999</v>
      </c>
      <c r="P186" s="22">
        <v>150.91</v>
      </c>
      <c r="Q186" s="22">
        <v>145.91</v>
      </c>
      <c r="R186" s="22">
        <v>139.18</v>
      </c>
      <c r="S186" s="22">
        <v>135.51</v>
      </c>
      <c r="T186" s="22">
        <v>135.19</v>
      </c>
      <c r="U186" s="22">
        <v>140.41999999999999</v>
      </c>
      <c r="V186" s="22">
        <v>151.74</v>
      </c>
      <c r="W186" s="22">
        <v>160.82</v>
      </c>
      <c r="X186" s="22">
        <v>141.6</v>
      </c>
      <c r="Y186" s="22">
        <v>122.86</v>
      </c>
    </row>
    <row r="187" spans="1:25" x14ac:dyDescent="0.2">
      <c r="A187" s="39">
        <v>9</v>
      </c>
      <c r="B187" s="22">
        <v>111.01</v>
      </c>
      <c r="C187" s="22">
        <v>96.97</v>
      </c>
      <c r="D187" s="22">
        <v>92.09</v>
      </c>
      <c r="E187" s="22">
        <v>91.56</v>
      </c>
      <c r="F187" s="22">
        <v>94.62</v>
      </c>
      <c r="G187" s="22">
        <v>106.42</v>
      </c>
      <c r="H187" s="22">
        <v>110.2</v>
      </c>
      <c r="I187" s="22">
        <v>124.93</v>
      </c>
      <c r="J187" s="22">
        <v>135.87</v>
      </c>
      <c r="K187" s="22">
        <v>149.47999999999999</v>
      </c>
      <c r="L187" s="22">
        <v>149.66</v>
      </c>
      <c r="M187" s="22">
        <v>148.9</v>
      </c>
      <c r="N187" s="22">
        <v>146.09</v>
      </c>
      <c r="O187" s="22">
        <v>148.46</v>
      </c>
      <c r="P187" s="22">
        <v>146.77000000000001</v>
      </c>
      <c r="Q187" s="22">
        <v>144.31</v>
      </c>
      <c r="R187" s="22">
        <v>138.35</v>
      </c>
      <c r="S187" s="22">
        <v>134.94999999999999</v>
      </c>
      <c r="T187" s="22">
        <v>134.44</v>
      </c>
      <c r="U187" s="22">
        <v>130.94999999999999</v>
      </c>
      <c r="V187" s="22">
        <v>143.02000000000001</v>
      </c>
      <c r="W187" s="22">
        <v>149.78</v>
      </c>
      <c r="X187" s="22">
        <v>135.49</v>
      </c>
      <c r="Y187" s="22">
        <v>119.75</v>
      </c>
    </row>
    <row r="188" spans="1:25" x14ac:dyDescent="0.2">
      <c r="A188" s="39">
        <v>10</v>
      </c>
      <c r="B188" s="22">
        <v>108.17</v>
      </c>
      <c r="C188" s="22">
        <v>93.45</v>
      </c>
      <c r="D188" s="22">
        <v>92.25</v>
      </c>
      <c r="E188" s="22">
        <v>91</v>
      </c>
      <c r="F188" s="22">
        <v>92.58</v>
      </c>
      <c r="G188" s="22">
        <v>105.27</v>
      </c>
      <c r="H188" s="22">
        <v>108.07</v>
      </c>
      <c r="I188" s="22">
        <v>117.41</v>
      </c>
      <c r="J188" s="22">
        <v>132</v>
      </c>
      <c r="K188" s="22">
        <v>149.69</v>
      </c>
      <c r="L188" s="22">
        <v>151.28</v>
      </c>
      <c r="M188" s="22">
        <v>149.88</v>
      </c>
      <c r="N188" s="22">
        <v>145.13999999999999</v>
      </c>
      <c r="O188" s="22">
        <v>148.79</v>
      </c>
      <c r="P188" s="22">
        <v>145.38999999999999</v>
      </c>
      <c r="Q188" s="22">
        <v>137.53</v>
      </c>
      <c r="R188" s="22">
        <v>133.19</v>
      </c>
      <c r="S188" s="22">
        <v>129.37</v>
      </c>
      <c r="T188" s="22">
        <v>129.91</v>
      </c>
      <c r="U188" s="22">
        <v>124.57</v>
      </c>
      <c r="V188" s="22">
        <v>139.49</v>
      </c>
      <c r="W188" s="22">
        <v>146.69</v>
      </c>
      <c r="X188" s="22">
        <v>127.41</v>
      </c>
      <c r="Y188" s="22">
        <v>114.38</v>
      </c>
    </row>
    <row r="189" spans="1:25" x14ac:dyDescent="0.2">
      <c r="A189" s="39">
        <v>11</v>
      </c>
      <c r="B189" s="22">
        <v>96.24</v>
      </c>
      <c r="C189" s="22">
        <v>86.65</v>
      </c>
      <c r="D189" s="22">
        <v>84.32</v>
      </c>
      <c r="E189" s="22">
        <v>83.92</v>
      </c>
      <c r="F189" s="22">
        <v>84.26</v>
      </c>
      <c r="G189" s="22">
        <v>88.35</v>
      </c>
      <c r="H189" s="22">
        <v>97.24</v>
      </c>
      <c r="I189" s="22">
        <v>107.63</v>
      </c>
      <c r="J189" s="22">
        <v>126.7</v>
      </c>
      <c r="K189" s="22">
        <v>152.77000000000001</v>
      </c>
      <c r="L189" s="22">
        <v>154.69999999999999</v>
      </c>
      <c r="M189" s="22">
        <v>152.05000000000001</v>
      </c>
      <c r="N189" s="22">
        <v>143.03</v>
      </c>
      <c r="O189" s="22">
        <v>146.54</v>
      </c>
      <c r="P189" s="22">
        <v>142.44</v>
      </c>
      <c r="Q189" s="22">
        <v>135.09</v>
      </c>
      <c r="R189" s="22">
        <v>123.92</v>
      </c>
      <c r="S189" s="22">
        <v>121.79</v>
      </c>
      <c r="T189" s="22">
        <v>121.36</v>
      </c>
      <c r="U189" s="22">
        <v>118.14</v>
      </c>
      <c r="V189" s="22">
        <v>135.84</v>
      </c>
      <c r="W189" s="22">
        <v>163.08000000000001</v>
      </c>
      <c r="X189" s="22">
        <v>134.94</v>
      </c>
      <c r="Y189" s="22">
        <v>115.45</v>
      </c>
    </row>
    <row r="190" spans="1:25" x14ac:dyDescent="0.2">
      <c r="A190" s="39">
        <v>12</v>
      </c>
      <c r="B190" s="22">
        <v>118.67</v>
      </c>
      <c r="C190" s="22">
        <v>108.79</v>
      </c>
      <c r="D190" s="22">
        <v>101.17</v>
      </c>
      <c r="E190" s="22">
        <v>102.66</v>
      </c>
      <c r="F190" s="22">
        <v>102.75</v>
      </c>
      <c r="G190" s="22">
        <v>103.11</v>
      </c>
      <c r="H190" s="22">
        <v>109.03</v>
      </c>
      <c r="I190" s="22">
        <v>109.89</v>
      </c>
      <c r="J190" s="22">
        <v>130.26</v>
      </c>
      <c r="K190" s="22">
        <v>148.65</v>
      </c>
      <c r="L190" s="22">
        <v>153.62</v>
      </c>
      <c r="M190" s="22">
        <v>154.30000000000001</v>
      </c>
      <c r="N190" s="22">
        <v>148.16</v>
      </c>
      <c r="O190" s="22">
        <v>147.12</v>
      </c>
      <c r="P190" s="22">
        <v>141.12</v>
      </c>
      <c r="Q190" s="22">
        <v>139.94</v>
      </c>
      <c r="R190" s="22">
        <v>134.85</v>
      </c>
      <c r="S190" s="22">
        <v>132.56</v>
      </c>
      <c r="T190" s="22">
        <v>131.94</v>
      </c>
      <c r="U190" s="22">
        <v>133.06</v>
      </c>
      <c r="V190" s="22">
        <v>148.71</v>
      </c>
      <c r="W190" s="22">
        <v>153.22</v>
      </c>
      <c r="X190" s="22">
        <v>143.41</v>
      </c>
      <c r="Y190" s="22">
        <v>120.96</v>
      </c>
    </row>
    <row r="191" spans="1:25" x14ac:dyDescent="0.2">
      <c r="A191" s="39">
        <v>13</v>
      </c>
      <c r="B191" s="22">
        <v>116.72</v>
      </c>
      <c r="C191" s="22">
        <v>102.72</v>
      </c>
      <c r="D191" s="22">
        <v>96.26</v>
      </c>
      <c r="E191" s="22">
        <v>93.72</v>
      </c>
      <c r="F191" s="22">
        <v>92.52</v>
      </c>
      <c r="G191" s="22">
        <v>93.88</v>
      </c>
      <c r="H191" s="22">
        <v>89.7</v>
      </c>
      <c r="I191" s="22">
        <v>89.72</v>
      </c>
      <c r="J191" s="22">
        <v>107.66</v>
      </c>
      <c r="K191" s="22">
        <v>114.26</v>
      </c>
      <c r="L191" s="22">
        <v>120.28</v>
      </c>
      <c r="M191" s="22">
        <v>122.27</v>
      </c>
      <c r="N191" s="22">
        <v>119.78</v>
      </c>
      <c r="O191" s="22">
        <v>119.41</v>
      </c>
      <c r="P191" s="22">
        <v>118.48</v>
      </c>
      <c r="Q191" s="22">
        <v>116.61</v>
      </c>
      <c r="R191" s="22">
        <v>114.5</v>
      </c>
      <c r="S191" s="22">
        <v>114.3</v>
      </c>
      <c r="T191" s="22">
        <v>115.08</v>
      </c>
      <c r="U191" s="22">
        <v>120.7</v>
      </c>
      <c r="V191" s="22">
        <v>135.12</v>
      </c>
      <c r="W191" s="22">
        <v>140.82</v>
      </c>
      <c r="X191" s="22">
        <v>130.16999999999999</v>
      </c>
      <c r="Y191" s="22">
        <v>118.83</v>
      </c>
    </row>
    <row r="192" spans="1:25" x14ac:dyDescent="0.2">
      <c r="A192" s="39">
        <v>14</v>
      </c>
      <c r="B192" s="22">
        <v>127.13</v>
      </c>
      <c r="C192" s="22">
        <v>109.03</v>
      </c>
      <c r="D192" s="22">
        <v>101.47</v>
      </c>
      <c r="E192" s="22">
        <v>93.82</v>
      </c>
      <c r="F192" s="22">
        <v>100.94</v>
      </c>
      <c r="G192" s="22">
        <v>105.73</v>
      </c>
      <c r="H192" s="22">
        <v>107.28</v>
      </c>
      <c r="I192" s="22">
        <v>131.33000000000001</v>
      </c>
      <c r="J192" s="22">
        <v>143.41</v>
      </c>
      <c r="K192" s="22">
        <v>159.19999999999999</v>
      </c>
      <c r="L192" s="22">
        <v>160.77000000000001</v>
      </c>
      <c r="M192" s="22">
        <v>159.81</v>
      </c>
      <c r="N192" s="22">
        <v>157.18</v>
      </c>
      <c r="O192" s="22">
        <v>158.08000000000001</v>
      </c>
      <c r="P192" s="22">
        <v>157.13</v>
      </c>
      <c r="Q192" s="22">
        <v>164.74</v>
      </c>
      <c r="R192" s="22">
        <v>150.18</v>
      </c>
      <c r="S192" s="22">
        <v>163.88</v>
      </c>
      <c r="T192" s="22">
        <v>159.05000000000001</v>
      </c>
      <c r="U192" s="22">
        <v>156.63</v>
      </c>
      <c r="V192" s="22">
        <v>164.16</v>
      </c>
      <c r="W192" s="22">
        <v>166.39</v>
      </c>
      <c r="X192" s="22">
        <v>149.81</v>
      </c>
      <c r="Y192" s="22">
        <v>129.6</v>
      </c>
    </row>
    <row r="193" spans="1:25" x14ac:dyDescent="0.2">
      <c r="A193" s="39">
        <v>15</v>
      </c>
      <c r="B193" s="22">
        <v>120.28</v>
      </c>
      <c r="C193" s="22">
        <v>94.85</v>
      </c>
      <c r="D193" s="22">
        <v>91.4</v>
      </c>
      <c r="E193" s="22">
        <v>90.06</v>
      </c>
      <c r="F193" s="22">
        <v>91.53</v>
      </c>
      <c r="G193" s="22">
        <v>98.98</v>
      </c>
      <c r="H193" s="22">
        <v>103.93</v>
      </c>
      <c r="I193" s="22">
        <v>124.63</v>
      </c>
      <c r="J193" s="22">
        <v>134.58000000000001</v>
      </c>
      <c r="K193" s="22">
        <v>144.72</v>
      </c>
      <c r="L193" s="22">
        <v>146.54</v>
      </c>
      <c r="M193" s="22">
        <v>147.04</v>
      </c>
      <c r="N193" s="22">
        <v>144.77000000000001</v>
      </c>
      <c r="O193" s="22">
        <v>146.35</v>
      </c>
      <c r="P193" s="22">
        <v>144.07</v>
      </c>
      <c r="Q193" s="22">
        <v>145.33000000000001</v>
      </c>
      <c r="R193" s="22">
        <v>139.29</v>
      </c>
      <c r="S193" s="22">
        <v>136.77000000000001</v>
      </c>
      <c r="T193" s="22">
        <v>135.37</v>
      </c>
      <c r="U193" s="22">
        <v>131.96</v>
      </c>
      <c r="V193" s="22">
        <v>137.63</v>
      </c>
      <c r="W193" s="22">
        <v>158.76</v>
      </c>
      <c r="X193" s="22">
        <v>141.51</v>
      </c>
      <c r="Y193" s="22">
        <v>121.59</v>
      </c>
    </row>
    <row r="194" spans="1:25" x14ac:dyDescent="0.2">
      <c r="A194" s="39">
        <v>16</v>
      </c>
      <c r="B194" s="22">
        <v>117.16</v>
      </c>
      <c r="C194" s="22">
        <v>100.8</v>
      </c>
      <c r="D194" s="22">
        <v>90.72</v>
      </c>
      <c r="E194" s="22">
        <v>90.04</v>
      </c>
      <c r="F194" s="22">
        <v>94.37</v>
      </c>
      <c r="G194" s="22">
        <v>102.52</v>
      </c>
      <c r="H194" s="22">
        <v>108.4</v>
      </c>
      <c r="I194" s="22">
        <v>125.2</v>
      </c>
      <c r="J194" s="22">
        <v>137.85</v>
      </c>
      <c r="K194" s="22">
        <v>144.02000000000001</v>
      </c>
      <c r="L194" s="22">
        <v>145.28</v>
      </c>
      <c r="M194" s="22">
        <v>151.11000000000001</v>
      </c>
      <c r="N194" s="22">
        <v>144.51</v>
      </c>
      <c r="O194" s="22">
        <v>149.80000000000001</v>
      </c>
      <c r="P194" s="22">
        <v>148.75</v>
      </c>
      <c r="Q194" s="22">
        <v>148.94999999999999</v>
      </c>
      <c r="R194" s="22">
        <v>142.33000000000001</v>
      </c>
      <c r="S194" s="22">
        <v>139.82</v>
      </c>
      <c r="T194" s="22">
        <v>140.47999999999999</v>
      </c>
      <c r="U194" s="22">
        <v>138.63999999999999</v>
      </c>
      <c r="V194" s="22">
        <v>143.21</v>
      </c>
      <c r="W194" s="22">
        <v>157.97999999999999</v>
      </c>
      <c r="X194" s="22">
        <v>145.19999999999999</v>
      </c>
      <c r="Y194" s="22">
        <v>126.79</v>
      </c>
    </row>
    <row r="195" spans="1:25" x14ac:dyDescent="0.2">
      <c r="A195" s="39">
        <v>17</v>
      </c>
      <c r="B195" s="22">
        <v>131.30000000000001</v>
      </c>
      <c r="C195" s="22">
        <v>113.78</v>
      </c>
      <c r="D195" s="22">
        <v>95.36</v>
      </c>
      <c r="E195" s="22">
        <v>94.79</v>
      </c>
      <c r="F195" s="22">
        <v>96.75</v>
      </c>
      <c r="G195" s="22">
        <v>114.41</v>
      </c>
      <c r="H195" s="22">
        <v>124.93</v>
      </c>
      <c r="I195" s="22">
        <v>138.47</v>
      </c>
      <c r="J195" s="22">
        <v>154.66999999999999</v>
      </c>
      <c r="K195" s="22">
        <v>158.41999999999999</v>
      </c>
      <c r="L195" s="22">
        <v>171.2</v>
      </c>
      <c r="M195" s="22">
        <v>167.75</v>
      </c>
      <c r="N195" s="22">
        <v>157.96</v>
      </c>
      <c r="O195" s="22">
        <v>158.25</v>
      </c>
      <c r="P195" s="22">
        <v>158.05000000000001</v>
      </c>
      <c r="Q195" s="22">
        <v>160.54</v>
      </c>
      <c r="R195" s="22">
        <v>158.13999999999999</v>
      </c>
      <c r="S195" s="22">
        <v>155.07</v>
      </c>
      <c r="T195" s="22">
        <v>155.33000000000001</v>
      </c>
      <c r="U195" s="22">
        <v>151.77000000000001</v>
      </c>
      <c r="V195" s="22">
        <v>155.55000000000001</v>
      </c>
      <c r="W195" s="22">
        <v>167.17</v>
      </c>
      <c r="X195" s="22">
        <v>157.56</v>
      </c>
      <c r="Y195" s="22">
        <v>138.09</v>
      </c>
    </row>
    <row r="196" spans="1:25" x14ac:dyDescent="0.2">
      <c r="A196" s="39">
        <v>18</v>
      </c>
      <c r="B196" s="22">
        <v>117.56</v>
      </c>
      <c r="C196" s="22">
        <v>96.02</v>
      </c>
      <c r="D196" s="22">
        <v>90.88</v>
      </c>
      <c r="E196" s="22">
        <v>90.32</v>
      </c>
      <c r="F196" s="22">
        <v>95.35</v>
      </c>
      <c r="G196" s="22">
        <v>98.36</v>
      </c>
      <c r="H196" s="22">
        <v>107.18</v>
      </c>
      <c r="I196" s="22">
        <v>125.35</v>
      </c>
      <c r="J196" s="22">
        <v>134.9</v>
      </c>
      <c r="K196" s="22">
        <v>150.81</v>
      </c>
      <c r="L196" s="22">
        <v>153.05000000000001</v>
      </c>
      <c r="M196" s="22">
        <v>152.63</v>
      </c>
      <c r="N196" s="22">
        <v>149.05000000000001</v>
      </c>
      <c r="O196" s="22">
        <v>150.33000000000001</v>
      </c>
      <c r="P196" s="22">
        <v>148.22999999999999</v>
      </c>
      <c r="Q196" s="22">
        <v>145.30000000000001</v>
      </c>
      <c r="R196" s="22">
        <v>137.86000000000001</v>
      </c>
      <c r="S196" s="22">
        <v>135.25</v>
      </c>
      <c r="T196" s="22">
        <v>134.41</v>
      </c>
      <c r="U196" s="22">
        <v>132.44999999999999</v>
      </c>
      <c r="V196" s="22">
        <v>135.58000000000001</v>
      </c>
      <c r="W196" s="22">
        <v>151.82</v>
      </c>
      <c r="X196" s="22">
        <v>136.66999999999999</v>
      </c>
      <c r="Y196" s="22">
        <v>126.21</v>
      </c>
    </row>
    <row r="197" spans="1:25" x14ac:dyDescent="0.2">
      <c r="A197" s="39">
        <v>19</v>
      </c>
      <c r="B197" s="22">
        <v>132.37</v>
      </c>
      <c r="C197" s="22">
        <v>121.25</v>
      </c>
      <c r="D197" s="22">
        <v>119.25</v>
      </c>
      <c r="E197" s="22">
        <v>115.56</v>
      </c>
      <c r="F197" s="22">
        <v>115.76</v>
      </c>
      <c r="G197" s="22">
        <v>118.04</v>
      </c>
      <c r="H197" s="22">
        <v>114.77</v>
      </c>
      <c r="I197" s="22">
        <v>131.57</v>
      </c>
      <c r="J197" s="22">
        <v>137.36000000000001</v>
      </c>
      <c r="K197" s="22">
        <v>148.11000000000001</v>
      </c>
      <c r="L197" s="22">
        <v>151.69</v>
      </c>
      <c r="M197" s="22">
        <v>150.52000000000001</v>
      </c>
      <c r="N197" s="22">
        <v>148.21</v>
      </c>
      <c r="O197" s="22">
        <v>147.94</v>
      </c>
      <c r="P197" s="22">
        <v>144.91999999999999</v>
      </c>
      <c r="Q197" s="22">
        <v>143.5</v>
      </c>
      <c r="R197" s="22">
        <v>141.22</v>
      </c>
      <c r="S197" s="22">
        <v>139.34</v>
      </c>
      <c r="T197" s="22">
        <v>139.51</v>
      </c>
      <c r="U197" s="22">
        <v>141.16</v>
      </c>
      <c r="V197" s="22">
        <v>146.02000000000001</v>
      </c>
      <c r="W197" s="22">
        <v>151.79</v>
      </c>
      <c r="X197" s="22">
        <v>150.65</v>
      </c>
      <c r="Y197" s="22">
        <v>137.30000000000001</v>
      </c>
    </row>
    <row r="198" spans="1:25" x14ac:dyDescent="0.2">
      <c r="A198" s="39">
        <v>20</v>
      </c>
      <c r="B198" s="22">
        <v>124.29</v>
      </c>
      <c r="C198" s="22">
        <v>120.49</v>
      </c>
      <c r="D198" s="22">
        <v>112.92</v>
      </c>
      <c r="E198" s="22">
        <v>109.84</v>
      </c>
      <c r="F198" s="22">
        <v>107.48</v>
      </c>
      <c r="G198" s="22">
        <v>108</v>
      </c>
      <c r="H198" s="22">
        <v>98.82</v>
      </c>
      <c r="I198" s="22">
        <v>105.92</v>
      </c>
      <c r="J198" s="22">
        <v>118.22</v>
      </c>
      <c r="K198" s="22">
        <v>126.49</v>
      </c>
      <c r="L198" s="22">
        <v>130.05000000000001</v>
      </c>
      <c r="M198" s="22">
        <v>130.22</v>
      </c>
      <c r="N198" s="22">
        <v>129.96</v>
      </c>
      <c r="O198" s="22">
        <v>129.88</v>
      </c>
      <c r="P198" s="22">
        <v>128.58000000000001</v>
      </c>
      <c r="Q198" s="22">
        <v>128.16999999999999</v>
      </c>
      <c r="R198" s="22">
        <v>126.29</v>
      </c>
      <c r="S198" s="22">
        <v>125.66</v>
      </c>
      <c r="T198" s="22">
        <v>126.04</v>
      </c>
      <c r="U198" s="22">
        <v>127.74</v>
      </c>
      <c r="V198" s="22">
        <v>136.49</v>
      </c>
      <c r="W198" s="22">
        <v>142.69999999999999</v>
      </c>
      <c r="X198" s="22">
        <v>135.57</v>
      </c>
      <c r="Y198" s="22">
        <v>129.46</v>
      </c>
    </row>
    <row r="199" spans="1:25" x14ac:dyDescent="0.2">
      <c r="A199" s="39">
        <v>21</v>
      </c>
      <c r="B199" s="22">
        <v>116.78</v>
      </c>
      <c r="C199" s="22">
        <v>96.01</v>
      </c>
      <c r="D199" s="22">
        <v>94.37</v>
      </c>
      <c r="E199" s="22">
        <v>90.99</v>
      </c>
      <c r="F199" s="22">
        <v>93.58</v>
      </c>
      <c r="G199" s="22">
        <v>96.05</v>
      </c>
      <c r="H199" s="22">
        <v>97.28</v>
      </c>
      <c r="I199" s="22">
        <v>129.54</v>
      </c>
      <c r="J199" s="22">
        <v>140.36000000000001</v>
      </c>
      <c r="K199" s="22">
        <v>154.79</v>
      </c>
      <c r="L199" s="22">
        <v>155.96</v>
      </c>
      <c r="M199" s="22">
        <v>159.27000000000001</v>
      </c>
      <c r="N199" s="22">
        <v>154.63999999999999</v>
      </c>
      <c r="O199" s="22">
        <v>158.85</v>
      </c>
      <c r="P199" s="22">
        <v>153.5</v>
      </c>
      <c r="Q199" s="22">
        <v>151.56</v>
      </c>
      <c r="R199" s="22">
        <v>142.62</v>
      </c>
      <c r="S199" s="22">
        <v>139.09</v>
      </c>
      <c r="T199" s="22">
        <v>137.47</v>
      </c>
      <c r="U199" s="22">
        <v>133.22999999999999</v>
      </c>
      <c r="V199" s="22">
        <v>139.36000000000001</v>
      </c>
      <c r="W199" s="22">
        <v>154.29</v>
      </c>
      <c r="X199" s="22">
        <v>139.69</v>
      </c>
      <c r="Y199" s="22">
        <v>119.72</v>
      </c>
    </row>
    <row r="200" spans="1:25" x14ac:dyDescent="0.2">
      <c r="A200" s="39">
        <v>22</v>
      </c>
      <c r="B200" s="22">
        <v>109.16</v>
      </c>
      <c r="C200" s="22">
        <v>92.21</v>
      </c>
      <c r="D200" s="22">
        <v>82.73</v>
      </c>
      <c r="E200" s="22">
        <v>81.66</v>
      </c>
      <c r="F200" s="22">
        <v>85.77</v>
      </c>
      <c r="G200" s="22">
        <v>91.92</v>
      </c>
      <c r="H200" s="22">
        <v>97.53</v>
      </c>
      <c r="I200" s="22">
        <v>117.48</v>
      </c>
      <c r="J200" s="22">
        <v>136.31</v>
      </c>
      <c r="K200" s="22">
        <v>147.36000000000001</v>
      </c>
      <c r="L200" s="22">
        <v>148.38999999999999</v>
      </c>
      <c r="M200" s="22">
        <v>145.34</v>
      </c>
      <c r="N200" s="22">
        <v>142.52000000000001</v>
      </c>
      <c r="O200" s="22">
        <v>144.33000000000001</v>
      </c>
      <c r="P200" s="22">
        <v>140.71</v>
      </c>
      <c r="Q200" s="22">
        <v>140.22</v>
      </c>
      <c r="R200" s="22">
        <v>137.37</v>
      </c>
      <c r="S200" s="22">
        <v>135.66999999999999</v>
      </c>
      <c r="T200" s="22">
        <v>135.69</v>
      </c>
      <c r="U200" s="22">
        <v>122.99</v>
      </c>
      <c r="V200" s="22">
        <v>136.05000000000001</v>
      </c>
      <c r="W200" s="22">
        <v>145.35</v>
      </c>
      <c r="X200" s="22">
        <v>138.36000000000001</v>
      </c>
      <c r="Y200" s="22">
        <v>114.11</v>
      </c>
    </row>
    <row r="201" spans="1:25" x14ac:dyDescent="0.2">
      <c r="A201" s="39">
        <v>23</v>
      </c>
      <c r="B201" s="22">
        <v>103.59</v>
      </c>
      <c r="C201" s="22">
        <v>93.17</v>
      </c>
      <c r="D201" s="22">
        <v>83.21</v>
      </c>
      <c r="E201" s="22">
        <v>81.75</v>
      </c>
      <c r="F201" s="22">
        <v>82.58</v>
      </c>
      <c r="G201" s="22">
        <v>96.15</v>
      </c>
      <c r="H201" s="22">
        <v>96.81</v>
      </c>
      <c r="I201" s="22">
        <v>126.79</v>
      </c>
      <c r="J201" s="22">
        <v>145.66</v>
      </c>
      <c r="K201" s="22">
        <v>156.63</v>
      </c>
      <c r="L201" s="22">
        <v>157.74</v>
      </c>
      <c r="M201" s="22">
        <v>157.69999999999999</v>
      </c>
      <c r="N201" s="22">
        <v>156.69999999999999</v>
      </c>
      <c r="O201" s="22">
        <v>159.26</v>
      </c>
      <c r="P201" s="22">
        <v>156.35</v>
      </c>
      <c r="Q201" s="22">
        <v>155.49</v>
      </c>
      <c r="R201" s="22">
        <v>149.09</v>
      </c>
      <c r="S201" s="22">
        <v>145.87</v>
      </c>
      <c r="T201" s="22">
        <v>145</v>
      </c>
      <c r="U201" s="22">
        <v>135.36000000000001</v>
      </c>
      <c r="V201" s="22">
        <v>143.34</v>
      </c>
      <c r="W201" s="22">
        <v>157.4</v>
      </c>
      <c r="X201" s="22">
        <v>142.21</v>
      </c>
      <c r="Y201" s="22">
        <v>118.13</v>
      </c>
    </row>
    <row r="202" spans="1:25" x14ac:dyDescent="0.2">
      <c r="A202" s="39">
        <v>24</v>
      </c>
      <c r="B202" s="22">
        <v>92.32</v>
      </c>
      <c r="C202" s="22">
        <v>86.03</v>
      </c>
      <c r="D202" s="22">
        <v>85</v>
      </c>
      <c r="E202" s="22">
        <v>83.41</v>
      </c>
      <c r="F202" s="22">
        <v>83.53</v>
      </c>
      <c r="G202" s="22">
        <v>85.68</v>
      </c>
      <c r="H202" s="22">
        <v>90.25</v>
      </c>
      <c r="I202" s="22">
        <v>115.54</v>
      </c>
      <c r="J202" s="22">
        <v>139.81</v>
      </c>
      <c r="K202" s="22">
        <v>159.21</v>
      </c>
      <c r="L202" s="22">
        <v>161.22</v>
      </c>
      <c r="M202" s="22">
        <v>161.66999999999999</v>
      </c>
      <c r="N202" s="22">
        <v>160.58000000000001</v>
      </c>
      <c r="O202" s="22">
        <v>163.13999999999999</v>
      </c>
      <c r="P202" s="22">
        <v>161.66999999999999</v>
      </c>
      <c r="Q202" s="22">
        <v>158.35</v>
      </c>
      <c r="R202" s="22">
        <v>154.06</v>
      </c>
      <c r="S202" s="22">
        <v>145.22999999999999</v>
      </c>
      <c r="T202" s="22">
        <v>144.16</v>
      </c>
      <c r="U202" s="22">
        <v>135.37</v>
      </c>
      <c r="V202" s="22">
        <v>142.97999999999999</v>
      </c>
      <c r="W202" s="22">
        <v>157.02000000000001</v>
      </c>
      <c r="X202" s="22">
        <v>138.87</v>
      </c>
      <c r="Y202" s="22">
        <v>116.58</v>
      </c>
    </row>
    <row r="203" spans="1:25" x14ac:dyDescent="0.2">
      <c r="A203" s="39">
        <v>25</v>
      </c>
      <c r="B203" s="22">
        <v>90.82</v>
      </c>
      <c r="C203" s="22">
        <v>67.739999999999995</v>
      </c>
      <c r="D203" s="22">
        <v>56.26</v>
      </c>
      <c r="E203" s="22">
        <v>0.12</v>
      </c>
      <c r="F203" s="22">
        <v>0.12</v>
      </c>
      <c r="G203" s="22">
        <v>65.599999999999994</v>
      </c>
      <c r="H203" s="22">
        <v>85.65</v>
      </c>
      <c r="I203" s="22">
        <v>112.35</v>
      </c>
      <c r="J203" s="22">
        <v>134.97</v>
      </c>
      <c r="K203" s="22">
        <v>152.07</v>
      </c>
      <c r="L203" s="22">
        <v>153.62</v>
      </c>
      <c r="M203" s="22">
        <v>153.51</v>
      </c>
      <c r="N203" s="22">
        <v>153.22</v>
      </c>
      <c r="O203" s="22">
        <v>153.05000000000001</v>
      </c>
      <c r="P203" s="22">
        <v>150.74</v>
      </c>
      <c r="Q203" s="22">
        <v>144.54</v>
      </c>
      <c r="R203" s="22">
        <v>135.37</v>
      </c>
      <c r="S203" s="22">
        <v>134.34</v>
      </c>
      <c r="T203" s="22">
        <v>131.57</v>
      </c>
      <c r="U203" s="22">
        <v>117.49</v>
      </c>
      <c r="V203" s="22">
        <v>133.03</v>
      </c>
      <c r="W203" s="22">
        <v>146.44999999999999</v>
      </c>
      <c r="X203" s="22">
        <v>131.27000000000001</v>
      </c>
      <c r="Y203" s="22">
        <v>110.28</v>
      </c>
    </row>
    <row r="204" spans="1:25" x14ac:dyDescent="0.2">
      <c r="A204" s="39">
        <v>26</v>
      </c>
      <c r="B204" s="22">
        <v>104.75</v>
      </c>
      <c r="C204" s="22">
        <v>82.2</v>
      </c>
      <c r="D204" s="22">
        <v>80.819999999999993</v>
      </c>
      <c r="E204" s="22">
        <v>74.709999999999994</v>
      </c>
      <c r="F204" s="22">
        <v>76.75</v>
      </c>
      <c r="G204" s="22">
        <v>76.709999999999994</v>
      </c>
      <c r="H204" s="22">
        <v>78.900000000000006</v>
      </c>
      <c r="I204" s="22">
        <v>94.74</v>
      </c>
      <c r="J204" s="22">
        <v>120.75</v>
      </c>
      <c r="K204" s="22">
        <v>146.22</v>
      </c>
      <c r="L204" s="22">
        <v>153.88999999999999</v>
      </c>
      <c r="M204" s="22">
        <v>153.38999999999999</v>
      </c>
      <c r="N204" s="22">
        <v>149.21</v>
      </c>
      <c r="O204" s="22">
        <v>139.38</v>
      </c>
      <c r="P204" s="22">
        <v>138.6</v>
      </c>
      <c r="Q204" s="22">
        <v>130.35</v>
      </c>
      <c r="R204" s="22">
        <v>119.5</v>
      </c>
      <c r="S204" s="22">
        <v>114.89</v>
      </c>
      <c r="T204" s="22">
        <v>115.18</v>
      </c>
      <c r="U204" s="22">
        <v>115.72</v>
      </c>
      <c r="V204" s="22">
        <v>135.4</v>
      </c>
      <c r="W204" s="22">
        <v>145.97999999999999</v>
      </c>
      <c r="X204" s="22">
        <v>134.03</v>
      </c>
      <c r="Y204" s="22">
        <v>109.64</v>
      </c>
    </row>
    <row r="205" spans="1:25" x14ac:dyDescent="0.2">
      <c r="A205" s="39">
        <v>27</v>
      </c>
      <c r="B205" s="22">
        <v>98.99</v>
      </c>
      <c r="C205" s="22">
        <v>86.44</v>
      </c>
      <c r="D205" s="22">
        <v>76.64</v>
      </c>
      <c r="E205" s="22">
        <v>70.69</v>
      </c>
      <c r="F205" s="22">
        <v>68.2</v>
      </c>
      <c r="G205" s="22">
        <v>67.22</v>
      </c>
      <c r="H205" s="22">
        <v>71.72</v>
      </c>
      <c r="I205" s="22">
        <v>74.78</v>
      </c>
      <c r="J205" s="22">
        <v>92.66</v>
      </c>
      <c r="K205" s="22">
        <v>106.42</v>
      </c>
      <c r="L205" s="22">
        <v>114.19</v>
      </c>
      <c r="M205" s="22">
        <v>112.77</v>
      </c>
      <c r="N205" s="22">
        <v>107.73</v>
      </c>
      <c r="O205" s="22">
        <v>107.29</v>
      </c>
      <c r="P205" s="22">
        <v>106.16</v>
      </c>
      <c r="Q205" s="22">
        <v>103.65</v>
      </c>
      <c r="R205" s="22">
        <v>98.85</v>
      </c>
      <c r="S205" s="22">
        <v>95.79</v>
      </c>
      <c r="T205" s="22">
        <v>96.41</v>
      </c>
      <c r="U205" s="22">
        <v>99.58</v>
      </c>
      <c r="V205" s="22">
        <v>118.87</v>
      </c>
      <c r="W205" s="22">
        <v>132.76</v>
      </c>
      <c r="X205" s="22">
        <v>122.07</v>
      </c>
      <c r="Y205" s="22">
        <v>104.09</v>
      </c>
    </row>
    <row r="206" spans="1:25" x14ac:dyDescent="0.2">
      <c r="A206" s="39">
        <v>28</v>
      </c>
      <c r="B206" s="22">
        <v>88.54</v>
      </c>
      <c r="C206" s="22">
        <v>73.95</v>
      </c>
      <c r="D206" s="22">
        <v>72.06</v>
      </c>
      <c r="E206" s="22">
        <v>65.11</v>
      </c>
      <c r="F206" s="22">
        <v>71.78</v>
      </c>
      <c r="G206" s="22">
        <v>78.84</v>
      </c>
      <c r="H206" s="22">
        <v>93.47</v>
      </c>
      <c r="I206" s="22">
        <v>117.67</v>
      </c>
      <c r="J206" s="22">
        <v>141.35</v>
      </c>
      <c r="K206" s="22">
        <v>160.53</v>
      </c>
      <c r="L206" s="22">
        <v>162.44999999999999</v>
      </c>
      <c r="M206" s="22">
        <v>162.13999999999999</v>
      </c>
      <c r="N206" s="22">
        <v>164.8</v>
      </c>
      <c r="O206" s="22">
        <v>166.45</v>
      </c>
      <c r="P206" s="22">
        <v>166.06</v>
      </c>
      <c r="Q206" s="22">
        <v>159.94</v>
      </c>
      <c r="R206" s="22">
        <v>159.46</v>
      </c>
      <c r="S206" s="22">
        <v>150.58000000000001</v>
      </c>
      <c r="T206" s="22">
        <v>150.1</v>
      </c>
      <c r="U206" s="22">
        <v>136.79</v>
      </c>
      <c r="V206" s="22">
        <v>149.49</v>
      </c>
      <c r="W206" s="22">
        <v>161.68</v>
      </c>
      <c r="X206" s="22">
        <v>138.18</v>
      </c>
      <c r="Y206" s="22">
        <v>117.37</v>
      </c>
    </row>
    <row r="207" spans="1:25" x14ac:dyDescent="0.2">
      <c r="A207" s="39">
        <v>29</v>
      </c>
      <c r="B207" s="22">
        <v>89.53</v>
      </c>
      <c r="C207" s="22">
        <v>73.91</v>
      </c>
      <c r="D207" s="22">
        <v>63.46</v>
      </c>
      <c r="E207" s="22">
        <v>60.38</v>
      </c>
      <c r="F207" s="22">
        <v>62.12</v>
      </c>
      <c r="G207" s="22">
        <v>74.260000000000005</v>
      </c>
      <c r="H207" s="22">
        <v>83.2</v>
      </c>
      <c r="I207" s="22">
        <v>112.83</v>
      </c>
      <c r="J207" s="22">
        <v>136.94999999999999</v>
      </c>
      <c r="K207" s="22">
        <v>153.88</v>
      </c>
      <c r="L207" s="22">
        <v>156.44</v>
      </c>
      <c r="M207" s="22">
        <v>160.47999999999999</v>
      </c>
      <c r="N207" s="22">
        <v>153.75</v>
      </c>
      <c r="O207" s="22">
        <v>155.16999999999999</v>
      </c>
      <c r="P207" s="22">
        <v>149.41</v>
      </c>
      <c r="Q207" s="22">
        <v>146.65</v>
      </c>
      <c r="R207" s="22">
        <v>139.97</v>
      </c>
      <c r="S207" s="22">
        <v>135.74</v>
      </c>
      <c r="T207" s="22">
        <v>134.74</v>
      </c>
      <c r="U207" s="22">
        <v>132.41</v>
      </c>
      <c r="V207" s="22">
        <v>136.79</v>
      </c>
      <c r="W207" s="22">
        <v>154.24</v>
      </c>
      <c r="X207" s="22">
        <v>138.88</v>
      </c>
      <c r="Y207" s="22">
        <v>110.56</v>
      </c>
    </row>
    <row r="208" spans="1:25" x14ac:dyDescent="0.2">
      <c r="A208" s="39">
        <v>30</v>
      </c>
      <c r="B208" s="22">
        <v>98.53</v>
      </c>
      <c r="C208" s="22">
        <v>82.95</v>
      </c>
      <c r="D208" s="22">
        <v>74.819999999999993</v>
      </c>
      <c r="E208" s="22">
        <v>72.42</v>
      </c>
      <c r="F208" s="22">
        <v>73.86</v>
      </c>
      <c r="G208" s="22">
        <v>81.97</v>
      </c>
      <c r="H208" s="22">
        <v>95.65</v>
      </c>
      <c r="I208" s="22">
        <v>115.33</v>
      </c>
      <c r="J208" s="22">
        <v>149.31</v>
      </c>
      <c r="K208" s="22">
        <v>164.61</v>
      </c>
      <c r="L208" s="22">
        <v>165.9</v>
      </c>
      <c r="M208" s="22">
        <v>164.81</v>
      </c>
      <c r="N208" s="22">
        <v>162.69</v>
      </c>
      <c r="O208" s="22">
        <v>164.73</v>
      </c>
      <c r="P208" s="22">
        <v>161.21</v>
      </c>
      <c r="Q208" s="22">
        <v>157.91999999999999</v>
      </c>
      <c r="R208" s="22">
        <v>147.47</v>
      </c>
      <c r="S208" s="22">
        <v>143.08000000000001</v>
      </c>
      <c r="T208" s="22">
        <v>134.24</v>
      </c>
      <c r="U208" s="22">
        <v>133.19999999999999</v>
      </c>
      <c r="V208" s="22">
        <v>144.72999999999999</v>
      </c>
      <c r="W208" s="22">
        <v>168.45</v>
      </c>
      <c r="X208" s="22">
        <v>147.46</v>
      </c>
      <c r="Y208" s="22">
        <v>113.36</v>
      </c>
    </row>
    <row r="209" spans="1:25" x14ac:dyDescent="0.2">
      <c r="A209" s="39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9">
        <v>1</v>
      </c>
      <c r="B213" s="22">
        <v>68.67</v>
      </c>
      <c r="C213" s="22">
        <v>64.62</v>
      </c>
      <c r="D213" s="22">
        <v>60.4</v>
      </c>
      <c r="E213" s="22">
        <v>59.81</v>
      </c>
      <c r="F213" s="22">
        <v>61.48</v>
      </c>
      <c r="G213" s="22">
        <v>69.17</v>
      </c>
      <c r="H213" s="22">
        <v>72.77</v>
      </c>
      <c r="I213" s="22">
        <v>81.96</v>
      </c>
      <c r="J213" s="22">
        <v>91.61</v>
      </c>
      <c r="K213" s="22">
        <v>102.82</v>
      </c>
      <c r="L213" s="22">
        <v>104.5</v>
      </c>
      <c r="M213" s="22">
        <v>104</v>
      </c>
      <c r="N213" s="22">
        <v>101.43</v>
      </c>
      <c r="O213" s="22">
        <v>100.86</v>
      </c>
      <c r="P213" s="22">
        <v>95.68</v>
      </c>
      <c r="Q213" s="22">
        <v>92.68</v>
      </c>
      <c r="R213" s="22">
        <v>88.34</v>
      </c>
      <c r="S213" s="22">
        <v>86.6</v>
      </c>
      <c r="T213" s="22">
        <v>86.41</v>
      </c>
      <c r="U213" s="22">
        <v>85.72</v>
      </c>
      <c r="V213" s="22">
        <v>91.21</v>
      </c>
      <c r="W213" s="22">
        <v>94.93</v>
      </c>
      <c r="X213" s="22">
        <v>85.98</v>
      </c>
      <c r="Y213" s="22">
        <v>77.819999999999993</v>
      </c>
    </row>
    <row r="214" spans="1:25" x14ac:dyDescent="0.2">
      <c r="A214" s="39">
        <v>2</v>
      </c>
      <c r="B214" s="22">
        <v>60.97</v>
      </c>
      <c r="C214" s="22">
        <v>58.11</v>
      </c>
      <c r="D214" s="22">
        <v>56.93</v>
      </c>
      <c r="E214" s="22">
        <v>56.66</v>
      </c>
      <c r="F214" s="22">
        <v>57.14</v>
      </c>
      <c r="G214" s="22">
        <v>60.63</v>
      </c>
      <c r="H214" s="22">
        <v>68.53</v>
      </c>
      <c r="I214" s="22">
        <v>75.48</v>
      </c>
      <c r="J214" s="22">
        <v>86.18</v>
      </c>
      <c r="K214" s="22">
        <v>99.53</v>
      </c>
      <c r="L214" s="22">
        <v>99.62</v>
      </c>
      <c r="M214" s="22">
        <v>97.31</v>
      </c>
      <c r="N214" s="22">
        <v>92.01</v>
      </c>
      <c r="O214" s="22">
        <v>91.18</v>
      </c>
      <c r="P214" s="22">
        <v>89.14</v>
      </c>
      <c r="Q214" s="22">
        <v>87.81</v>
      </c>
      <c r="R214" s="22">
        <v>85.94</v>
      </c>
      <c r="S214" s="22">
        <v>84.88</v>
      </c>
      <c r="T214" s="22">
        <v>84.61</v>
      </c>
      <c r="U214" s="22">
        <v>86.08</v>
      </c>
      <c r="V214" s="22">
        <v>92.3</v>
      </c>
      <c r="W214" s="22">
        <v>98.12</v>
      </c>
      <c r="X214" s="22">
        <v>87.08</v>
      </c>
      <c r="Y214" s="22">
        <v>73.44</v>
      </c>
    </row>
    <row r="215" spans="1:25" x14ac:dyDescent="0.2">
      <c r="A215" s="39">
        <v>3</v>
      </c>
      <c r="B215" s="22">
        <v>62.99</v>
      </c>
      <c r="C215" s="22">
        <v>60.33</v>
      </c>
      <c r="D215" s="22">
        <v>59.45</v>
      </c>
      <c r="E215" s="22">
        <v>58.63</v>
      </c>
      <c r="F215" s="22">
        <v>59.32</v>
      </c>
      <c r="G215" s="22">
        <v>63.08</v>
      </c>
      <c r="H215" s="22">
        <v>72.849999999999994</v>
      </c>
      <c r="I215" s="22">
        <v>76.41</v>
      </c>
      <c r="J215" s="22">
        <v>86.64</v>
      </c>
      <c r="K215" s="22">
        <v>95.16</v>
      </c>
      <c r="L215" s="22">
        <v>99.12</v>
      </c>
      <c r="M215" s="22">
        <v>100.2</v>
      </c>
      <c r="N215" s="22">
        <v>97.75</v>
      </c>
      <c r="O215" s="22">
        <v>96.35</v>
      </c>
      <c r="P215" s="22">
        <v>93.83</v>
      </c>
      <c r="Q215" s="22">
        <v>92.14</v>
      </c>
      <c r="R215" s="22">
        <v>89.13</v>
      </c>
      <c r="S215" s="22">
        <v>87.48</v>
      </c>
      <c r="T215" s="22">
        <v>85.8</v>
      </c>
      <c r="U215" s="22">
        <v>86.88</v>
      </c>
      <c r="V215" s="22">
        <v>91.39</v>
      </c>
      <c r="W215" s="22">
        <v>99.89</v>
      </c>
      <c r="X215" s="22">
        <v>90.31</v>
      </c>
      <c r="Y215" s="22">
        <v>77.180000000000007</v>
      </c>
    </row>
    <row r="216" spans="1:25" x14ac:dyDescent="0.2">
      <c r="A216" s="39">
        <v>4</v>
      </c>
      <c r="B216" s="22">
        <v>70.069999999999993</v>
      </c>
      <c r="C216" s="22">
        <v>63.37</v>
      </c>
      <c r="D216" s="22">
        <v>61.51</v>
      </c>
      <c r="E216" s="22">
        <v>61.05</v>
      </c>
      <c r="F216" s="22">
        <v>61.24</v>
      </c>
      <c r="G216" s="22">
        <v>66.56</v>
      </c>
      <c r="H216" s="22">
        <v>78.95</v>
      </c>
      <c r="I216" s="22">
        <v>80.12</v>
      </c>
      <c r="J216" s="22">
        <v>89.4</v>
      </c>
      <c r="K216" s="22">
        <v>101.01</v>
      </c>
      <c r="L216" s="22">
        <v>102.9</v>
      </c>
      <c r="M216" s="22">
        <v>101.19</v>
      </c>
      <c r="N216" s="22">
        <v>97.33</v>
      </c>
      <c r="O216" s="22">
        <v>94.05</v>
      </c>
      <c r="P216" s="22">
        <v>92.43</v>
      </c>
      <c r="Q216" s="22">
        <v>91.03</v>
      </c>
      <c r="R216" s="22">
        <v>90.28</v>
      </c>
      <c r="S216" s="22">
        <v>87.86</v>
      </c>
      <c r="T216" s="22">
        <v>86.59</v>
      </c>
      <c r="U216" s="22">
        <v>89.91</v>
      </c>
      <c r="V216" s="22">
        <v>93.3</v>
      </c>
      <c r="W216" s="22">
        <v>96.18</v>
      </c>
      <c r="X216" s="22">
        <v>88.68</v>
      </c>
      <c r="Y216" s="22">
        <v>79.209999999999994</v>
      </c>
    </row>
    <row r="217" spans="1:25" x14ac:dyDescent="0.2">
      <c r="A217" s="39">
        <v>5</v>
      </c>
      <c r="B217" s="22">
        <v>78.099999999999994</v>
      </c>
      <c r="C217" s="22">
        <v>78.62</v>
      </c>
      <c r="D217" s="22">
        <v>73.63</v>
      </c>
      <c r="E217" s="22">
        <v>72.98</v>
      </c>
      <c r="F217" s="22">
        <v>72.81</v>
      </c>
      <c r="G217" s="22">
        <v>73.11</v>
      </c>
      <c r="H217" s="22">
        <v>77.13</v>
      </c>
      <c r="I217" s="22">
        <v>80.209999999999994</v>
      </c>
      <c r="J217" s="22">
        <v>89.63</v>
      </c>
      <c r="K217" s="22">
        <v>95.38</v>
      </c>
      <c r="L217" s="22">
        <v>101.63</v>
      </c>
      <c r="M217" s="22">
        <v>101.23</v>
      </c>
      <c r="N217" s="22">
        <v>97.44</v>
      </c>
      <c r="O217" s="22">
        <v>95.62</v>
      </c>
      <c r="P217" s="22">
        <v>92.86</v>
      </c>
      <c r="Q217" s="22">
        <v>92.52</v>
      </c>
      <c r="R217" s="22">
        <v>90.93</v>
      </c>
      <c r="S217" s="22">
        <v>87.24</v>
      </c>
      <c r="T217" s="22">
        <v>88.25</v>
      </c>
      <c r="U217" s="22">
        <v>92.96</v>
      </c>
      <c r="V217" s="22">
        <v>97.47</v>
      </c>
      <c r="W217" s="22">
        <v>102.15</v>
      </c>
      <c r="X217" s="22">
        <v>92.83</v>
      </c>
      <c r="Y217" s="22">
        <v>82.13</v>
      </c>
    </row>
    <row r="218" spans="1:25" x14ac:dyDescent="0.2">
      <c r="A218" s="39">
        <v>6</v>
      </c>
      <c r="B218" s="22">
        <v>82.87</v>
      </c>
      <c r="C218" s="22">
        <v>75.319999999999993</v>
      </c>
      <c r="D218" s="22">
        <v>75.12</v>
      </c>
      <c r="E218" s="22">
        <v>72.97</v>
      </c>
      <c r="F218" s="22">
        <v>72.599999999999994</v>
      </c>
      <c r="G218" s="22">
        <v>72.34</v>
      </c>
      <c r="H218" s="22">
        <v>74.709999999999994</v>
      </c>
      <c r="I218" s="22">
        <v>76.75</v>
      </c>
      <c r="J218" s="22">
        <v>86.33</v>
      </c>
      <c r="K218" s="22">
        <v>91</v>
      </c>
      <c r="L218" s="22">
        <v>86.47</v>
      </c>
      <c r="M218" s="22">
        <v>86.65</v>
      </c>
      <c r="N218" s="22">
        <v>86.42</v>
      </c>
      <c r="O218" s="22">
        <v>86.34</v>
      </c>
      <c r="P218" s="22">
        <v>86.51</v>
      </c>
      <c r="Q218" s="22">
        <v>87.06</v>
      </c>
      <c r="R218" s="22">
        <v>86.2</v>
      </c>
      <c r="S218" s="22">
        <v>84.31</v>
      </c>
      <c r="T218" s="22">
        <v>85.48</v>
      </c>
      <c r="U218" s="22">
        <v>89.18</v>
      </c>
      <c r="V218" s="22">
        <v>92.72</v>
      </c>
      <c r="W218" s="22">
        <v>92.78</v>
      </c>
      <c r="X218" s="22">
        <v>92.06</v>
      </c>
      <c r="Y218" s="22">
        <v>86.53</v>
      </c>
    </row>
    <row r="219" spans="1:25" x14ac:dyDescent="0.2">
      <c r="A219" s="39">
        <v>7</v>
      </c>
      <c r="B219" s="22">
        <v>77.42</v>
      </c>
      <c r="C219" s="22">
        <v>67.599999999999994</v>
      </c>
      <c r="D219" s="22">
        <v>64.56</v>
      </c>
      <c r="E219" s="22">
        <v>64.2</v>
      </c>
      <c r="F219" s="22">
        <v>65.53</v>
      </c>
      <c r="G219" s="22">
        <v>71.900000000000006</v>
      </c>
      <c r="H219" s="22">
        <v>81.88</v>
      </c>
      <c r="I219" s="22">
        <v>84.15</v>
      </c>
      <c r="J219" s="22">
        <v>93.24</v>
      </c>
      <c r="K219" s="22">
        <v>105.6</v>
      </c>
      <c r="L219" s="22">
        <v>108.63</v>
      </c>
      <c r="M219" s="22">
        <v>107.77</v>
      </c>
      <c r="N219" s="22">
        <v>101.61</v>
      </c>
      <c r="O219" s="22">
        <v>103.25</v>
      </c>
      <c r="P219" s="22">
        <v>101.85</v>
      </c>
      <c r="Q219" s="22">
        <v>100.02</v>
      </c>
      <c r="R219" s="22">
        <v>96.71</v>
      </c>
      <c r="S219" s="22">
        <v>93.72</v>
      </c>
      <c r="T219" s="22">
        <v>93.54</v>
      </c>
      <c r="U219" s="22">
        <v>92.54</v>
      </c>
      <c r="V219" s="22">
        <v>101.88</v>
      </c>
      <c r="W219" s="22">
        <v>103.81</v>
      </c>
      <c r="X219" s="22">
        <v>93.29</v>
      </c>
      <c r="Y219" s="22">
        <v>84.46</v>
      </c>
    </row>
    <row r="220" spans="1:25" x14ac:dyDescent="0.2">
      <c r="A220" s="39">
        <v>8</v>
      </c>
      <c r="B220" s="22">
        <v>77.709999999999994</v>
      </c>
      <c r="C220" s="22">
        <v>65.900000000000006</v>
      </c>
      <c r="D220" s="22">
        <v>62.54</v>
      </c>
      <c r="E220" s="22">
        <v>61.91</v>
      </c>
      <c r="F220" s="22">
        <v>62.75</v>
      </c>
      <c r="G220" s="22">
        <v>71.89</v>
      </c>
      <c r="H220" s="22">
        <v>76.28</v>
      </c>
      <c r="I220" s="22">
        <v>82.85</v>
      </c>
      <c r="J220" s="22">
        <v>95.19</v>
      </c>
      <c r="K220" s="22">
        <v>110.55</v>
      </c>
      <c r="L220" s="22">
        <v>117.09</v>
      </c>
      <c r="M220" s="22">
        <v>109.23</v>
      </c>
      <c r="N220" s="22">
        <v>102.79</v>
      </c>
      <c r="O220" s="22">
        <v>105.17</v>
      </c>
      <c r="P220" s="22">
        <v>102.75</v>
      </c>
      <c r="Q220" s="22">
        <v>99.35</v>
      </c>
      <c r="R220" s="22">
        <v>94.77</v>
      </c>
      <c r="S220" s="22">
        <v>92.27</v>
      </c>
      <c r="T220" s="22">
        <v>92.05</v>
      </c>
      <c r="U220" s="22">
        <v>95.61</v>
      </c>
      <c r="V220" s="22">
        <v>103.32</v>
      </c>
      <c r="W220" s="22">
        <v>109.5</v>
      </c>
      <c r="X220" s="22">
        <v>96.41</v>
      </c>
      <c r="Y220" s="22">
        <v>83.66</v>
      </c>
    </row>
    <row r="221" spans="1:25" x14ac:dyDescent="0.2">
      <c r="A221" s="39">
        <v>9</v>
      </c>
      <c r="B221" s="22">
        <v>75.59</v>
      </c>
      <c r="C221" s="22">
        <v>66.03</v>
      </c>
      <c r="D221" s="22">
        <v>62.7</v>
      </c>
      <c r="E221" s="22">
        <v>62.34</v>
      </c>
      <c r="F221" s="22">
        <v>64.430000000000007</v>
      </c>
      <c r="G221" s="22">
        <v>72.459999999999994</v>
      </c>
      <c r="H221" s="22">
        <v>75.040000000000006</v>
      </c>
      <c r="I221" s="22">
        <v>85.07</v>
      </c>
      <c r="J221" s="22">
        <v>92.51</v>
      </c>
      <c r="K221" s="22">
        <v>101.79</v>
      </c>
      <c r="L221" s="22">
        <v>101.91</v>
      </c>
      <c r="M221" s="22">
        <v>101.39</v>
      </c>
      <c r="N221" s="22">
        <v>99.48</v>
      </c>
      <c r="O221" s="22">
        <v>101.09</v>
      </c>
      <c r="P221" s="22">
        <v>99.94</v>
      </c>
      <c r="Q221" s="22">
        <v>98.26</v>
      </c>
      <c r="R221" s="22">
        <v>94.21</v>
      </c>
      <c r="S221" s="22">
        <v>91.89</v>
      </c>
      <c r="T221" s="22">
        <v>91.54</v>
      </c>
      <c r="U221" s="22">
        <v>89.17</v>
      </c>
      <c r="V221" s="22">
        <v>97.39</v>
      </c>
      <c r="W221" s="22">
        <v>101.99</v>
      </c>
      <c r="X221" s="22">
        <v>92.26</v>
      </c>
      <c r="Y221" s="22">
        <v>81.540000000000006</v>
      </c>
    </row>
    <row r="222" spans="1:25" x14ac:dyDescent="0.2">
      <c r="A222" s="39">
        <v>10</v>
      </c>
      <c r="B222" s="22">
        <v>73.66</v>
      </c>
      <c r="C222" s="22">
        <v>63.63</v>
      </c>
      <c r="D222" s="22">
        <v>62.82</v>
      </c>
      <c r="E222" s="22">
        <v>61.96</v>
      </c>
      <c r="F222" s="22">
        <v>63.04</v>
      </c>
      <c r="G222" s="22">
        <v>71.680000000000007</v>
      </c>
      <c r="H222" s="22">
        <v>73.58</v>
      </c>
      <c r="I222" s="22">
        <v>79.94</v>
      </c>
      <c r="J222" s="22">
        <v>89.88</v>
      </c>
      <c r="K222" s="22">
        <v>101.93</v>
      </c>
      <c r="L222" s="22">
        <v>103.01</v>
      </c>
      <c r="M222" s="22">
        <v>102.06</v>
      </c>
      <c r="N222" s="22">
        <v>98.83</v>
      </c>
      <c r="O222" s="22">
        <v>101.32</v>
      </c>
      <c r="P222" s="22">
        <v>99</v>
      </c>
      <c r="Q222" s="22">
        <v>93.64</v>
      </c>
      <c r="R222" s="22">
        <v>90.69</v>
      </c>
      <c r="S222" s="22">
        <v>88.09</v>
      </c>
      <c r="T222" s="22">
        <v>88.46</v>
      </c>
      <c r="U222" s="22">
        <v>84.82</v>
      </c>
      <c r="V222" s="22">
        <v>94.98</v>
      </c>
      <c r="W222" s="22">
        <v>99.88</v>
      </c>
      <c r="X222" s="22">
        <v>86.75</v>
      </c>
      <c r="Y222" s="22">
        <v>77.88</v>
      </c>
    </row>
    <row r="223" spans="1:25" x14ac:dyDescent="0.2">
      <c r="A223" s="39">
        <v>11</v>
      </c>
      <c r="B223" s="22">
        <v>65.53</v>
      </c>
      <c r="C223" s="22">
        <v>59</v>
      </c>
      <c r="D223" s="22">
        <v>57.41</v>
      </c>
      <c r="E223" s="22">
        <v>57.14</v>
      </c>
      <c r="F223" s="22">
        <v>57.38</v>
      </c>
      <c r="G223" s="22">
        <v>60.16</v>
      </c>
      <c r="H223" s="22">
        <v>66.209999999999994</v>
      </c>
      <c r="I223" s="22">
        <v>73.290000000000006</v>
      </c>
      <c r="J223" s="22">
        <v>86.27</v>
      </c>
      <c r="K223" s="22">
        <v>104.02</v>
      </c>
      <c r="L223" s="22">
        <v>105.34</v>
      </c>
      <c r="M223" s="22">
        <v>103.53</v>
      </c>
      <c r="N223" s="22">
        <v>97.39</v>
      </c>
      <c r="O223" s="22">
        <v>99.78</v>
      </c>
      <c r="P223" s="22">
        <v>96.99</v>
      </c>
      <c r="Q223" s="22">
        <v>91.99</v>
      </c>
      <c r="R223" s="22">
        <v>84.38</v>
      </c>
      <c r="S223" s="22">
        <v>82.93</v>
      </c>
      <c r="T223" s="22">
        <v>82.63</v>
      </c>
      <c r="U223" s="22">
        <v>80.44</v>
      </c>
      <c r="V223" s="22">
        <v>92.5</v>
      </c>
      <c r="W223" s="22">
        <v>111.04</v>
      </c>
      <c r="X223" s="22">
        <v>91.88</v>
      </c>
      <c r="Y223" s="22">
        <v>78.61</v>
      </c>
    </row>
    <row r="224" spans="1:25" x14ac:dyDescent="0.2">
      <c r="A224" s="39">
        <v>12</v>
      </c>
      <c r="B224" s="22">
        <v>80.8</v>
      </c>
      <c r="C224" s="22">
        <v>74.069999999999993</v>
      </c>
      <c r="D224" s="22">
        <v>68.89</v>
      </c>
      <c r="E224" s="22">
        <v>69.900000000000006</v>
      </c>
      <c r="F224" s="22">
        <v>69.97</v>
      </c>
      <c r="G224" s="22">
        <v>70.209999999999994</v>
      </c>
      <c r="H224" s="22">
        <v>74.239999999999995</v>
      </c>
      <c r="I224" s="22">
        <v>74.83</v>
      </c>
      <c r="J224" s="22">
        <v>88.7</v>
      </c>
      <c r="K224" s="22">
        <v>101.22</v>
      </c>
      <c r="L224" s="22">
        <v>104.6</v>
      </c>
      <c r="M224" s="22">
        <v>105.06</v>
      </c>
      <c r="N224" s="22">
        <v>100.88</v>
      </c>
      <c r="O224" s="22">
        <v>100.17</v>
      </c>
      <c r="P224" s="22">
        <v>96.09</v>
      </c>
      <c r="Q224" s="22">
        <v>95.29</v>
      </c>
      <c r="R224" s="22">
        <v>91.82</v>
      </c>
      <c r="S224" s="22">
        <v>90.26</v>
      </c>
      <c r="T224" s="22">
        <v>89.84</v>
      </c>
      <c r="U224" s="22">
        <v>90.61</v>
      </c>
      <c r="V224" s="22">
        <v>101.26</v>
      </c>
      <c r="W224" s="22">
        <v>104.33</v>
      </c>
      <c r="X224" s="22">
        <v>97.65</v>
      </c>
      <c r="Y224" s="22">
        <v>82.36</v>
      </c>
    </row>
    <row r="225" spans="1:25" x14ac:dyDescent="0.2">
      <c r="A225" s="39">
        <v>13</v>
      </c>
      <c r="B225" s="22">
        <v>79.48</v>
      </c>
      <c r="C225" s="22">
        <v>69.94</v>
      </c>
      <c r="D225" s="22">
        <v>65.55</v>
      </c>
      <c r="E225" s="22">
        <v>63.82</v>
      </c>
      <c r="F225" s="22">
        <v>63</v>
      </c>
      <c r="G225" s="22">
        <v>63.93</v>
      </c>
      <c r="H225" s="22">
        <v>61.08</v>
      </c>
      <c r="I225" s="22">
        <v>61.09</v>
      </c>
      <c r="J225" s="22">
        <v>73.31</v>
      </c>
      <c r="K225" s="22">
        <v>77.8</v>
      </c>
      <c r="L225" s="22">
        <v>81.900000000000006</v>
      </c>
      <c r="M225" s="22">
        <v>83.25</v>
      </c>
      <c r="N225" s="22">
        <v>81.56</v>
      </c>
      <c r="O225" s="22">
        <v>81.31</v>
      </c>
      <c r="P225" s="22">
        <v>80.67</v>
      </c>
      <c r="Q225" s="22">
        <v>79.400000000000006</v>
      </c>
      <c r="R225" s="22">
        <v>77.97</v>
      </c>
      <c r="S225" s="22">
        <v>77.83</v>
      </c>
      <c r="T225" s="22">
        <v>78.36</v>
      </c>
      <c r="U225" s="22">
        <v>82.18</v>
      </c>
      <c r="V225" s="22">
        <v>92</v>
      </c>
      <c r="W225" s="22">
        <v>95.89</v>
      </c>
      <c r="X225" s="22">
        <v>88.63</v>
      </c>
      <c r="Y225" s="22">
        <v>80.92</v>
      </c>
    </row>
    <row r="226" spans="1:25" x14ac:dyDescent="0.2">
      <c r="A226" s="39">
        <v>14</v>
      </c>
      <c r="B226" s="22">
        <v>86.56</v>
      </c>
      <c r="C226" s="22">
        <v>74.239999999999995</v>
      </c>
      <c r="D226" s="22">
        <v>69.09</v>
      </c>
      <c r="E226" s="22">
        <v>63.89</v>
      </c>
      <c r="F226" s="22">
        <v>68.73</v>
      </c>
      <c r="G226" s="22">
        <v>71.989999999999995</v>
      </c>
      <c r="H226" s="22">
        <v>73.05</v>
      </c>
      <c r="I226" s="22">
        <v>89.42</v>
      </c>
      <c r="J226" s="22">
        <v>97.65</v>
      </c>
      <c r="K226" s="22">
        <v>108.4</v>
      </c>
      <c r="L226" s="22">
        <v>109.47</v>
      </c>
      <c r="M226" s="22">
        <v>108.81</v>
      </c>
      <c r="N226" s="22">
        <v>107.03</v>
      </c>
      <c r="O226" s="22">
        <v>107.64</v>
      </c>
      <c r="P226" s="22">
        <v>106.99</v>
      </c>
      <c r="Q226" s="22">
        <v>112.18</v>
      </c>
      <c r="R226" s="22">
        <v>102.26</v>
      </c>
      <c r="S226" s="22">
        <v>111.59</v>
      </c>
      <c r="T226" s="22">
        <v>108.3</v>
      </c>
      <c r="U226" s="22">
        <v>106.65</v>
      </c>
      <c r="V226" s="22">
        <v>111.78</v>
      </c>
      <c r="W226" s="22">
        <v>113.3</v>
      </c>
      <c r="X226" s="22">
        <v>102.01</v>
      </c>
      <c r="Y226" s="22">
        <v>88.24</v>
      </c>
    </row>
    <row r="227" spans="1:25" x14ac:dyDescent="0.2">
      <c r="A227" s="39">
        <v>15</v>
      </c>
      <c r="B227" s="22">
        <v>81.900000000000006</v>
      </c>
      <c r="C227" s="22">
        <v>64.58</v>
      </c>
      <c r="D227" s="22">
        <v>62.24</v>
      </c>
      <c r="E227" s="22">
        <v>61.33</v>
      </c>
      <c r="F227" s="22">
        <v>62.33</v>
      </c>
      <c r="G227" s="22">
        <v>67.39</v>
      </c>
      <c r="H227" s="22">
        <v>70.77</v>
      </c>
      <c r="I227" s="22">
        <v>84.86</v>
      </c>
      <c r="J227" s="22">
        <v>91.64</v>
      </c>
      <c r="K227" s="22">
        <v>98.54</v>
      </c>
      <c r="L227" s="22">
        <v>99.78</v>
      </c>
      <c r="M227" s="22">
        <v>100.12</v>
      </c>
      <c r="N227" s="22">
        <v>98.58</v>
      </c>
      <c r="O227" s="22">
        <v>99.65</v>
      </c>
      <c r="P227" s="22">
        <v>98.1</v>
      </c>
      <c r="Q227" s="22">
        <v>98.96</v>
      </c>
      <c r="R227" s="22">
        <v>94.84</v>
      </c>
      <c r="S227" s="22">
        <v>93.13</v>
      </c>
      <c r="T227" s="22">
        <v>92.18</v>
      </c>
      <c r="U227" s="22">
        <v>89.85</v>
      </c>
      <c r="V227" s="22">
        <v>93.71</v>
      </c>
      <c r="W227" s="22">
        <v>108.1</v>
      </c>
      <c r="X227" s="22">
        <v>96.36</v>
      </c>
      <c r="Y227" s="22">
        <v>82.79</v>
      </c>
    </row>
    <row r="228" spans="1:25" x14ac:dyDescent="0.2">
      <c r="A228" s="39">
        <v>16</v>
      </c>
      <c r="B228" s="22">
        <v>79.77</v>
      </c>
      <c r="C228" s="22">
        <v>68.64</v>
      </c>
      <c r="D228" s="22">
        <v>61.77</v>
      </c>
      <c r="E228" s="22">
        <v>61.31</v>
      </c>
      <c r="F228" s="22">
        <v>64.260000000000005</v>
      </c>
      <c r="G228" s="22">
        <v>69.8</v>
      </c>
      <c r="H228" s="22">
        <v>73.81</v>
      </c>
      <c r="I228" s="22">
        <v>85.25</v>
      </c>
      <c r="J228" s="22">
        <v>93.86</v>
      </c>
      <c r="K228" s="22">
        <v>98.07</v>
      </c>
      <c r="L228" s="22">
        <v>98.92</v>
      </c>
      <c r="M228" s="22">
        <v>102.89</v>
      </c>
      <c r="N228" s="22">
        <v>98.4</v>
      </c>
      <c r="O228" s="22">
        <v>102</v>
      </c>
      <c r="P228" s="22">
        <v>101.28</v>
      </c>
      <c r="Q228" s="22">
        <v>101.42</v>
      </c>
      <c r="R228" s="22">
        <v>96.92</v>
      </c>
      <c r="S228" s="22">
        <v>95.21</v>
      </c>
      <c r="T228" s="22">
        <v>95.66</v>
      </c>
      <c r="U228" s="22">
        <v>94.4</v>
      </c>
      <c r="V228" s="22">
        <v>97.51</v>
      </c>
      <c r="W228" s="22">
        <v>107.57</v>
      </c>
      <c r="X228" s="22">
        <v>98.87</v>
      </c>
      <c r="Y228" s="22">
        <v>86.33</v>
      </c>
    </row>
    <row r="229" spans="1:25" x14ac:dyDescent="0.2">
      <c r="A229" s="39">
        <v>17</v>
      </c>
      <c r="B229" s="22">
        <v>89.4</v>
      </c>
      <c r="C229" s="22">
        <v>77.48</v>
      </c>
      <c r="D229" s="22">
        <v>64.930000000000007</v>
      </c>
      <c r="E229" s="22">
        <v>64.55</v>
      </c>
      <c r="F229" s="22">
        <v>65.88</v>
      </c>
      <c r="G229" s="22">
        <v>77.900000000000006</v>
      </c>
      <c r="H229" s="22">
        <v>85.06</v>
      </c>
      <c r="I229" s="22">
        <v>94.28</v>
      </c>
      <c r="J229" s="22">
        <v>105.31</v>
      </c>
      <c r="K229" s="22">
        <v>107.87</v>
      </c>
      <c r="L229" s="22">
        <v>116.57</v>
      </c>
      <c r="M229" s="22">
        <v>114.22</v>
      </c>
      <c r="N229" s="22">
        <v>107.56</v>
      </c>
      <c r="O229" s="22">
        <v>107.76</v>
      </c>
      <c r="P229" s="22">
        <v>107.62</v>
      </c>
      <c r="Q229" s="22">
        <v>109.32</v>
      </c>
      <c r="R229" s="22">
        <v>107.68</v>
      </c>
      <c r="S229" s="22">
        <v>105.59</v>
      </c>
      <c r="T229" s="22">
        <v>105.77</v>
      </c>
      <c r="U229" s="22">
        <v>103.34</v>
      </c>
      <c r="V229" s="22">
        <v>105.92</v>
      </c>
      <c r="W229" s="22">
        <v>113.82</v>
      </c>
      <c r="X229" s="22">
        <v>107.28</v>
      </c>
      <c r="Y229" s="22">
        <v>94.03</v>
      </c>
    </row>
    <row r="230" spans="1:25" x14ac:dyDescent="0.2">
      <c r="A230" s="39">
        <v>18</v>
      </c>
      <c r="B230" s="22">
        <v>80.05</v>
      </c>
      <c r="C230" s="22">
        <v>65.38</v>
      </c>
      <c r="D230" s="22">
        <v>61.88</v>
      </c>
      <c r="E230" s="22">
        <v>61.5</v>
      </c>
      <c r="F230" s="22">
        <v>64.92</v>
      </c>
      <c r="G230" s="22">
        <v>66.98</v>
      </c>
      <c r="H230" s="22">
        <v>72.98</v>
      </c>
      <c r="I230" s="22">
        <v>85.35</v>
      </c>
      <c r="J230" s="22">
        <v>91.85</v>
      </c>
      <c r="K230" s="22">
        <v>102.69</v>
      </c>
      <c r="L230" s="22">
        <v>104.22</v>
      </c>
      <c r="M230" s="22">
        <v>103.93</v>
      </c>
      <c r="N230" s="22">
        <v>101.49</v>
      </c>
      <c r="O230" s="22">
        <v>102.36</v>
      </c>
      <c r="P230" s="22">
        <v>100.93</v>
      </c>
      <c r="Q230" s="22">
        <v>98.94</v>
      </c>
      <c r="R230" s="22">
        <v>93.87</v>
      </c>
      <c r="S230" s="22">
        <v>92.09</v>
      </c>
      <c r="T230" s="22">
        <v>91.52</v>
      </c>
      <c r="U230" s="22">
        <v>90.19</v>
      </c>
      <c r="V230" s="22">
        <v>92.32</v>
      </c>
      <c r="W230" s="22">
        <v>103.38</v>
      </c>
      <c r="X230" s="22">
        <v>93.06</v>
      </c>
      <c r="Y230" s="22">
        <v>85.94</v>
      </c>
    </row>
    <row r="231" spans="1:25" x14ac:dyDescent="0.2">
      <c r="A231" s="39">
        <v>19</v>
      </c>
      <c r="B231" s="22">
        <v>90.13</v>
      </c>
      <c r="C231" s="22">
        <v>82.56</v>
      </c>
      <c r="D231" s="22">
        <v>81.2</v>
      </c>
      <c r="E231" s="22">
        <v>78.69</v>
      </c>
      <c r="F231" s="22">
        <v>78.819999999999993</v>
      </c>
      <c r="G231" s="22">
        <v>80.38</v>
      </c>
      <c r="H231" s="22">
        <v>78.150000000000006</v>
      </c>
      <c r="I231" s="22">
        <v>89.59</v>
      </c>
      <c r="J231" s="22">
        <v>93.53</v>
      </c>
      <c r="K231" s="22">
        <v>100.85</v>
      </c>
      <c r="L231" s="22">
        <v>103.29</v>
      </c>
      <c r="M231" s="22">
        <v>102.49</v>
      </c>
      <c r="N231" s="22">
        <v>100.92</v>
      </c>
      <c r="O231" s="22">
        <v>100.73</v>
      </c>
      <c r="P231" s="22">
        <v>98.68</v>
      </c>
      <c r="Q231" s="22">
        <v>97.71</v>
      </c>
      <c r="R231" s="22">
        <v>96.16</v>
      </c>
      <c r="S231" s="22">
        <v>94.88</v>
      </c>
      <c r="T231" s="22">
        <v>94.99</v>
      </c>
      <c r="U231" s="22">
        <v>96.12</v>
      </c>
      <c r="V231" s="22">
        <v>99.43</v>
      </c>
      <c r="W231" s="22">
        <v>103.35</v>
      </c>
      <c r="X231" s="22">
        <v>102.58</v>
      </c>
      <c r="Y231" s="22">
        <v>93.49</v>
      </c>
    </row>
    <row r="232" spans="1:25" x14ac:dyDescent="0.2">
      <c r="A232" s="39">
        <v>20</v>
      </c>
      <c r="B232" s="22">
        <v>84.63</v>
      </c>
      <c r="C232" s="22">
        <v>82.04</v>
      </c>
      <c r="D232" s="22">
        <v>76.89</v>
      </c>
      <c r="E232" s="22">
        <v>74.790000000000006</v>
      </c>
      <c r="F232" s="22">
        <v>73.180000000000007</v>
      </c>
      <c r="G232" s="22">
        <v>73.540000000000006</v>
      </c>
      <c r="H232" s="22">
        <v>67.290000000000006</v>
      </c>
      <c r="I232" s="22">
        <v>72.12</v>
      </c>
      <c r="J232" s="22">
        <v>80.5</v>
      </c>
      <c r="K232" s="22">
        <v>86.13</v>
      </c>
      <c r="L232" s="22">
        <v>88.55</v>
      </c>
      <c r="M232" s="22">
        <v>88.67</v>
      </c>
      <c r="N232" s="22">
        <v>88.49</v>
      </c>
      <c r="O232" s="22">
        <v>88.43</v>
      </c>
      <c r="P232" s="22">
        <v>87.55</v>
      </c>
      <c r="Q232" s="22">
        <v>87.27</v>
      </c>
      <c r="R232" s="22">
        <v>85.99</v>
      </c>
      <c r="S232" s="22">
        <v>85.57</v>
      </c>
      <c r="T232" s="22">
        <v>85.82</v>
      </c>
      <c r="U232" s="22">
        <v>86.98</v>
      </c>
      <c r="V232" s="22">
        <v>92.93</v>
      </c>
      <c r="W232" s="22">
        <v>97.17</v>
      </c>
      <c r="X232" s="22">
        <v>92.31</v>
      </c>
      <c r="Y232" s="22">
        <v>88.15</v>
      </c>
    </row>
    <row r="233" spans="1:25" x14ac:dyDescent="0.2">
      <c r="A233" s="39">
        <v>21</v>
      </c>
      <c r="B233" s="22">
        <v>79.52</v>
      </c>
      <c r="C233" s="22">
        <v>65.38</v>
      </c>
      <c r="D233" s="22">
        <v>64.260000000000005</v>
      </c>
      <c r="E233" s="22">
        <v>61.96</v>
      </c>
      <c r="F233" s="22">
        <v>63.72</v>
      </c>
      <c r="G233" s="22">
        <v>65.400000000000006</v>
      </c>
      <c r="H233" s="22">
        <v>66.239999999999995</v>
      </c>
      <c r="I233" s="22">
        <v>88.21</v>
      </c>
      <c r="J233" s="22">
        <v>95.58</v>
      </c>
      <c r="K233" s="22">
        <v>105.4</v>
      </c>
      <c r="L233" s="22">
        <v>106.19</v>
      </c>
      <c r="M233" s="22">
        <v>108.45</v>
      </c>
      <c r="N233" s="22">
        <v>105.3</v>
      </c>
      <c r="O233" s="22">
        <v>108.16</v>
      </c>
      <c r="P233" s="22">
        <v>104.52</v>
      </c>
      <c r="Q233" s="22">
        <v>103.2</v>
      </c>
      <c r="R233" s="22">
        <v>97.11</v>
      </c>
      <c r="S233" s="22">
        <v>94.71</v>
      </c>
      <c r="T233" s="22">
        <v>93.6</v>
      </c>
      <c r="U233" s="22">
        <v>90.72</v>
      </c>
      <c r="V233" s="22">
        <v>94.89</v>
      </c>
      <c r="W233" s="22">
        <v>105.06</v>
      </c>
      <c r="X233" s="22">
        <v>95.12</v>
      </c>
      <c r="Y233" s="22">
        <v>81.52</v>
      </c>
    </row>
    <row r="234" spans="1:25" x14ac:dyDescent="0.2">
      <c r="A234" s="39">
        <v>22</v>
      </c>
      <c r="B234" s="22">
        <v>74.33</v>
      </c>
      <c r="C234" s="22">
        <v>62.78</v>
      </c>
      <c r="D234" s="22">
        <v>56.33</v>
      </c>
      <c r="E234" s="22">
        <v>55.6</v>
      </c>
      <c r="F234" s="22">
        <v>58.4</v>
      </c>
      <c r="G234" s="22">
        <v>62.59</v>
      </c>
      <c r="H234" s="22">
        <v>66.41</v>
      </c>
      <c r="I234" s="22">
        <v>79.989999999999995</v>
      </c>
      <c r="J234" s="22">
        <v>92.82</v>
      </c>
      <c r="K234" s="22">
        <v>100.34</v>
      </c>
      <c r="L234" s="22">
        <v>101.04</v>
      </c>
      <c r="M234" s="22">
        <v>98.97</v>
      </c>
      <c r="N234" s="22">
        <v>97.04</v>
      </c>
      <c r="O234" s="22">
        <v>98.28</v>
      </c>
      <c r="P234" s="22">
        <v>95.81</v>
      </c>
      <c r="Q234" s="22">
        <v>95.48</v>
      </c>
      <c r="R234" s="22">
        <v>93.53</v>
      </c>
      <c r="S234" s="22">
        <v>92.38</v>
      </c>
      <c r="T234" s="22">
        <v>92.39</v>
      </c>
      <c r="U234" s="22">
        <v>83.74</v>
      </c>
      <c r="V234" s="22">
        <v>92.64</v>
      </c>
      <c r="W234" s="22">
        <v>98.97</v>
      </c>
      <c r="X234" s="22">
        <v>94.21</v>
      </c>
      <c r="Y234" s="22">
        <v>77.7</v>
      </c>
    </row>
    <row r="235" spans="1:25" x14ac:dyDescent="0.2">
      <c r="A235" s="39">
        <v>23</v>
      </c>
      <c r="B235" s="22">
        <v>70.540000000000006</v>
      </c>
      <c r="C235" s="22">
        <v>63.44</v>
      </c>
      <c r="D235" s="22">
        <v>56.66</v>
      </c>
      <c r="E235" s="22">
        <v>55.66</v>
      </c>
      <c r="F235" s="22">
        <v>56.23</v>
      </c>
      <c r="G235" s="22">
        <v>65.47</v>
      </c>
      <c r="H235" s="22">
        <v>65.92</v>
      </c>
      <c r="I235" s="22">
        <v>86.33</v>
      </c>
      <c r="J235" s="22">
        <v>99.18</v>
      </c>
      <c r="K235" s="22">
        <v>106.65</v>
      </c>
      <c r="L235" s="22">
        <v>107.4</v>
      </c>
      <c r="M235" s="22">
        <v>107.38</v>
      </c>
      <c r="N235" s="22">
        <v>106.7</v>
      </c>
      <c r="O235" s="22">
        <v>108.44</v>
      </c>
      <c r="P235" s="22">
        <v>106.46</v>
      </c>
      <c r="Q235" s="22">
        <v>105.87</v>
      </c>
      <c r="R235" s="22">
        <v>101.51</v>
      </c>
      <c r="S235" s="22">
        <v>99.33</v>
      </c>
      <c r="T235" s="22">
        <v>98.73</v>
      </c>
      <c r="U235" s="22">
        <v>92.17</v>
      </c>
      <c r="V235" s="22">
        <v>97.6</v>
      </c>
      <c r="W235" s="22">
        <v>107.18</v>
      </c>
      <c r="X235" s="22">
        <v>96.83</v>
      </c>
      <c r="Y235" s="22">
        <v>80.44</v>
      </c>
    </row>
    <row r="236" spans="1:25" x14ac:dyDescent="0.2">
      <c r="A236" s="39">
        <v>24</v>
      </c>
      <c r="B236" s="22">
        <v>62.86</v>
      </c>
      <c r="C236" s="22">
        <v>58.58</v>
      </c>
      <c r="D236" s="22">
        <v>57.88</v>
      </c>
      <c r="E236" s="22">
        <v>56.79</v>
      </c>
      <c r="F236" s="22">
        <v>56.87</v>
      </c>
      <c r="G236" s="22">
        <v>58.34</v>
      </c>
      <c r="H236" s="22">
        <v>61.45</v>
      </c>
      <c r="I236" s="22">
        <v>78.680000000000007</v>
      </c>
      <c r="J236" s="22">
        <v>95.2</v>
      </c>
      <c r="K236" s="22">
        <v>108.41</v>
      </c>
      <c r="L236" s="22">
        <v>109.77</v>
      </c>
      <c r="M236" s="22">
        <v>110.09</v>
      </c>
      <c r="N236" s="22">
        <v>109.34</v>
      </c>
      <c r="O236" s="22">
        <v>111.09</v>
      </c>
      <c r="P236" s="22">
        <v>110.08</v>
      </c>
      <c r="Q236" s="22">
        <v>107.83</v>
      </c>
      <c r="R236" s="22">
        <v>104.9</v>
      </c>
      <c r="S236" s="22">
        <v>98.89</v>
      </c>
      <c r="T236" s="22">
        <v>98.16</v>
      </c>
      <c r="U236" s="22">
        <v>92.17</v>
      </c>
      <c r="V236" s="22">
        <v>97.36</v>
      </c>
      <c r="W236" s="22">
        <v>106.92</v>
      </c>
      <c r="X236" s="22">
        <v>94.56</v>
      </c>
      <c r="Y236" s="22">
        <v>79.38</v>
      </c>
    </row>
    <row r="237" spans="1:25" x14ac:dyDescent="0.2">
      <c r="A237" s="39">
        <v>25</v>
      </c>
      <c r="B237" s="22">
        <v>61.84</v>
      </c>
      <c r="C237" s="22">
        <v>46.13</v>
      </c>
      <c r="D237" s="22">
        <v>38.31</v>
      </c>
      <c r="E237" s="22">
        <v>0.08</v>
      </c>
      <c r="F237" s="22">
        <v>0.08</v>
      </c>
      <c r="G237" s="22">
        <v>44.67</v>
      </c>
      <c r="H237" s="22">
        <v>58.32</v>
      </c>
      <c r="I237" s="22">
        <v>76.5</v>
      </c>
      <c r="J237" s="22">
        <v>91.9</v>
      </c>
      <c r="K237" s="22">
        <v>103.55</v>
      </c>
      <c r="L237" s="22">
        <v>104.6</v>
      </c>
      <c r="M237" s="22">
        <v>104.52</v>
      </c>
      <c r="N237" s="22">
        <v>104.33</v>
      </c>
      <c r="O237" s="22">
        <v>104.22</v>
      </c>
      <c r="P237" s="22">
        <v>102.64</v>
      </c>
      <c r="Q237" s="22">
        <v>98.42</v>
      </c>
      <c r="R237" s="22">
        <v>92.18</v>
      </c>
      <c r="S237" s="22">
        <v>91.48</v>
      </c>
      <c r="T237" s="22">
        <v>89.59</v>
      </c>
      <c r="U237" s="22">
        <v>80</v>
      </c>
      <c r="V237" s="22">
        <v>90.58</v>
      </c>
      <c r="W237" s="22">
        <v>99.72</v>
      </c>
      <c r="X237" s="22">
        <v>89.38</v>
      </c>
      <c r="Y237" s="22">
        <v>75.09</v>
      </c>
    </row>
    <row r="238" spans="1:25" x14ac:dyDescent="0.2">
      <c r="A238" s="39">
        <v>26</v>
      </c>
      <c r="B238" s="22">
        <v>71.33</v>
      </c>
      <c r="C238" s="22">
        <v>55.97</v>
      </c>
      <c r="D238" s="22">
        <v>55.03</v>
      </c>
      <c r="E238" s="22">
        <v>50.87</v>
      </c>
      <c r="F238" s="22">
        <v>52.26</v>
      </c>
      <c r="G238" s="22">
        <v>52.24</v>
      </c>
      <c r="H238" s="22">
        <v>53.72</v>
      </c>
      <c r="I238" s="22">
        <v>64.510000000000005</v>
      </c>
      <c r="J238" s="22">
        <v>82.22</v>
      </c>
      <c r="K238" s="22">
        <v>99.56</v>
      </c>
      <c r="L238" s="22">
        <v>104.79</v>
      </c>
      <c r="M238" s="22">
        <v>104.45</v>
      </c>
      <c r="N238" s="22">
        <v>101.6</v>
      </c>
      <c r="O238" s="22">
        <v>94.91</v>
      </c>
      <c r="P238" s="22">
        <v>94.37</v>
      </c>
      <c r="Q238" s="22">
        <v>88.76</v>
      </c>
      <c r="R238" s="22">
        <v>81.37</v>
      </c>
      <c r="S238" s="22">
        <v>78.23</v>
      </c>
      <c r="T238" s="22">
        <v>78.430000000000007</v>
      </c>
      <c r="U238" s="22">
        <v>78.790000000000006</v>
      </c>
      <c r="V238" s="22">
        <v>92.2</v>
      </c>
      <c r="W238" s="22">
        <v>99.4</v>
      </c>
      <c r="X238" s="22">
        <v>91.26</v>
      </c>
      <c r="Y238" s="22">
        <v>74.650000000000006</v>
      </c>
    </row>
    <row r="239" spans="1:25" x14ac:dyDescent="0.2">
      <c r="A239" s="39">
        <v>27</v>
      </c>
      <c r="B239" s="22">
        <v>67.41</v>
      </c>
      <c r="C239" s="22">
        <v>58.86</v>
      </c>
      <c r="D239" s="22">
        <v>52.18</v>
      </c>
      <c r="E239" s="22">
        <v>48.13</v>
      </c>
      <c r="F239" s="22">
        <v>46.44</v>
      </c>
      <c r="G239" s="22">
        <v>45.77</v>
      </c>
      <c r="H239" s="22">
        <v>48.83</v>
      </c>
      <c r="I239" s="22">
        <v>50.92</v>
      </c>
      <c r="J239" s="22">
        <v>63.1</v>
      </c>
      <c r="K239" s="22">
        <v>72.459999999999994</v>
      </c>
      <c r="L239" s="22">
        <v>77.760000000000005</v>
      </c>
      <c r="M239" s="22">
        <v>76.790000000000006</v>
      </c>
      <c r="N239" s="22">
        <v>73.349999999999994</v>
      </c>
      <c r="O239" s="22">
        <v>73.05</v>
      </c>
      <c r="P239" s="22">
        <v>72.28</v>
      </c>
      <c r="Q239" s="22">
        <v>70.58</v>
      </c>
      <c r="R239" s="22">
        <v>67.31</v>
      </c>
      <c r="S239" s="22">
        <v>65.22</v>
      </c>
      <c r="T239" s="22">
        <v>65.650000000000006</v>
      </c>
      <c r="U239" s="22">
        <v>67.81</v>
      </c>
      <c r="V239" s="22">
        <v>80.94</v>
      </c>
      <c r="W239" s="22">
        <v>90.4</v>
      </c>
      <c r="X239" s="22">
        <v>83.12</v>
      </c>
      <c r="Y239" s="22">
        <v>70.88</v>
      </c>
    </row>
    <row r="240" spans="1:25" x14ac:dyDescent="0.2">
      <c r="A240" s="39">
        <v>28</v>
      </c>
      <c r="B240" s="22">
        <v>60.29</v>
      </c>
      <c r="C240" s="22">
        <v>50.35</v>
      </c>
      <c r="D240" s="22">
        <v>49.07</v>
      </c>
      <c r="E240" s="22">
        <v>44.34</v>
      </c>
      <c r="F240" s="22">
        <v>48.88</v>
      </c>
      <c r="G240" s="22">
        <v>53.68</v>
      </c>
      <c r="H240" s="22">
        <v>63.64</v>
      </c>
      <c r="I240" s="22">
        <v>80.12</v>
      </c>
      <c r="J240" s="22">
        <v>96.25</v>
      </c>
      <c r="K240" s="22">
        <v>109.31</v>
      </c>
      <c r="L240" s="22">
        <v>110.62</v>
      </c>
      <c r="M240" s="22">
        <v>110.41</v>
      </c>
      <c r="N240" s="22">
        <v>112.22</v>
      </c>
      <c r="O240" s="22">
        <v>113.34</v>
      </c>
      <c r="P240" s="22">
        <v>113.07</v>
      </c>
      <c r="Q240" s="22">
        <v>108.9</v>
      </c>
      <c r="R240" s="22">
        <v>108.58</v>
      </c>
      <c r="S240" s="22">
        <v>102.53</v>
      </c>
      <c r="T240" s="22">
        <v>102.2</v>
      </c>
      <c r="U240" s="22">
        <v>93.14</v>
      </c>
      <c r="V240" s="22">
        <v>101.79</v>
      </c>
      <c r="W240" s="22">
        <v>110.09</v>
      </c>
      <c r="X240" s="22">
        <v>94.09</v>
      </c>
      <c r="Y240" s="22">
        <v>79.92</v>
      </c>
    </row>
    <row r="241" spans="1:25" x14ac:dyDescent="0.2">
      <c r="A241" s="39">
        <v>29</v>
      </c>
      <c r="B241" s="22">
        <v>60.96</v>
      </c>
      <c r="C241" s="22">
        <v>50.33</v>
      </c>
      <c r="D241" s="22">
        <v>43.21</v>
      </c>
      <c r="E241" s="22">
        <v>41.11</v>
      </c>
      <c r="F241" s="22">
        <v>42.3</v>
      </c>
      <c r="G241" s="22">
        <v>50.56</v>
      </c>
      <c r="H241" s="22">
        <v>56.65</v>
      </c>
      <c r="I241" s="22">
        <v>76.83</v>
      </c>
      <c r="J241" s="22">
        <v>93.25</v>
      </c>
      <c r="K241" s="22">
        <v>104.78</v>
      </c>
      <c r="L241" s="22">
        <v>106.52</v>
      </c>
      <c r="M241" s="22">
        <v>109.27</v>
      </c>
      <c r="N241" s="22">
        <v>104.69</v>
      </c>
      <c r="O241" s="22">
        <v>105.66</v>
      </c>
      <c r="P241" s="22">
        <v>101.74</v>
      </c>
      <c r="Q241" s="22">
        <v>99.86</v>
      </c>
      <c r="R241" s="22">
        <v>95.31</v>
      </c>
      <c r="S241" s="22">
        <v>92.43</v>
      </c>
      <c r="T241" s="22">
        <v>91.75</v>
      </c>
      <c r="U241" s="22">
        <v>90.16</v>
      </c>
      <c r="V241" s="22">
        <v>93.14</v>
      </c>
      <c r="W241" s="22">
        <v>105.02</v>
      </c>
      <c r="X241" s="22">
        <v>94.57</v>
      </c>
      <c r="Y241" s="22">
        <v>75.28</v>
      </c>
    </row>
    <row r="242" spans="1:25" x14ac:dyDescent="0.2">
      <c r="A242" s="39">
        <v>30</v>
      </c>
      <c r="B242" s="22">
        <v>67.09</v>
      </c>
      <c r="C242" s="22">
        <v>56.48</v>
      </c>
      <c r="D242" s="22">
        <v>50.94</v>
      </c>
      <c r="E242" s="22">
        <v>49.31</v>
      </c>
      <c r="F242" s="22">
        <v>50.29</v>
      </c>
      <c r="G242" s="22">
        <v>55.81</v>
      </c>
      <c r="H242" s="22">
        <v>65.13</v>
      </c>
      <c r="I242" s="22">
        <v>78.53</v>
      </c>
      <c r="J242" s="22">
        <v>101.67</v>
      </c>
      <c r="K242" s="22">
        <v>112.09</v>
      </c>
      <c r="L242" s="22">
        <v>112.96</v>
      </c>
      <c r="M242" s="22">
        <v>112.22</v>
      </c>
      <c r="N242" s="22">
        <v>110.78</v>
      </c>
      <c r="O242" s="22">
        <v>112.17</v>
      </c>
      <c r="P242" s="22">
        <v>109.77</v>
      </c>
      <c r="Q242" s="22">
        <v>107.53</v>
      </c>
      <c r="R242" s="22">
        <v>100.41</v>
      </c>
      <c r="S242" s="22">
        <v>97.43</v>
      </c>
      <c r="T242" s="22">
        <v>91.4</v>
      </c>
      <c r="U242" s="22">
        <v>90.7</v>
      </c>
      <c r="V242" s="22">
        <v>98.54</v>
      </c>
      <c r="W242" s="22">
        <v>114.7</v>
      </c>
      <c r="X242" s="22">
        <v>100.41</v>
      </c>
      <c r="Y242" s="22">
        <v>77.19</v>
      </c>
    </row>
    <row r="243" spans="1:25" x14ac:dyDescent="0.2">
      <c r="A243" s="39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9">
        <v>1</v>
      </c>
      <c r="B247" s="22">
        <v>40.22</v>
      </c>
      <c r="C247" s="22">
        <v>37.85</v>
      </c>
      <c r="D247" s="22">
        <v>35.380000000000003</v>
      </c>
      <c r="E247" s="22">
        <v>35.04</v>
      </c>
      <c r="F247" s="22">
        <v>36.01</v>
      </c>
      <c r="G247" s="22">
        <v>40.520000000000003</v>
      </c>
      <c r="H247" s="22">
        <v>42.63</v>
      </c>
      <c r="I247" s="22">
        <v>48.01</v>
      </c>
      <c r="J247" s="22">
        <v>53.66</v>
      </c>
      <c r="K247" s="22">
        <v>60.23</v>
      </c>
      <c r="L247" s="22">
        <v>61.21</v>
      </c>
      <c r="M247" s="22">
        <v>60.92</v>
      </c>
      <c r="N247" s="22">
        <v>59.41</v>
      </c>
      <c r="O247" s="22">
        <v>59.08</v>
      </c>
      <c r="P247" s="22">
        <v>56.05</v>
      </c>
      <c r="Q247" s="22">
        <v>54.29</v>
      </c>
      <c r="R247" s="22">
        <v>51.75</v>
      </c>
      <c r="S247" s="22">
        <v>50.73</v>
      </c>
      <c r="T247" s="22">
        <v>50.61</v>
      </c>
      <c r="U247" s="22">
        <v>50.21</v>
      </c>
      <c r="V247" s="22">
        <v>53.43</v>
      </c>
      <c r="W247" s="22">
        <v>55.61</v>
      </c>
      <c r="X247" s="22">
        <v>50.36</v>
      </c>
      <c r="Y247" s="22">
        <v>45.58</v>
      </c>
    </row>
    <row r="248" spans="1:25" x14ac:dyDescent="0.2">
      <c r="A248" s="39">
        <v>2</v>
      </c>
      <c r="B248" s="22">
        <v>35.71</v>
      </c>
      <c r="C248" s="22">
        <v>34.04</v>
      </c>
      <c r="D248" s="22">
        <v>33.35</v>
      </c>
      <c r="E248" s="22">
        <v>33.19</v>
      </c>
      <c r="F248" s="22">
        <v>33.47</v>
      </c>
      <c r="G248" s="22">
        <v>35.51</v>
      </c>
      <c r="H248" s="22">
        <v>40.15</v>
      </c>
      <c r="I248" s="22">
        <v>44.22</v>
      </c>
      <c r="J248" s="22">
        <v>50.48</v>
      </c>
      <c r="K248" s="22">
        <v>58.3</v>
      </c>
      <c r="L248" s="22">
        <v>58.36</v>
      </c>
      <c r="M248" s="22">
        <v>57</v>
      </c>
      <c r="N248" s="22">
        <v>53.9</v>
      </c>
      <c r="O248" s="22">
        <v>53.41</v>
      </c>
      <c r="P248" s="22">
        <v>52.22</v>
      </c>
      <c r="Q248" s="22">
        <v>51.44</v>
      </c>
      <c r="R248" s="22">
        <v>50.34</v>
      </c>
      <c r="S248" s="22">
        <v>49.72</v>
      </c>
      <c r="T248" s="22">
        <v>49.56</v>
      </c>
      <c r="U248" s="22">
        <v>50.42</v>
      </c>
      <c r="V248" s="22">
        <v>54.07</v>
      </c>
      <c r="W248" s="22">
        <v>57.48</v>
      </c>
      <c r="X248" s="22">
        <v>51.01</v>
      </c>
      <c r="Y248" s="22">
        <v>43.02</v>
      </c>
    </row>
    <row r="249" spans="1:25" x14ac:dyDescent="0.2">
      <c r="A249" s="39">
        <v>3</v>
      </c>
      <c r="B249" s="22">
        <v>36.9</v>
      </c>
      <c r="C249" s="22">
        <v>35.340000000000003</v>
      </c>
      <c r="D249" s="22">
        <v>34.82</v>
      </c>
      <c r="E249" s="22">
        <v>34.35</v>
      </c>
      <c r="F249" s="22">
        <v>34.75</v>
      </c>
      <c r="G249" s="22">
        <v>36.950000000000003</v>
      </c>
      <c r="H249" s="22">
        <v>42.67</v>
      </c>
      <c r="I249" s="22">
        <v>44.76</v>
      </c>
      <c r="J249" s="22">
        <v>50.75</v>
      </c>
      <c r="K249" s="22">
        <v>55.74</v>
      </c>
      <c r="L249" s="22">
        <v>58.06</v>
      </c>
      <c r="M249" s="22">
        <v>58.69</v>
      </c>
      <c r="N249" s="22">
        <v>57.26</v>
      </c>
      <c r="O249" s="22">
        <v>56.44</v>
      </c>
      <c r="P249" s="22">
        <v>54.96</v>
      </c>
      <c r="Q249" s="22">
        <v>53.97</v>
      </c>
      <c r="R249" s="22">
        <v>52.21</v>
      </c>
      <c r="S249" s="22">
        <v>51.24</v>
      </c>
      <c r="T249" s="22">
        <v>50.26</v>
      </c>
      <c r="U249" s="22">
        <v>50.89</v>
      </c>
      <c r="V249" s="22">
        <v>53.54</v>
      </c>
      <c r="W249" s="22">
        <v>58.51</v>
      </c>
      <c r="X249" s="22">
        <v>52.9</v>
      </c>
      <c r="Y249" s="22">
        <v>45.21</v>
      </c>
    </row>
    <row r="250" spans="1:25" x14ac:dyDescent="0.2">
      <c r="A250" s="39">
        <v>4</v>
      </c>
      <c r="B250" s="22">
        <v>41.04</v>
      </c>
      <c r="C250" s="22">
        <v>37.119999999999997</v>
      </c>
      <c r="D250" s="22">
        <v>36.03</v>
      </c>
      <c r="E250" s="22">
        <v>35.76</v>
      </c>
      <c r="F250" s="22">
        <v>35.869999999999997</v>
      </c>
      <c r="G250" s="22">
        <v>38.99</v>
      </c>
      <c r="H250" s="22">
        <v>46.25</v>
      </c>
      <c r="I250" s="22">
        <v>46.93</v>
      </c>
      <c r="J250" s="22">
        <v>52.37</v>
      </c>
      <c r="K250" s="22">
        <v>59.17</v>
      </c>
      <c r="L250" s="22">
        <v>60.27</v>
      </c>
      <c r="M250" s="22">
        <v>59.28</v>
      </c>
      <c r="N250" s="22">
        <v>57.01</v>
      </c>
      <c r="O250" s="22">
        <v>55.09</v>
      </c>
      <c r="P250" s="22">
        <v>54.14</v>
      </c>
      <c r="Q250" s="22">
        <v>53.33</v>
      </c>
      <c r="R250" s="22">
        <v>52.88</v>
      </c>
      <c r="S250" s="22">
        <v>51.47</v>
      </c>
      <c r="T250" s="22">
        <v>50.72</v>
      </c>
      <c r="U250" s="22">
        <v>52.67</v>
      </c>
      <c r="V250" s="22">
        <v>54.65</v>
      </c>
      <c r="W250" s="22">
        <v>56.34</v>
      </c>
      <c r="X250" s="22">
        <v>51.95</v>
      </c>
      <c r="Y250" s="22">
        <v>46.4</v>
      </c>
    </row>
    <row r="251" spans="1:25" x14ac:dyDescent="0.2">
      <c r="A251" s="39">
        <v>5</v>
      </c>
      <c r="B251" s="22">
        <v>45.75</v>
      </c>
      <c r="C251" s="22">
        <v>46.05</v>
      </c>
      <c r="D251" s="22">
        <v>43.13</v>
      </c>
      <c r="E251" s="22">
        <v>42.75</v>
      </c>
      <c r="F251" s="22">
        <v>42.65</v>
      </c>
      <c r="G251" s="22">
        <v>42.82</v>
      </c>
      <c r="H251" s="22">
        <v>45.18</v>
      </c>
      <c r="I251" s="22">
        <v>46.99</v>
      </c>
      <c r="J251" s="22">
        <v>52.5</v>
      </c>
      <c r="K251" s="22">
        <v>55.87</v>
      </c>
      <c r="L251" s="22">
        <v>59.53</v>
      </c>
      <c r="M251" s="22">
        <v>59.3</v>
      </c>
      <c r="N251" s="22">
        <v>57.07</v>
      </c>
      <c r="O251" s="22">
        <v>56.01</v>
      </c>
      <c r="P251" s="22">
        <v>54.39</v>
      </c>
      <c r="Q251" s="22">
        <v>54.2</v>
      </c>
      <c r="R251" s="22">
        <v>53.27</v>
      </c>
      <c r="S251" s="22">
        <v>51.1</v>
      </c>
      <c r="T251" s="22">
        <v>51.69</v>
      </c>
      <c r="U251" s="22">
        <v>54.45</v>
      </c>
      <c r="V251" s="22">
        <v>57.09</v>
      </c>
      <c r="W251" s="22">
        <v>59.84</v>
      </c>
      <c r="X251" s="22">
        <v>54.38</v>
      </c>
      <c r="Y251" s="22">
        <v>48.11</v>
      </c>
    </row>
    <row r="252" spans="1:25" x14ac:dyDescent="0.2">
      <c r="A252" s="39">
        <v>6</v>
      </c>
      <c r="B252" s="22">
        <v>48.54</v>
      </c>
      <c r="C252" s="22">
        <v>44.12</v>
      </c>
      <c r="D252" s="22">
        <v>44</v>
      </c>
      <c r="E252" s="22">
        <v>42.75</v>
      </c>
      <c r="F252" s="22">
        <v>42.53</v>
      </c>
      <c r="G252" s="22">
        <v>42.38</v>
      </c>
      <c r="H252" s="22">
        <v>43.76</v>
      </c>
      <c r="I252" s="22">
        <v>44.96</v>
      </c>
      <c r="J252" s="22">
        <v>50.57</v>
      </c>
      <c r="K252" s="22">
        <v>53.31</v>
      </c>
      <c r="L252" s="22">
        <v>50.65</v>
      </c>
      <c r="M252" s="22">
        <v>50.76</v>
      </c>
      <c r="N252" s="22">
        <v>50.62</v>
      </c>
      <c r="O252" s="22">
        <v>50.58</v>
      </c>
      <c r="P252" s="22">
        <v>50.67</v>
      </c>
      <c r="Q252" s="22">
        <v>51</v>
      </c>
      <c r="R252" s="22">
        <v>50.49</v>
      </c>
      <c r="S252" s="22">
        <v>49.39</v>
      </c>
      <c r="T252" s="22">
        <v>50.07</v>
      </c>
      <c r="U252" s="22">
        <v>52.24</v>
      </c>
      <c r="V252" s="22">
        <v>54.31</v>
      </c>
      <c r="W252" s="22">
        <v>54.35</v>
      </c>
      <c r="X252" s="22">
        <v>53.93</v>
      </c>
      <c r="Y252" s="22">
        <v>50.69</v>
      </c>
    </row>
    <row r="253" spans="1:25" x14ac:dyDescent="0.2">
      <c r="A253" s="39">
        <v>7</v>
      </c>
      <c r="B253" s="22">
        <v>45.35</v>
      </c>
      <c r="C253" s="22">
        <v>39.6</v>
      </c>
      <c r="D253" s="22">
        <v>37.82</v>
      </c>
      <c r="E253" s="22">
        <v>37.61</v>
      </c>
      <c r="F253" s="22">
        <v>38.380000000000003</v>
      </c>
      <c r="G253" s="22">
        <v>42.12</v>
      </c>
      <c r="H253" s="22">
        <v>47.96</v>
      </c>
      <c r="I253" s="22">
        <v>49.29</v>
      </c>
      <c r="J253" s="22">
        <v>54.62</v>
      </c>
      <c r="K253" s="22">
        <v>61.86</v>
      </c>
      <c r="L253" s="22">
        <v>63.63</v>
      </c>
      <c r="M253" s="22">
        <v>63.13</v>
      </c>
      <c r="N253" s="22">
        <v>59.52</v>
      </c>
      <c r="O253" s="22">
        <v>60.48</v>
      </c>
      <c r="P253" s="22">
        <v>59.66</v>
      </c>
      <c r="Q253" s="22">
        <v>58.59</v>
      </c>
      <c r="R253" s="22">
        <v>56.65</v>
      </c>
      <c r="S253" s="22">
        <v>54.9</v>
      </c>
      <c r="T253" s="22">
        <v>54.79</v>
      </c>
      <c r="U253" s="22">
        <v>54.21</v>
      </c>
      <c r="V253" s="22">
        <v>59.68</v>
      </c>
      <c r="W253" s="22">
        <v>60.81</v>
      </c>
      <c r="X253" s="22">
        <v>54.65</v>
      </c>
      <c r="Y253" s="22">
        <v>49.47</v>
      </c>
    </row>
    <row r="254" spans="1:25" x14ac:dyDescent="0.2">
      <c r="A254" s="39">
        <v>8</v>
      </c>
      <c r="B254" s="22">
        <v>45.52</v>
      </c>
      <c r="C254" s="22">
        <v>38.6</v>
      </c>
      <c r="D254" s="22">
        <v>36.64</v>
      </c>
      <c r="E254" s="22">
        <v>36.270000000000003</v>
      </c>
      <c r="F254" s="22">
        <v>36.76</v>
      </c>
      <c r="G254" s="22">
        <v>42.11</v>
      </c>
      <c r="H254" s="22">
        <v>44.68</v>
      </c>
      <c r="I254" s="22">
        <v>48.53</v>
      </c>
      <c r="J254" s="22">
        <v>55.76</v>
      </c>
      <c r="K254" s="22">
        <v>64.760000000000005</v>
      </c>
      <c r="L254" s="22">
        <v>68.59</v>
      </c>
      <c r="M254" s="22">
        <v>63.98</v>
      </c>
      <c r="N254" s="22">
        <v>60.21</v>
      </c>
      <c r="O254" s="22">
        <v>61.61</v>
      </c>
      <c r="P254" s="22">
        <v>60.19</v>
      </c>
      <c r="Q254" s="22">
        <v>58.2</v>
      </c>
      <c r="R254" s="22">
        <v>55.51</v>
      </c>
      <c r="S254" s="22">
        <v>54.05</v>
      </c>
      <c r="T254" s="22">
        <v>53.92</v>
      </c>
      <c r="U254" s="22">
        <v>56.01</v>
      </c>
      <c r="V254" s="22">
        <v>60.52</v>
      </c>
      <c r="W254" s="22">
        <v>64.14</v>
      </c>
      <c r="X254" s="22">
        <v>56.48</v>
      </c>
      <c r="Y254" s="22">
        <v>49.01</v>
      </c>
    </row>
    <row r="255" spans="1:25" x14ac:dyDescent="0.2">
      <c r="A255" s="39">
        <v>9</v>
      </c>
      <c r="B255" s="22">
        <v>44.28</v>
      </c>
      <c r="C255" s="22">
        <v>38.68</v>
      </c>
      <c r="D255" s="22">
        <v>36.729999999999997</v>
      </c>
      <c r="E255" s="22">
        <v>36.520000000000003</v>
      </c>
      <c r="F255" s="22">
        <v>37.74</v>
      </c>
      <c r="G255" s="22">
        <v>42.45</v>
      </c>
      <c r="H255" s="22">
        <v>43.95</v>
      </c>
      <c r="I255" s="22">
        <v>49.83</v>
      </c>
      <c r="J255" s="22">
        <v>54.19</v>
      </c>
      <c r="K255" s="22">
        <v>59.62</v>
      </c>
      <c r="L255" s="22">
        <v>59.7</v>
      </c>
      <c r="M255" s="22">
        <v>59.39</v>
      </c>
      <c r="N255" s="22">
        <v>58.27</v>
      </c>
      <c r="O255" s="22">
        <v>59.21</v>
      </c>
      <c r="P255" s="22">
        <v>58.54</v>
      </c>
      <c r="Q255" s="22">
        <v>57.56</v>
      </c>
      <c r="R255" s="22">
        <v>55.18</v>
      </c>
      <c r="S255" s="22">
        <v>53.83</v>
      </c>
      <c r="T255" s="22">
        <v>53.62</v>
      </c>
      <c r="U255" s="22">
        <v>52.23</v>
      </c>
      <c r="V255" s="22">
        <v>57.05</v>
      </c>
      <c r="W255" s="22">
        <v>59.74</v>
      </c>
      <c r="X255" s="22">
        <v>54.04</v>
      </c>
      <c r="Y255" s="22">
        <v>47.76</v>
      </c>
    </row>
    <row r="256" spans="1:25" x14ac:dyDescent="0.2">
      <c r="A256" s="39">
        <v>10</v>
      </c>
      <c r="B256" s="22">
        <v>43.15</v>
      </c>
      <c r="C256" s="22">
        <v>37.270000000000003</v>
      </c>
      <c r="D256" s="22">
        <v>36.799999999999997</v>
      </c>
      <c r="E256" s="22">
        <v>36.299999999999997</v>
      </c>
      <c r="F256" s="22">
        <v>36.93</v>
      </c>
      <c r="G256" s="22">
        <v>41.99</v>
      </c>
      <c r="H256" s="22">
        <v>43.1</v>
      </c>
      <c r="I256" s="22">
        <v>46.83</v>
      </c>
      <c r="J256" s="22">
        <v>52.65</v>
      </c>
      <c r="K256" s="22">
        <v>59.71</v>
      </c>
      <c r="L256" s="22">
        <v>60.34</v>
      </c>
      <c r="M256" s="22">
        <v>59.78</v>
      </c>
      <c r="N256" s="22">
        <v>57.89</v>
      </c>
      <c r="O256" s="22">
        <v>59.35</v>
      </c>
      <c r="P256" s="22">
        <v>57.99</v>
      </c>
      <c r="Q256" s="22">
        <v>54.85</v>
      </c>
      <c r="R256" s="22">
        <v>53.12</v>
      </c>
      <c r="S256" s="22">
        <v>51.6</v>
      </c>
      <c r="T256" s="22">
        <v>51.81</v>
      </c>
      <c r="U256" s="22">
        <v>49.69</v>
      </c>
      <c r="V256" s="22">
        <v>55.64</v>
      </c>
      <c r="W256" s="22">
        <v>58.51</v>
      </c>
      <c r="X256" s="22">
        <v>50.82</v>
      </c>
      <c r="Y256" s="22">
        <v>45.62</v>
      </c>
    </row>
    <row r="257" spans="1:25" x14ac:dyDescent="0.2">
      <c r="A257" s="39">
        <v>11</v>
      </c>
      <c r="B257" s="22">
        <v>38.39</v>
      </c>
      <c r="C257" s="22">
        <v>34.56</v>
      </c>
      <c r="D257" s="22">
        <v>33.630000000000003</v>
      </c>
      <c r="E257" s="22">
        <v>33.47</v>
      </c>
      <c r="F257" s="22">
        <v>33.61</v>
      </c>
      <c r="G257" s="22">
        <v>35.24</v>
      </c>
      <c r="H257" s="22">
        <v>38.78</v>
      </c>
      <c r="I257" s="22">
        <v>42.93</v>
      </c>
      <c r="J257" s="22">
        <v>50.54</v>
      </c>
      <c r="K257" s="22">
        <v>60.93</v>
      </c>
      <c r="L257" s="22">
        <v>61.7</v>
      </c>
      <c r="M257" s="22">
        <v>60.65</v>
      </c>
      <c r="N257" s="22">
        <v>57.05</v>
      </c>
      <c r="O257" s="22">
        <v>58.45</v>
      </c>
      <c r="P257" s="22">
        <v>56.81</v>
      </c>
      <c r="Q257" s="22">
        <v>53.88</v>
      </c>
      <c r="R257" s="22">
        <v>49.43</v>
      </c>
      <c r="S257" s="22">
        <v>48.58</v>
      </c>
      <c r="T257" s="22">
        <v>48.4</v>
      </c>
      <c r="U257" s="22">
        <v>47.12</v>
      </c>
      <c r="V257" s="22">
        <v>54.18</v>
      </c>
      <c r="W257" s="22">
        <v>65.05</v>
      </c>
      <c r="X257" s="22">
        <v>53.82</v>
      </c>
      <c r="Y257" s="22">
        <v>46.05</v>
      </c>
    </row>
    <row r="258" spans="1:25" x14ac:dyDescent="0.2">
      <c r="A258" s="39">
        <v>12</v>
      </c>
      <c r="B258" s="22">
        <v>47.33</v>
      </c>
      <c r="C258" s="22">
        <v>43.39</v>
      </c>
      <c r="D258" s="22">
        <v>40.35</v>
      </c>
      <c r="E258" s="22">
        <v>40.950000000000003</v>
      </c>
      <c r="F258" s="22">
        <v>40.98</v>
      </c>
      <c r="G258" s="22">
        <v>41.13</v>
      </c>
      <c r="H258" s="22">
        <v>43.49</v>
      </c>
      <c r="I258" s="22">
        <v>43.83</v>
      </c>
      <c r="J258" s="22">
        <v>51.96</v>
      </c>
      <c r="K258" s="22">
        <v>59.29</v>
      </c>
      <c r="L258" s="22">
        <v>61.27</v>
      </c>
      <c r="M258" s="22">
        <v>61.54</v>
      </c>
      <c r="N258" s="22">
        <v>59.1</v>
      </c>
      <c r="O258" s="22">
        <v>58.68</v>
      </c>
      <c r="P258" s="22">
        <v>56.29</v>
      </c>
      <c r="Q258" s="22">
        <v>55.82</v>
      </c>
      <c r="R258" s="22">
        <v>53.78</v>
      </c>
      <c r="S258" s="22">
        <v>52.87</v>
      </c>
      <c r="T258" s="22">
        <v>52.63</v>
      </c>
      <c r="U258" s="22">
        <v>53.07</v>
      </c>
      <c r="V258" s="22">
        <v>59.31</v>
      </c>
      <c r="W258" s="22">
        <v>61.11</v>
      </c>
      <c r="X258" s="22">
        <v>57.2</v>
      </c>
      <c r="Y258" s="22">
        <v>48.25</v>
      </c>
    </row>
    <row r="259" spans="1:25" x14ac:dyDescent="0.2">
      <c r="A259" s="39">
        <v>13</v>
      </c>
      <c r="B259" s="22">
        <v>46.55</v>
      </c>
      <c r="C259" s="22">
        <v>40.97</v>
      </c>
      <c r="D259" s="22">
        <v>38.4</v>
      </c>
      <c r="E259" s="22">
        <v>37.380000000000003</v>
      </c>
      <c r="F259" s="22">
        <v>36.9</v>
      </c>
      <c r="G259" s="22">
        <v>37.450000000000003</v>
      </c>
      <c r="H259" s="22">
        <v>35.78</v>
      </c>
      <c r="I259" s="22">
        <v>35.79</v>
      </c>
      <c r="J259" s="22">
        <v>42.94</v>
      </c>
      <c r="K259" s="22">
        <v>45.57</v>
      </c>
      <c r="L259" s="22">
        <v>47.97</v>
      </c>
      <c r="M259" s="22">
        <v>48.77</v>
      </c>
      <c r="N259" s="22">
        <v>47.77</v>
      </c>
      <c r="O259" s="22">
        <v>47.63</v>
      </c>
      <c r="P259" s="22">
        <v>47.26</v>
      </c>
      <c r="Q259" s="22">
        <v>46.51</v>
      </c>
      <c r="R259" s="22">
        <v>45.67</v>
      </c>
      <c r="S259" s="22">
        <v>45.59</v>
      </c>
      <c r="T259" s="22">
        <v>45.9</v>
      </c>
      <c r="U259" s="22">
        <v>48.14</v>
      </c>
      <c r="V259" s="22">
        <v>53.89</v>
      </c>
      <c r="W259" s="22">
        <v>56.17</v>
      </c>
      <c r="X259" s="22">
        <v>51.92</v>
      </c>
      <c r="Y259" s="22">
        <v>47.4</v>
      </c>
    </row>
    <row r="260" spans="1:25" x14ac:dyDescent="0.2">
      <c r="A260" s="39">
        <v>14</v>
      </c>
      <c r="B260" s="22">
        <v>50.71</v>
      </c>
      <c r="C260" s="22">
        <v>43.49</v>
      </c>
      <c r="D260" s="22">
        <v>40.47</v>
      </c>
      <c r="E260" s="22">
        <v>37.42</v>
      </c>
      <c r="F260" s="22">
        <v>40.26</v>
      </c>
      <c r="G260" s="22">
        <v>42.17</v>
      </c>
      <c r="H260" s="22">
        <v>42.79</v>
      </c>
      <c r="I260" s="22">
        <v>52.38</v>
      </c>
      <c r="J260" s="22">
        <v>57.2</v>
      </c>
      <c r="K260" s="22">
        <v>63.5</v>
      </c>
      <c r="L260" s="22">
        <v>64.13</v>
      </c>
      <c r="M260" s="22">
        <v>63.74</v>
      </c>
      <c r="N260" s="22">
        <v>62.69</v>
      </c>
      <c r="O260" s="22">
        <v>63.05</v>
      </c>
      <c r="P260" s="22">
        <v>62.67</v>
      </c>
      <c r="Q260" s="22">
        <v>65.709999999999994</v>
      </c>
      <c r="R260" s="22">
        <v>59.9</v>
      </c>
      <c r="S260" s="22">
        <v>65.37</v>
      </c>
      <c r="T260" s="22">
        <v>63.44</v>
      </c>
      <c r="U260" s="22">
        <v>62.47</v>
      </c>
      <c r="V260" s="22">
        <v>65.48</v>
      </c>
      <c r="W260" s="22">
        <v>66.37</v>
      </c>
      <c r="X260" s="22">
        <v>59.75</v>
      </c>
      <c r="Y260" s="22">
        <v>51.69</v>
      </c>
    </row>
    <row r="261" spans="1:25" x14ac:dyDescent="0.2">
      <c r="A261" s="39">
        <v>15</v>
      </c>
      <c r="B261" s="22">
        <v>47.97</v>
      </c>
      <c r="C261" s="22">
        <v>37.83</v>
      </c>
      <c r="D261" s="22">
        <v>36.46</v>
      </c>
      <c r="E261" s="22">
        <v>35.92</v>
      </c>
      <c r="F261" s="22">
        <v>36.51</v>
      </c>
      <c r="G261" s="22">
        <v>39.479999999999997</v>
      </c>
      <c r="H261" s="22">
        <v>41.45</v>
      </c>
      <c r="I261" s="22">
        <v>49.71</v>
      </c>
      <c r="J261" s="22">
        <v>53.68</v>
      </c>
      <c r="K261" s="22">
        <v>57.72</v>
      </c>
      <c r="L261" s="22">
        <v>58.45</v>
      </c>
      <c r="M261" s="22">
        <v>58.65</v>
      </c>
      <c r="N261" s="22">
        <v>57.74</v>
      </c>
      <c r="O261" s="22">
        <v>58.37</v>
      </c>
      <c r="P261" s="22">
        <v>57.46</v>
      </c>
      <c r="Q261" s="22">
        <v>57.97</v>
      </c>
      <c r="R261" s="22">
        <v>55.56</v>
      </c>
      <c r="S261" s="22">
        <v>54.55</v>
      </c>
      <c r="T261" s="22">
        <v>53.99</v>
      </c>
      <c r="U261" s="22">
        <v>52.63</v>
      </c>
      <c r="V261" s="22">
        <v>54.9</v>
      </c>
      <c r="W261" s="22">
        <v>63.32</v>
      </c>
      <c r="X261" s="22">
        <v>56.44</v>
      </c>
      <c r="Y261" s="22">
        <v>48.5</v>
      </c>
    </row>
    <row r="262" spans="1:25" x14ac:dyDescent="0.2">
      <c r="A262" s="39">
        <v>16</v>
      </c>
      <c r="B262" s="22">
        <v>46.73</v>
      </c>
      <c r="C262" s="22">
        <v>40.21</v>
      </c>
      <c r="D262" s="22">
        <v>36.18</v>
      </c>
      <c r="E262" s="22">
        <v>35.909999999999997</v>
      </c>
      <c r="F262" s="22">
        <v>37.64</v>
      </c>
      <c r="G262" s="22">
        <v>40.89</v>
      </c>
      <c r="H262" s="22">
        <v>43.24</v>
      </c>
      <c r="I262" s="22">
        <v>49.94</v>
      </c>
      <c r="J262" s="22">
        <v>54.98</v>
      </c>
      <c r="K262" s="22">
        <v>57.44</v>
      </c>
      <c r="L262" s="22">
        <v>57.95</v>
      </c>
      <c r="M262" s="22">
        <v>60.27</v>
      </c>
      <c r="N262" s="22">
        <v>57.64</v>
      </c>
      <c r="O262" s="22">
        <v>59.75</v>
      </c>
      <c r="P262" s="22">
        <v>59.33</v>
      </c>
      <c r="Q262" s="22">
        <v>59.41</v>
      </c>
      <c r="R262" s="22">
        <v>56.77</v>
      </c>
      <c r="S262" s="22">
        <v>55.77</v>
      </c>
      <c r="T262" s="22">
        <v>56.03</v>
      </c>
      <c r="U262" s="22">
        <v>55.3</v>
      </c>
      <c r="V262" s="22">
        <v>57.12</v>
      </c>
      <c r="W262" s="22">
        <v>63.01</v>
      </c>
      <c r="X262" s="22">
        <v>57.91</v>
      </c>
      <c r="Y262" s="22">
        <v>50.57</v>
      </c>
    </row>
    <row r="263" spans="1:25" x14ac:dyDescent="0.2">
      <c r="A263" s="39">
        <v>17</v>
      </c>
      <c r="B263" s="22">
        <v>52.37</v>
      </c>
      <c r="C263" s="22">
        <v>45.38</v>
      </c>
      <c r="D263" s="22">
        <v>38.04</v>
      </c>
      <c r="E263" s="22">
        <v>37.81</v>
      </c>
      <c r="F263" s="22">
        <v>38.590000000000003</v>
      </c>
      <c r="G263" s="22">
        <v>45.63</v>
      </c>
      <c r="H263" s="22">
        <v>49.83</v>
      </c>
      <c r="I263" s="22">
        <v>55.23</v>
      </c>
      <c r="J263" s="22">
        <v>61.69</v>
      </c>
      <c r="K263" s="22">
        <v>63.19</v>
      </c>
      <c r="L263" s="22">
        <v>68.290000000000006</v>
      </c>
      <c r="M263" s="22">
        <v>66.91</v>
      </c>
      <c r="N263" s="22">
        <v>63</v>
      </c>
      <c r="O263" s="22">
        <v>63.12</v>
      </c>
      <c r="P263" s="22">
        <v>63.04</v>
      </c>
      <c r="Q263" s="22">
        <v>64.03</v>
      </c>
      <c r="R263" s="22">
        <v>63.08</v>
      </c>
      <c r="S263" s="22">
        <v>61.85</v>
      </c>
      <c r="T263" s="22">
        <v>61.96</v>
      </c>
      <c r="U263" s="22">
        <v>60.54</v>
      </c>
      <c r="V263" s="22">
        <v>62.04</v>
      </c>
      <c r="W263" s="22">
        <v>66.680000000000007</v>
      </c>
      <c r="X263" s="22">
        <v>62.84</v>
      </c>
      <c r="Y263" s="22">
        <v>55.08</v>
      </c>
    </row>
    <row r="264" spans="1:25" x14ac:dyDescent="0.2">
      <c r="A264" s="39">
        <v>18</v>
      </c>
      <c r="B264" s="22">
        <v>46.89</v>
      </c>
      <c r="C264" s="22">
        <v>38.299999999999997</v>
      </c>
      <c r="D264" s="22">
        <v>36.25</v>
      </c>
      <c r="E264" s="22">
        <v>36.03</v>
      </c>
      <c r="F264" s="22">
        <v>38.03</v>
      </c>
      <c r="G264" s="22">
        <v>39.229999999999997</v>
      </c>
      <c r="H264" s="22">
        <v>42.75</v>
      </c>
      <c r="I264" s="22">
        <v>50</v>
      </c>
      <c r="J264" s="22">
        <v>53.8</v>
      </c>
      <c r="K264" s="22">
        <v>60.15</v>
      </c>
      <c r="L264" s="22">
        <v>61.05</v>
      </c>
      <c r="M264" s="22">
        <v>60.88</v>
      </c>
      <c r="N264" s="22">
        <v>59.45</v>
      </c>
      <c r="O264" s="22">
        <v>59.96</v>
      </c>
      <c r="P264" s="22">
        <v>59.12</v>
      </c>
      <c r="Q264" s="22">
        <v>57.96</v>
      </c>
      <c r="R264" s="22">
        <v>54.99</v>
      </c>
      <c r="S264" s="22">
        <v>53.94</v>
      </c>
      <c r="T264" s="22">
        <v>53.61</v>
      </c>
      <c r="U264" s="22">
        <v>52.83</v>
      </c>
      <c r="V264" s="22">
        <v>54.08</v>
      </c>
      <c r="W264" s="22">
        <v>60.56</v>
      </c>
      <c r="X264" s="22">
        <v>54.51</v>
      </c>
      <c r="Y264" s="22">
        <v>50.34</v>
      </c>
    </row>
    <row r="265" spans="1:25" x14ac:dyDescent="0.2">
      <c r="A265" s="39">
        <v>19</v>
      </c>
      <c r="B265" s="22">
        <v>52.8</v>
      </c>
      <c r="C265" s="22">
        <v>48.36</v>
      </c>
      <c r="D265" s="22">
        <v>47.56</v>
      </c>
      <c r="E265" s="22">
        <v>46.09</v>
      </c>
      <c r="F265" s="22">
        <v>46.17</v>
      </c>
      <c r="G265" s="22">
        <v>47.08</v>
      </c>
      <c r="H265" s="22">
        <v>45.78</v>
      </c>
      <c r="I265" s="22">
        <v>52.48</v>
      </c>
      <c r="J265" s="22">
        <v>54.79</v>
      </c>
      <c r="K265" s="22">
        <v>59.08</v>
      </c>
      <c r="L265" s="22">
        <v>60.5</v>
      </c>
      <c r="M265" s="22">
        <v>60.04</v>
      </c>
      <c r="N265" s="22">
        <v>59.12</v>
      </c>
      <c r="O265" s="22">
        <v>59.01</v>
      </c>
      <c r="P265" s="22">
        <v>57.8</v>
      </c>
      <c r="Q265" s="22">
        <v>57.24</v>
      </c>
      <c r="R265" s="22">
        <v>56.33</v>
      </c>
      <c r="S265" s="22">
        <v>55.58</v>
      </c>
      <c r="T265" s="22">
        <v>55.65</v>
      </c>
      <c r="U265" s="22">
        <v>56.3</v>
      </c>
      <c r="V265" s="22">
        <v>58.24</v>
      </c>
      <c r="W265" s="22">
        <v>60.54</v>
      </c>
      <c r="X265" s="22">
        <v>60.09</v>
      </c>
      <c r="Y265" s="22">
        <v>54.77</v>
      </c>
    </row>
    <row r="266" spans="1:25" x14ac:dyDescent="0.2">
      <c r="A266" s="39">
        <v>20</v>
      </c>
      <c r="B266" s="22">
        <v>49.57</v>
      </c>
      <c r="C266" s="22">
        <v>48.06</v>
      </c>
      <c r="D266" s="22">
        <v>45.04</v>
      </c>
      <c r="E266" s="22">
        <v>43.81</v>
      </c>
      <c r="F266" s="22">
        <v>42.87</v>
      </c>
      <c r="G266" s="22">
        <v>43.08</v>
      </c>
      <c r="H266" s="22">
        <v>39.42</v>
      </c>
      <c r="I266" s="22">
        <v>42.25</v>
      </c>
      <c r="J266" s="22">
        <v>47.15</v>
      </c>
      <c r="K266" s="22">
        <v>50.45</v>
      </c>
      <c r="L266" s="22">
        <v>51.87</v>
      </c>
      <c r="M266" s="22">
        <v>51.94</v>
      </c>
      <c r="N266" s="22">
        <v>51.84</v>
      </c>
      <c r="O266" s="22">
        <v>51.8</v>
      </c>
      <c r="P266" s="22">
        <v>51.29</v>
      </c>
      <c r="Q266" s="22">
        <v>51.12</v>
      </c>
      <c r="R266" s="22">
        <v>50.37</v>
      </c>
      <c r="S266" s="22">
        <v>50.12</v>
      </c>
      <c r="T266" s="22">
        <v>50.27</v>
      </c>
      <c r="U266" s="22">
        <v>50.95</v>
      </c>
      <c r="V266" s="22">
        <v>54.44</v>
      </c>
      <c r="W266" s="22">
        <v>56.92</v>
      </c>
      <c r="X266" s="22">
        <v>54.07</v>
      </c>
      <c r="Y266" s="22">
        <v>51.63</v>
      </c>
    </row>
    <row r="267" spans="1:25" x14ac:dyDescent="0.2">
      <c r="A267" s="39">
        <v>21</v>
      </c>
      <c r="B267" s="22">
        <v>46.58</v>
      </c>
      <c r="C267" s="22">
        <v>38.299999999999997</v>
      </c>
      <c r="D267" s="22">
        <v>37.64</v>
      </c>
      <c r="E267" s="22">
        <v>36.29</v>
      </c>
      <c r="F267" s="22">
        <v>37.33</v>
      </c>
      <c r="G267" s="22">
        <v>38.31</v>
      </c>
      <c r="H267" s="22">
        <v>38.799999999999997</v>
      </c>
      <c r="I267" s="22">
        <v>51.67</v>
      </c>
      <c r="J267" s="22">
        <v>55.99</v>
      </c>
      <c r="K267" s="22">
        <v>61.74</v>
      </c>
      <c r="L267" s="22">
        <v>62.21</v>
      </c>
      <c r="M267" s="22">
        <v>63.53</v>
      </c>
      <c r="N267" s="22">
        <v>61.68</v>
      </c>
      <c r="O267" s="22">
        <v>63.36</v>
      </c>
      <c r="P267" s="22">
        <v>61.23</v>
      </c>
      <c r="Q267" s="22">
        <v>60.45</v>
      </c>
      <c r="R267" s="22">
        <v>56.88</v>
      </c>
      <c r="S267" s="22">
        <v>55.48</v>
      </c>
      <c r="T267" s="22">
        <v>54.83</v>
      </c>
      <c r="U267" s="22">
        <v>53.14</v>
      </c>
      <c r="V267" s="22">
        <v>55.59</v>
      </c>
      <c r="W267" s="22">
        <v>61.54</v>
      </c>
      <c r="X267" s="22">
        <v>55.72</v>
      </c>
      <c r="Y267" s="22">
        <v>47.75</v>
      </c>
    </row>
    <row r="268" spans="1:25" x14ac:dyDescent="0.2">
      <c r="A268" s="39">
        <v>22</v>
      </c>
      <c r="B268" s="22">
        <v>43.54</v>
      </c>
      <c r="C268" s="22">
        <v>36.78</v>
      </c>
      <c r="D268" s="22">
        <v>33</v>
      </c>
      <c r="E268" s="22">
        <v>32.57</v>
      </c>
      <c r="F268" s="22">
        <v>34.21</v>
      </c>
      <c r="G268" s="22">
        <v>36.659999999999997</v>
      </c>
      <c r="H268" s="22">
        <v>38.9</v>
      </c>
      <c r="I268" s="22">
        <v>46.86</v>
      </c>
      <c r="J268" s="22">
        <v>54.37</v>
      </c>
      <c r="K268" s="22">
        <v>58.78</v>
      </c>
      <c r="L268" s="22">
        <v>59.19</v>
      </c>
      <c r="M268" s="22">
        <v>57.97</v>
      </c>
      <c r="N268" s="22">
        <v>56.84</v>
      </c>
      <c r="O268" s="22">
        <v>57.57</v>
      </c>
      <c r="P268" s="22">
        <v>56.12</v>
      </c>
      <c r="Q268" s="22">
        <v>55.93</v>
      </c>
      <c r="R268" s="22">
        <v>54.79</v>
      </c>
      <c r="S268" s="22">
        <v>54.11</v>
      </c>
      <c r="T268" s="22">
        <v>54.12</v>
      </c>
      <c r="U268" s="22">
        <v>49.06</v>
      </c>
      <c r="V268" s="22">
        <v>54.27</v>
      </c>
      <c r="W268" s="22">
        <v>57.98</v>
      </c>
      <c r="X268" s="22">
        <v>55.19</v>
      </c>
      <c r="Y268" s="22">
        <v>45.51</v>
      </c>
    </row>
    <row r="269" spans="1:25" x14ac:dyDescent="0.2">
      <c r="A269" s="39">
        <v>23</v>
      </c>
      <c r="B269" s="22">
        <v>41.32</v>
      </c>
      <c r="C269" s="22">
        <v>37.159999999999997</v>
      </c>
      <c r="D269" s="22">
        <v>33.19</v>
      </c>
      <c r="E269" s="22">
        <v>32.61</v>
      </c>
      <c r="F269" s="22">
        <v>32.94</v>
      </c>
      <c r="G269" s="22">
        <v>38.35</v>
      </c>
      <c r="H269" s="22">
        <v>38.61</v>
      </c>
      <c r="I269" s="22">
        <v>50.57</v>
      </c>
      <c r="J269" s="22">
        <v>58.1</v>
      </c>
      <c r="K269" s="22">
        <v>62.47</v>
      </c>
      <c r="L269" s="22">
        <v>62.91</v>
      </c>
      <c r="M269" s="22">
        <v>62.9</v>
      </c>
      <c r="N269" s="22">
        <v>62.5</v>
      </c>
      <c r="O269" s="22">
        <v>63.52</v>
      </c>
      <c r="P269" s="22">
        <v>62.36</v>
      </c>
      <c r="Q269" s="22">
        <v>62.02</v>
      </c>
      <c r="R269" s="22">
        <v>59.46</v>
      </c>
      <c r="S269" s="22">
        <v>58.18</v>
      </c>
      <c r="T269" s="22">
        <v>57.84</v>
      </c>
      <c r="U269" s="22">
        <v>53.99</v>
      </c>
      <c r="V269" s="22">
        <v>57.17</v>
      </c>
      <c r="W269" s="22">
        <v>62.78</v>
      </c>
      <c r="X269" s="22">
        <v>56.72</v>
      </c>
      <c r="Y269" s="22">
        <v>47.12</v>
      </c>
    </row>
    <row r="270" spans="1:25" x14ac:dyDescent="0.2">
      <c r="A270" s="39">
        <v>24</v>
      </c>
      <c r="B270" s="22">
        <v>36.82</v>
      </c>
      <c r="C270" s="22">
        <v>34.31</v>
      </c>
      <c r="D270" s="22">
        <v>33.9</v>
      </c>
      <c r="E270" s="22">
        <v>33.270000000000003</v>
      </c>
      <c r="F270" s="22">
        <v>33.32</v>
      </c>
      <c r="G270" s="22">
        <v>34.18</v>
      </c>
      <c r="H270" s="22">
        <v>36</v>
      </c>
      <c r="I270" s="22">
        <v>46.09</v>
      </c>
      <c r="J270" s="22">
        <v>55.77</v>
      </c>
      <c r="K270" s="22">
        <v>63.5</v>
      </c>
      <c r="L270" s="22">
        <v>64.3</v>
      </c>
      <c r="M270" s="22">
        <v>64.489999999999995</v>
      </c>
      <c r="N270" s="22">
        <v>64.05</v>
      </c>
      <c r="O270" s="22">
        <v>65.069999999999993</v>
      </c>
      <c r="P270" s="22">
        <v>64.48</v>
      </c>
      <c r="Q270" s="22">
        <v>63.16</v>
      </c>
      <c r="R270" s="22">
        <v>61.45</v>
      </c>
      <c r="S270" s="22">
        <v>57.93</v>
      </c>
      <c r="T270" s="22">
        <v>57.5</v>
      </c>
      <c r="U270" s="22">
        <v>53.99</v>
      </c>
      <c r="V270" s="22">
        <v>57.03</v>
      </c>
      <c r="W270" s="22">
        <v>62.63</v>
      </c>
      <c r="X270" s="22">
        <v>55.39</v>
      </c>
      <c r="Y270" s="22">
        <v>46.5</v>
      </c>
    </row>
    <row r="271" spans="1:25" x14ac:dyDescent="0.2">
      <c r="A271" s="39">
        <v>25</v>
      </c>
      <c r="B271" s="22">
        <v>36.22</v>
      </c>
      <c r="C271" s="22">
        <v>27.02</v>
      </c>
      <c r="D271" s="22">
        <v>22.44</v>
      </c>
      <c r="E271" s="22">
        <v>0.05</v>
      </c>
      <c r="F271" s="22">
        <v>0.05</v>
      </c>
      <c r="G271" s="22">
        <v>26.16</v>
      </c>
      <c r="H271" s="22">
        <v>34.159999999999997</v>
      </c>
      <c r="I271" s="22">
        <v>44.81</v>
      </c>
      <c r="J271" s="22">
        <v>53.83</v>
      </c>
      <c r="K271" s="22">
        <v>60.65</v>
      </c>
      <c r="L271" s="22">
        <v>61.27</v>
      </c>
      <c r="M271" s="22">
        <v>61.23</v>
      </c>
      <c r="N271" s="22">
        <v>61.11</v>
      </c>
      <c r="O271" s="22">
        <v>61.05</v>
      </c>
      <c r="P271" s="22">
        <v>60.12</v>
      </c>
      <c r="Q271" s="22">
        <v>57.65</v>
      </c>
      <c r="R271" s="22">
        <v>53.99</v>
      </c>
      <c r="S271" s="22">
        <v>53.58</v>
      </c>
      <c r="T271" s="22">
        <v>52.48</v>
      </c>
      <c r="U271" s="22">
        <v>46.86</v>
      </c>
      <c r="V271" s="22">
        <v>53.06</v>
      </c>
      <c r="W271" s="22">
        <v>58.41</v>
      </c>
      <c r="X271" s="22">
        <v>52.36</v>
      </c>
      <c r="Y271" s="22">
        <v>43.99</v>
      </c>
    </row>
    <row r="272" spans="1:25" x14ac:dyDescent="0.2">
      <c r="A272" s="39">
        <v>26</v>
      </c>
      <c r="B272" s="22">
        <v>41.78</v>
      </c>
      <c r="C272" s="22">
        <v>32.78</v>
      </c>
      <c r="D272" s="22">
        <v>32.24</v>
      </c>
      <c r="E272" s="22">
        <v>29.8</v>
      </c>
      <c r="F272" s="22">
        <v>30.61</v>
      </c>
      <c r="G272" s="22">
        <v>30.6</v>
      </c>
      <c r="H272" s="22">
        <v>31.47</v>
      </c>
      <c r="I272" s="22">
        <v>37.79</v>
      </c>
      <c r="J272" s="22">
        <v>48.16</v>
      </c>
      <c r="K272" s="22">
        <v>58.32</v>
      </c>
      <c r="L272" s="22">
        <v>61.38</v>
      </c>
      <c r="M272" s="22">
        <v>61.18</v>
      </c>
      <c r="N272" s="22">
        <v>59.51</v>
      </c>
      <c r="O272" s="22">
        <v>55.59</v>
      </c>
      <c r="P272" s="22">
        <v>55.28</v>
      </c>
      <c r="Q272" s="22">
        <v>51.99</v>
      </c>
      <c r="R272" s="22">
        <v>47.66</v>
      </c>
      <c r="S272" s="22">
        <v>45.83</v>
      </c>
      <c r="T272" s="22">
        <v>45.94</v>
      </c>
      <c r="U272" s="22">
        <v>46.16</v>
      </c>
      <c r="V272" s="22">
        <v>54.01</v>
      </c>
      <c r="W272" s="22">
        <v>58.23</v>
      </c>
      <c r="X272" s="22">
        <v>53.46</v>
      </c>
      <c r="Y272" s="22">
        <v>43.73</v>
      </c>
    </row>
    <row r="273" spans="1:25" x14ac:dyDescent="0.2">
      <c r="A273" s="39">
        <v>27</v>
      </c>
      <c r="B273" s="22">
        <v>39.479999999999997</v>
      </c>
      <c r="C273" s="22">
        <v>34.479999999999997</v>
      </c>
      <c r="D273" s="22">
        <v>30.57</v>
      </c>
      <c r="E273" s="22">
        <v>28.19</v>
      </c>
      <c r="F273" s="22">
        <v>27.2</v>
      </c>
      <c r="G273" s="22">
        <v>26.81</v>
      </c>
      <c r="H273" s="22">
        <v>28.61</v>
      </c>
      <c r="I273" s="22">
        <v>29.83</v>
      </c>
      <c r="J273" s="22">
        <v>36.96</v>
      </c>
      <c r="K273" s="22">
        <v>42.45</v>
      </c>
      <c r="L273" s="22">
        <v>45.55</v>
      </c>
      <c r="M273" s="22">
        <v>44.98</v>
      </c>
      <c r="N273" s="22">
        <v>42.97</v>
      </c>
      <c r="O273" s="22">
        <v>42.79</v>
      </c>
      <c r="P273" s="22">
        <v>42.34</v>
      </c>
      <c r="Q273" s="22">
        <v>41.34</v>
      </c>
      <c r="R273" s="22">
        <v>39.43</v>
      </c>
      <c r="S273" s="22">
        <v>38.21</v>
      </c>
      <c r="T273" s="22">
        <v>38.450000000000003</v>
      </c>
      <c r="U273" s="22">
        <v>39.72</v>
      </c>
      <c r="V273" s="22">
        <v>47.41</v>
      </c>
      <c r="W273" s="22">
        <v>52.95</v>
      </c>
      <c r="X273" s="22">
        <v>48.69</v>
      </c>
      <c r="Y273" s="22">
        <v>41.52</v>
      </c>
    </row>
    <row r="274" spans="1:25" x14ac:dyDescent="0.2">
      <c r="A274" s="39">
        <v>28</v>
      </c>
      <c r="B274" s="22">
        <v>35.32</v>
      </c>
      <c r="C274" s="22">
        <v>29.5</v>
      </c>
      <c r="D274" s="22">
        <v>28.74</v>
      </c>
      <c r="E274" s="22">
        <v>25.97</v>
      </c>
      <c r="F274" s="22">
        <v>28.63</v>
      </c>
      <c r="G274" s="22">
        <v>31.44</v>
      </c>
      <c r="H274" s="22">
        <v>37.28</v>
      </c>
      <c r="I274" s="22">
        <v>46.93</v>
      </c>
      <c r="J274" s="22">
        <v>56.38</v>
      </c>
      <c r="K274" s="22">
        <v>64.03</v>
      </c>
      <c r="L274" s="22">
        <v>64.8</v>
      </c>
      <c r="M274" s="22">
        <v>64.67</v>
      </c>
      <c r="N274" s="22">
        <v>65.73</v>
      </c>
      <c r="O274" s="22">
        <v>66.39</v>
      </c>
      <c r="P274" s="22">
        <v>66.23</v>
      </c>
      <c r="Q274" s="22">
        <v>63.79</v>
      </c>
      <c r="R274" s="22">
        <v>63.6</v>
      </c>
      <c r="S274" s="22">
        <v>60.06</v>
      </c>
      <c r="T274" s="22">
        <v>59.87</v>
      </c>
      <c r="U274" s="22">
        <v>54.56</v>
      </c>
      <c r="V274" s="22">
        <v>59.63</v>
      </c>
      <c r="W274" s="22">
        <v>64.489999999999995</v>
      </c>
      <c r="X274" s="22">
        <v>55.11</v>
      </c>
      <c r="Y274" s="22">
        <v>46.82</v>
      </c>
    </row>
    <row r="275" spans="1:25" x14ac:dyDescent="0.2">
      <c r="A275" s="39">
        <v>29</v>
      </c>
      <c r="B275" s="22">
        <v>35.71</v>
      </c>
      <c r="C275" s="22">
        <v>29.48</v>
      </c>
      <c r="D275" s="22">
        <v>25.31</v>
      </c>
      <c r="E275" s="22">
        <v>24.08</v>
      </c>
      <c r="F275" s="22">
        <v>24.78</v>
      </c>
      <c r="G275" s="22">
        <v>29.62</v>
      </c>
      <c r="H275" s="22">
        <v>33.19</v>
      </c>
      <c r="I275" s="22">
        <v>45</v>
      </c>
      <c r="J275" s="22">
        <v>54.62</v>
      </c>
      <c r="K275" s="22">
        <v>61.38</v>
      </c>
      <c r="L275" s="22">
        <v>62.4</v>
      </c>
      <c r="M275" s="22">
        <v>64.010000000000005</v>
      </c>
      <c r="N275" s="22">
        <v>61.33</v>
      </c>
      <c r="O275" s="22">
        <v>61.89</v>
      </c>
      <c r="P275" s="22">
        <v>59.6</v>
      </c>
      <c r="Q275" s="22">
        <v>58.49</v>
      </c>
      <c r="R275" s="22">
        <v>55.83</v>
      </c>
      <c r="S275" s="22">
        <v>54.14</v>
      </c>
      <c r="T275" s="22">
        <v>53.74</v>
      </c>
      <c r="U275" s="22">
        <v>52.81</v>
      </c>
      <c r="V275" s="22">
        <v>54.56</v>
      </c>
      <c r="W275" s="22">
        <v>61.52</v>
      </c>
      <c r="X275" s="22">
        <v>55.39</v>
      </c>
      <c r="Y275" s="22">
        <v>44.1</v>
      </c>
    </row>
    <row r="276" spans="1:25" x14ac:dyDescent="0.2">
      <c r="A276" s="39">
        <v>30</v>
      </c>
      <c r="B276" s="22">
        <v>39.299999999999997</v>
      </c>
      <c r="C276" s="22">
        <v>33.090000000000003</v>
      </c>
      <c r="D276" s="22">
        <v>29.84</v>
      </c>
      <c r="E276" s="22">
        <v>28.89</v>
      </c>
      <c r="F276" s="22">
        <v>29.46</v>
      </c>
      <c r="G276" s="22">
        <v>32.69</v>
      </c>
      <c r="H276" s="22">
        <v>38.15</v>
      </c>
      <c r="I276" s="22">
        <v>46</v>
      </c>
      <c r="J276" s="22">
        <v>59.56</v>
      </c>
      <c r="K276" s="22">
        <v>65.66</v>
      </c>
      <c r="L276" s="22">
        <v>66.17</v>
      </c>
      <c r="M276" s="22">
        <v>65.739999999999995</v>
      </c>
      <c r="N276" s="22">
        <v>64.89</v>
      </c>
      <c r="O276" s="22">
        <v>65.7</v>
      </c>
      <c r="P276" s="22">
        <v>64.3</v>
      </c>
      <c r="Q276" s="22">
        <v>62.99</v>
      </c>
      <c r="R276" s="22">
        <v>58.82</v>
      </c>
      <c r="S276" s="22">
        <v>57.07</v>
      </c>
      <c r="T276" s="22">
        <v>53.54</v>
      </c>
      <c r="U276" s="22">
        <v>53.13</v>
      </c>
      <c r="V276" s="22">
        <v>57.73</v>
      </c>
      <c r="W276" s="22">
        <v>67.19</v>
      </c>
      <c r="X276" s="22">
        <v>58.82</v>
      </c>
      <c r="Y276" s="22">
        <v>45.21</v>
      </c>
    </row>
    <row r="277" spans="1:25" x14ac:dyDescent="0.2">
      <c r="A277" s="39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9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4.01</v>
      </c>
      <c r="H283" s="27">
        <v>8.85</v>
      </c>
      <c r="I283" s="27">
        <v>9.25</v>
      </c>
      <c r="J283" s="27">
        <v>16.18</v>
      </c>
      <c r="K283" s="27">
        <v>8.6199999999999992</v>
      </c>
      <c r="L283" s="27">
        <v>0</v>
      </c>
      <c r="M283" s="27">
        <v>0</v>
      </c>
      <c r="N283" s="27">
        <v>0</v>
      </c>
      <c r="O283" s="27">
        <v>0</v>
      </c>
      <c r="P283" s="27">
        <v>2.94</v>
      </c>
      <c r="Q283" s="27">
        <v>5.43</v>
      </c>
      <c r="R283" s="27">
        <v>4.74</v>
      </c>
      <c r="S283" s="27">
        <v>5.85</v>
      </c>
      <c r="T283" s="27">
        <v>3.09</v>
      </c>
      <c r="U283" s="27">
        <v>3.75</v>
      </c>
      <c r="V283" s="27">
        <v>0.11</v>
      </c>
      <c r="W283" s="27">
        <v>0</v>
      </c>
      <c r="X283" s="27">
        <v>0</v>
      </c>
      <c r="Y283" s="27">
        <v>0</v>
      </c>
    </row>
    <row r="284" spans="1:25" x14ac:dyDescent="0.2">
      <c r="A284" s="39">
        <v>2</v>
      </c>
      <c r="B284" s="27">
        <v>0</v>
      </c>
      <c r="C284" s="27">
        <v>0.19</v>
      </c>
      <c r="D284" s="27">
        <v>0.01</v>
      </c>
      <c r="E284" s="27">
        <v>0.24</v>
      </c>
      <c r="F284" s="27">
        <v>0</v>
      </c>
      <c r="G284" s="27">
        <v>9.1</v>
      </c>
      <c r="H284" s="27">
        <v>12.37</v>
      </c>
      <c r="I284" s="27">
        <v>8.94</v>
      </c>
      <c r="J284" s="27">
        <v>17.18</v>
      </c>
      <c r="K284" s="27">
        <v>8.9600000000000009</v>
      </c>
      <c r="L284" s="27">
        <v>5.7</v>
      </c>
      <c r="M284" s="27">
        <v>6.03</v>
      </c>
      <c r="N284" s="27">
        <v>14.84</v>
      </c>
      <c r="O284" s="27">
        <v>14.86</v>
      </c>
      <c r="P284" s="27">
        <v>14.53</v>
      </c>
      <c r="Q284" s="27">
        <v>11.57</v>
      </c>
      <c r="R284" s="27">
        <v>9.23</v>
      </c>
      <c r="S284" s="27">
        <v>10.07</v>
      </c>
      <c r="T284" s="27">
        <v>6.58</v>
      </c>
      <c r="U284" s="27">
        <v>7.15</v>
      </c>
      <c r="V284" s="27">
        <v>3.37</v>
      </c>
      <c r="W284" s="27">
        <v>0</v>
      </c>
      <c r="X284" s="27">
        <v>0</v>
      </c>
      <c r="Y284" s="27">
        <v>2.14</v>
      </c>
    </row>
    <row r="285" spans="1:25" x14ac:dyDescent="0.2">
      <c r="A285" s="39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6.04</v>
      </c>
      <c r="G285" s="27">
        <v>21.38</v>
      </c>
      <c r="H285" s="27">
        <v>22.98</v>
      </c>
      <c r="I285" s="27">
        <v>28.09</v>
      </c>
      <c r="J285" s="27">
        <v>27.31</v>
      </c>
      <c r="K285" s="27">
        <v>22.82</v>
      </c>
      <c r="L285" s="27">
        <v>12.56</v>
      </c>
      <c r="M285" s="27">
        <v>10.38</v>
      </c>
      <c r="N285" s="27">
        <v>15.23</v>
      </c>
      <c r="O285" s="27">
        <v>16.05</v>
      </c>
      <c r="P285" s="27">
        <v>17.04</v>
      </c>
      <c r="Q285" s="27">
        <v>17.329999999999998</v>
      </c>
      <c r="R285" s="27">
        <v>19.66</v>
      </c>
      <c r="S285" s="27">
        <v>21.41</v>
      </c>
      <c r="T285" s="27">
        <v>25.67</v>
      </c>
      <c r="U285" s="27">
        <v>31.94</v>
      </c>
      <c r="V285" s="27">
        <v>25.78</v>
      </c>
      <c r="W285" s="27">
        <v>5.39</v>
      </c>
      <c r="X285" s="27">
        <v>0</v>
      </c>
      <c r="Y285" s="27">
        <v>0</v>
      </c>
    </row>
    <row r="286" spans="1:25" x14ac:dyDescent="0.2">
      <c r="A286" s="39">
        <v>4</v>
      </c>
      <c r="B286" s="27">
        <v>0</v>
      </c>
      <c r="C286" s="27">
        <v>0</v>
      </c>
      <c r="D286" s="27">
        <v>0.64</v>
      </c>
      <c r="E286" s="27">
        <v>1</v>
      </c>
      <c r="F286" s="27">
        <v>1.03</v>
      </c>
      <c r="G286" s="27">
        <v>6.11</v>
      </c>
      <c r="H286" s="27">
        <v>8.81</v>
      </c>
      <c r="I286" s="27">
        <v>9.44</v>
      </c>
      <c r="J286" s="27">
        <v>8.92</v>
      </c>
      <c r="K286" s="27">
        <v>3.24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0.01</v>
      </c>
      <c r="T286" s="27">
        <v>0.25</v>
      </c>
      <c r="U286" s="27">
        <v>4.8099999999999996</v>
      </c>
      <c r="V286" s="27">
        <v>1.41</v>
      </c>
      <c r="W286" s="27">
        <v>0</v>
      </c>
      <c r="X286" s="27">
        <v>0</v>
      </c>
      <c r="Y286" s="27">
        <v>0</v>
      </c>
    </row>
    <row r="287" spans="1:25" x14ac:dyDescent="0.2">
      <c r="A287" s="39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0.52</v>
      </c>
      <c r="J287" s="27">
        <v>0</v>
      </c>
      <c r="K287" s="27">
        <v>2.38</v>
      </c>
      <c r="L287" s="27">
        <v>0</v>
      </c>
      <c r="M287" s="27">
        <v>0</v>
      </c>
      <c r="N287" s="27">
        <v>0</v>
      </c>
      <c r="O287" s="27">
        <v>0</v>
      </c>
      <c r="P287" s="27">
        <v>3.65</v>
      </c>
      <c r="Q287" s="27">
        <v>3.71</v>
      </c>
      <c r="R287" s="27">
        <v>4.4800000000000004</v>
      </c>
      <c r="S287" s="27">
        <v>8.81</v>
      </c>
      <c r="T287" s="27">
        <v>8.7899999999999991</v>
      </c>
      <c r="U287" s="27">
        <v>19.260000000000002</v>
      </c>
      <c r="V287" s="27">
        <v>19.670000000000002</v>
      </c>
      <c r="W287" s="27">
        <v>0</v>
      </c>
      <c r="X287" s="27">
        <v>0</v>
      </c>
      <c r="Y287" s="27">
        <v>0</v>
      </c>
    </row>
    <row r="288" spans="1:25" x14ac:dyDescent="0.2">
      <c r="A288" s="39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0.01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1.77</v>
      </c>
      <c r="U288" s="27">
        <v>4.68</v>
      </c>
      <c r="V288" s="27">
        <v>2.2999999999999998</v>
      </c>
      <c r="W288" s="27">
        <v>0</v>
      </c>
      <c r="X288" s="27">
        <v>0</v>
      </c>
      <c r="Y288" s="27">
        <v>0</v>
      </c>
    </row>
    <row r="289" spans="1:25" x14ac:dyDescent="0.2">
      <c r="A289" s="39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3.47</v>
      </c>
      <c r="H289" s="27">
        <v>2.58</v>
      </c>
      <c r="I289" s="27">
        <v>11.36</v>
      </c>
      <c r="J289" s="27">
        <v>9.4700000000000006</v>
      </c>
      <c r="K289" s="27">
        <v>0</v>
      </c>
      <c r="L289" s="27">
        <v>0</v>
      </c>
      <c r="M289" s="27">
        <v>0</v>
      </c>
      <c r="N289" s="27">
        <v>0.01</v>
      </c>
      <c r="O289" s="27">
        <v>0</v>
      </c>
      <c r="P289" s="27">
        <v>0</v>
      </c>
      <c r="Q289" s="27">
        <v>0</v>
      </c>
      <c r="R289" s="27">
        <v>0</v>
      </c>
      <c r="S289" s="27">
        <v>2.6</v>
      </c>
      <c r="T289" s="27">
        <v>8.65</v>
      </c>
      <c r="U289" s="27">
        <v>11.43</v>
      </c>
      <c r="V289" s="27">
        <v>17.16</v>
      </c>
      <c r="W289" s="27">
        <v>0</v>
      </c>
      <c r="X289" s="27">
        <v>0</v>
      </c>
      <c r="Y289" s="27">
        <v>0</v>
      </c>
    </row>
    <row r="290" spans="1:25" x14ac:dyDescent="0.2">
      <c r="A290" s="39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1.53</v>
      </c>
      <c r="H290" s="27">
        <v>0.14000000000000001</v>
      </c>
      <c r="I290" s="27">
        <v>5.74</v>
      </c>
      <c r="J290" s="27">
        <v>11.45</v>
      </c>
      <c r="K290" s="27">
        <v>0.04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15.64</v>
      </c>
      <c r="V290" s="27">
        <v>14.87</v>
      </c>
      <c r="W290" s="27">
        <v>0</v>
      </c>
      <c r="X290" s="27">
        <v>0</v>
      </c>
      <c r="Y290" s="27">
        <v>0</v>
      </c>
    </row>
    <row r="291" spans="1:25" x14ac:dyDescent="0.2">
      <c r="A291" s="39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1.58</v>
      </c>
      <c r="H291" s="27">
        <v>1.62</v>
      </c>
      <c r="I291" s="27">
        <v>2.2599999999999998</v>
      </c>
      <c r="J291" s="27">
        <v>1.79</v>
      </c>
      <c r="K291" s="27">
        <v>0.24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9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1.64</v>
      </c>
      <c r="H292" s="27">
        <v>1.22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0.1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9">
        <v>11</v>
      </c>
      <c r="B293" s="27">
        <v>0</v>
      </c>
      <c r="C293" s="27">
        <v>0</v>
      </c>
      <c r="D293" s="27">
        <v>2.15</v>
      </c>
      <c r="E293" s="27">
        <v>3.21</v>
      </c>
      <c r="F293" s="27">
        <v>5.65</v>
      </c>
      <c r="G293" s="27">
        <v>17.690000000000001</v>
      </c>
      <c r="H293" s="27">
        <v>5.99</v>
      </c>
      <c r="I293" s="27">
        <v>24.57</v>
      </c>
      <c r="J293" s="27">
        <v>12.03</v>
      </c>
      <c r="K293" s="27">
        <v>1.44</v>
      </c>
      <c r="L293" s="27">
        <v>0</v>
      </c>
      <c r="M293" s="27">
        <v>0</v>
      </c>
      <c r="N293" s="27">
        <v>8.56</v>
      </c>
      <c r="O293" s="27">
        <v>6.57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7.13</v>
      </c>
      <c r="W293" s="27">
        <v>0</v>
      </c>
      <c r="X293" s="27">
        <v>0</v>
      </c>
      <c r="Y293" s="27">
        <v>0</v>
      </c>
    </row>
    <row r="294" spans="1:25" x14ac:dyDescent="0.2">
      <c r="A294" s="39">
        <v>12</v>
      </c>
      <c r="B294" s="27">
        <v>0</v>
      </c>
      <c r="C294" s="27">
        <v>0</v>
      </c>
      <c r="D294" s="27">
        <v>2.7</v>
      </c>
      <c r="E294" s="27">
        <v>3.18</v>
      </c>
      <c r="F294" s="27">
        <v>6.63</v>
      </c>
      <c r="G294" s="27">
        <v>8.86</v>
      </c>
      <c r="H294" s="27">
        <v>2.81</v>
      </c>
      <c r="I294" s="27">
        <v>12.4</v>
      </c>
      <c r="J294" s="27">
        <v>10.48</v>
      </c>
      <c r="K294" s="27">
        <v>0.37</v>
      </c>
      <c r="L294" s="27">
        <v>1.41</v>
      </c>
      <c r="M294" s="27">
        <v>0.02</v>
      </c>
      <c r="N294" s="27">
        <v>3.52</v>
      </c>
      <c r="O294" s="27">
        <v>6.77</v>
      </c>
      <c r="P294" s="27">
        <v>7.56</v>
      </c>
      <c r="Q294" s="27">
        <v>3.19</v>
      </c>
      <c r="R294" s="27">
        <v>3.5</v>
      </c>
      <c r="S294" s="27">
        <v>0</v>
      </c>
      <c r="T294" s="27">
        <v>1.08</v>
      </c>
      <c r="U294" s="27">
        <v>11.13</v>
      </c>
      <c r="V294" s="27">
        <v>14.51</v>
      </c>
      <c r="W294" s="27">
        <v>0.44</v>
      </c>
      <c r="X294" s="27">
        <v>0</v>
      </c>
      <c r="Y294" s="27">
        <v>0</v>
      </c>
    </row>
    <row r="295" spans="1:25" x14ac:dyDescent="0.2">
      <c r="A295" s="39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1.1299999999999999</v>
      </c>
      <c r="J295" s="27">
        <v>0.01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0.5</v>
      </c>
      <c r="V295" s="27">
        <v>11.52</v>
      </c>
      <c r="W295" s="27">
        <v>0</v>
      </c>
      <c r="X295" s="27">
        <v>0</v>
      </c>
      <c r="Y295" s="27">
        <v>0</v>
      </c>
    </row>
    <row r="296" spans="1:25" x14ac:dyDescent="0.2">
      <c r="A296" s="39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3.07</v>
      </c>
      <c r="H296" s="27">
        <v>6.3</v>
      </c>
      <c r="I296" s="27">
        <v>0.55000000000000004</v>
      </c>
      <c r="J296" s="27">
        <v>3.71</v>
      </c>
      <c r="K296" s="27">
        <v>0</v>
      </c>
      <c r="L296" s="27">
        <v>0.06</v>
      </c>
      <c r="M296" s="27">
        <v>0</v>
      </c>
      <c r="N296" s="27">
        <v>5.12</v>
      </c>
      <c r="O296" s="27">
        <v>3.56</v>
      </c>
      <c r="P296" s="27">
        <v>4.3600000000000003</v>
      </c>
      <c r="Q296" s="27">
        <v>9.1999999999999993</v>
      </c>
      <c r="R296" s="27">
        <v>12.05</v>
      </c>
      <c r="S296" s="27">
        <v>1.83</v>
      </c>
      <c r="T296" s="27">
        <v>2.5</v>
      </c>
      <c r="U296" s="27">
        <v>16.21</v>
      </c>
      <c r="V296" s="27">
        <v>45.18</v>
      </c>
      <c r="W296" s="27">
        <v>17.649999999999999</v>
      </c>
      <c r="X296" s="27">
        <v>0.01</v>
      </c>
      <c r="Y296" s="27">
        <v>0</v>
      </c>
    </row>
    <row r="297" spans="1:25" x14ac:dyDescent="0.2">
      <c r="A297" s="39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0.18</v>
      </c>
      <c r="G297" s="27">
        <v>7.94</v>
      </c>
      <c r="H297" s="27">
        <v>7.59</v>
      </c>
      <c r="I297" s="27">
        <v>16.91</v>
      </c>
      <c r="J297" s="27">
        <v>17.989999999999998</v>
      </c>
      <c r="K297" s="27">
        <v>16.27</v>
      </c>
      <c r="L297" s="27">
        <v>12.98</v>
      </c>
      <c r="M297" s="27">
        <v>11.25</v>
      </c>
      <c r="N297" s="27">
        <v>20.59</v>
      </c>
      <c r="O297" s="27">
        <v>24.26</v>
      </c>
      <c r="P297" s="27">
        <v>11.88</v>
      </c>
      <c r="Q297" s="27">
        <v>12.94</v>
      </c>
      <c r="R297" s="27">
        <v>0.18</v>
      </c>
      <c r="S297" s="27">
        <v>1.85</v>
      </c>
      <c r="T297" s="27">
        <v>0.23</v>
      </c>
      <c r="U297" s="27">
        <v>5.38</v>
      </c>
      <c r="V297" s="27">
        <v>22</v>
      </c>
      <c r="W297" s="27">
        <v>0</v>
      </c>
      <c r="X297" s="27">
        <v>4.57</v>
      </c>
      <c r="Y297" s="27">
        <v>0</v>
      </c>
    </row>
    <row r="298" spans="1:25" x14ac:dyDescent="0.2">
      <c r="A298" s="39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0.73</v>
      </c>
      <c r="G298" s="27">
        <v>4.6500000000000004</v>
      </c>
      <c r="H298" s="27">
        <v>6.67</v>
      </c>
      <c r="I298" s="27">
        <v>8.39</v>
      </c>
      <c r="J298" s="27">
        <v>1.98</v>
      </c>
      <c r="K298" s="27">
        <v>3.09</v>
      </c>
      <c r="L298" s="27">
        <v>0</v>
      </c>
      <c r="M298" s="27">
        <v>0</v>
      </c>
      <c r="N298" s="27">
        <v>2.15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9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9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1.81</v>
      </c>
      <c r="G300" s="27">
        <v>14.58</v>
      </c>
      <c r="H300" s="27">
        <v>1.63</v>
      </c>
      <c r="I300" s="27">
        <v>3.55</v>
      </c>
      <c r="J300" s="27">
        <v>4.8899999999999997</v>
      </c>
      <c r="K300" s="27">
        <v>0</v>
      </c>
      <c r="L300" s="27">
        <v>0</v>
      </c>
      <c r="M300" s="27">
        <v>0</v>
      </c>
      <c r="N300" s="27">
        <v>0.54</v>
      </c>
      <c r="O300" s="27">
        <v>0</v>
      </c>
      <c r="P300" s="27">
        <v>0</v>
      </c>
      <c r="Q300" s="27">
        <v>0</v>
      </c>
      <c r="R300" s="27">
        <v>1.96</v>
      </c>
      <c r="S300" s="27">
        <v>4.41</v>
      </c>
      <c r="T300" s="27">
        <v>0</v>
      </c>
      <c r="U300" s="27">
        <v>0</v>
      </c>
      <c r="V300" s="27">
        <v>13.5</v>
      </c>
      <c r="W300" s="27">
        <v>0.4</v>
      </c>
      <c r="X300" s="27">
        <v>0</v>
      </c>
      <c r="Y300" s="27">
        <v>0</v>
      </c>
    </row>
    <row r="301" spans="1:25" x14ac:dyDescent="0.2">
      <c r="A301" s="39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0.19</v>
      </c>
      <c r="G301" s="27">
        <v>6.82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9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9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8.39</v>
      </c>
      <c r="I303" s="27">
        <v>4.34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9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4.79</v>
      </c>
      <c r="I304" s="27">
        <v>15.86</v>
      </c>
      <c r="J304" s="27">
        <v>6.23</v>
      </c>
      <c r="K304" s="27">
        <v>0.88</v>
      </c>
      <c r="L304" s="27">
        <v>0</v>
      </c>
      <c r="M304" s="27">
        <v>0</v>
      </c>
      <c r="N304" s="27">
        <v>0.52</v>
      </c>
      <c r="O304" s="27">
        <v>0</v>
      </c>
      <c r="P304" s="27">
        <v>0.64</v>
      </c>
      <c r="Q304" s="27">
        <v>0.25</v>
      </c>
      <c r="R304" s="27">
        <v>0</v>
      </c>
      <c r="S304" s="27">
        <v>0.51</v>
      </c>
      <c r="T304" s="27">
        <v>1.99</v>
      </c>
      <c r="U304" s="27">
        <v>13.76</v>
      </c>
      <c r="V304" s="27">
        <v>5.0199999999999996</v>
      </c>
      <c r="W304" s="27">
        <v>0.12</v>
      </c>
      <c r="X304" s="27">
        <v>0</v>
      </c>
      <c r="Y304" s="27">
        <v>0</v>
      </c>
    </row>
    <row r="305" spans="1:25" x14ac:dyDescent="0.2">
      <c r="A305" s="39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7.03</v>
      </c>
      <c r="I305" s="27">
        <v>5.57</v>
      </c>
      <c r="J305" s="27">
        <v>0.55000000000000004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5.44</v>
      </c>
      <c r="U305" s="27">
        <v>5.75</v>
      </c>
      <c r="V305" s="27">
        <v>12.56</v>
      </c>
      <c r="W305" s="27">
        <v>0</v>
      </c>
      <c r="X305" s="27">
        <v>0</v>
      </c>
      <c r="Y305" s="27">
        <v>0</v>
      </c>
    </row>
    <row r="306" spans="1:25" x14ac:dyDescent="0.2">
      <c r="A306" s="39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0.6</v>
      </c>
      <c r="G306" s="27">
        <v>6.3</v>
      </c>
      <c r="H306" s="27">
        <v>19.62</v>
      </c>
      <c r="I306" s="27">
        <v>19.97</v>
      </c>
      <c r="J306" s="27">
        <v>11.45</v>
      </c>
      <c r="K306" s="27">
        <v>1.17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1.1599999999999999</v>
      </c>
      <c r="S306" s="27">
        <v>8.82</v>
      </c>
      <c r="T306" s="27">
        <v>10.69</v>
      </c>
      <c r="U306" s="27">
        <v>14.32</v>
      </c>
      <c r="V306" s="27">
        <v>14.54</v>
      </c>
      <c r="W306" s="27">
        <v>5.89</v>
      </c>
      <c r="X306" s="27">
        <v>0</v>
      </c>
      <c r="Y306" s="27">
        <v>0</v>
      </c>
    </row>
    <row r="307" spans="1:25" x14ac:dyDescent="0.2">
      <c r="A307" s="39">
        <v>25</v>
      </c>
      <c r="B307" s="27">
        <v>0</v>
      </c>
      <c r="C307" s="27">
        <v>0</v>
      </c>
      <c r="D307" s="27">
        <v>5.25</v>
      </c>
      <c r="E307" s="27">
        <v>66.52</v>
      </c>
      <c r="F307" s="27">
        <v>80.48</v>
      </c>
      <c r="G307" s="27">
        <v>28.87</v>
      </c>
      <c r="H307" s="27">
        <v>19.55</v>
      </c>
      <c r="I307" s="27">
        <v>37.93</v>
      </c>
      <c r="J307" s="27">
        <v>26.96</v>
      </c>
      <c r="K307" s="27">
        <v>15.45</v>
      </c>
      <c r="L307" s="27">
        <v>10.5</v>
      </c>
      <c r="M307" s="27">
        <v>9.16</v>
      </c>
      <c r="N307" s="27">
        <v>20.43</v>
      </c>
      <c r="O307" s="27">
        <v>26.39</v>
      </c>
      <c r="P307" s="27">
        <v>21.18</v>
      </c>
      <c r="Q307" s="27">
        <v>21.16</v>
      </c>
      <c r="R307" s="27">
        <v>12.34</v>
      </c>
      <c r="S307" s="27">
        <v>18.440000000000001</v>
      </c>
      <c r="T307" s="27">
        <v>4.1500000000000004</v>
      </c>
      <c r="U307" s="27">
        <v>14.54</v>
      </c>
      <c r="V307" s="27">
        <v>15.22</v>
      </c>
      <c r="W307" s="27">
        <v>9.35</v>
      </c>
      <c r="X307" s="27">
        <v>0</v>
      </c>
      <c r="Y307" s="27">
        <v>0</v>
      </c>
    </row>
    <row r="308" spans="1:25" x14ac:dyDescent="0.2">
      <c r="A308" s="39">
        <v>26</v>
      </c>
      <c r="B308" s="27">
        <v>0</v>
      </c>
      <c r="C308" s="27">
        <v>0</v>
      </c>
      <c r="D308" s="27">
        <v>0.66</v>
      </c>
      <c r="E308" s="27">
        <v>4.2699999999999996</v>
      </c>
      <c r="F308" s="27">
        <v>11.76</v>
      </c>
      <c r="G308" s="27">
        <v>17.309999999999999</v>
      </c>
      <c r="H308" s="27">
        <v>20.86</v>
      </c>
      <c r="I308" s="27">
        <v>24.3</v>
      </c>
      <c r="J308" s="27">
        <v>29.53</v>
      </c>
      <c r="K308" s="27">
        <v>17.84</v>
      </c>
      <c r="L308" s="27">
        <v>7.86</v>
      </c>
      <c r="M308" s="27">
        <v>5.8</v>
      </c>
      <c r="N308" s="27">
        <v>1.25</v>
      </c>
      <c r="O308" s="27">
        <v>8.23</v>
      </c>
      <c r="P308" s="27">
        <v>3.72</v>
      </c>
      <c r="Q308" s="27">
        <v>5.25</v>
      </c>
      <c r="R308" s="27">
        <v>14.88</v>
      </c>
      <c r="S308" s="27">
        <v>16.46</v>
      </c>
      <c r="T308" s="27">
        <v>15.69</v>
      </c>
      <c r="U308" s="27">
        <v>20.09</v>
      </c>
      <c r="V308" s="27">
        <v>19.54</v>
      </c>
      <c r="W308" s="27">
        <v>0</v>
      </c>
      <c r="X308" s="27">
        <v>0</v>
      </c>
      <c r="Y308" s="27">
        <v>0</v>
      </c>
    </row>
    <row r="309" spans="1:25" x14ac:dyDescent="0.2">
      <c r="A309" s="39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6.38</v>
      </c>
      <c r="G309" s="27">
        <v>8.9600000000000009</v>
      </c>
      <c r="H309" s="27">
        <v>11.02</v>
      </c>
      <c r="I309" s="27">
        <v>17.14</v>
      </c>
      <c r="J309" s="27">
        <v>6.63</v>
      </c>
      <c r="K309" s="27">
        <v>17.86</v>
      </c>
      <c r="L309" s="27">
        <v>4.03</v>
      </c>
      <c r="M309" s="27">
        <v>0</v>
      </c>
      <c r="N309" s="27">
        <v>11.64</v>
      </c>
      <c r="O309" s="27">
        <v>0.06</v>
      </c>
      <c r="P309" s="27">
        <v>2.5099999999999998</v>
      </c>
      <c r="Q309" s="27">
        <v>1.84</v>
      </c>
      <c r="R309" s="27">
        <v>4.8899999999999997</v>
      </c>
      <c r="S309" s="27">
        <v>6.7</v>
      </c>
      <c r="T309" s="27">
        <v>12.61</v>
      </c>
      <c r="U309" s="27">
        <v>27.46</v>
      </c>
      <c r="V309" s="27">
        <v>32.700000000000003</v>
      </c>
      <c r="W309" s="27">
        <v>6.74</v>
      </c>
      <c r="X309" s="27">
        <v>0</v>
      </c>
      <c r="Y309" s="27">
        <v>0</v>
      </c>
    </row>
    <row r="310" spans="1:25" x14ac:dyDescent="0.2">
      <c r="A310" s="39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3.74</v>
      </c>
      <c r="G310" s="27">
        <v>15.58</v>
      </c>
      <c r="H310" s="27">
        <v>15.11</v>
      </c>
      <c r="I310" s="27">
        <v>20.22</v>
      </c>
      <c r="J310" s="27">
        <v>1.68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7.54</v>
      </c>
      <c r="W310" s="27">
        <v>0</v>
      </c>
      <c r="X310" s="27">
        <v>0</v>
      </c>
      <c r="Y310" s="27">
        <v>0</v>
      </c>
    </row>
    <row r="311" spans="1:25" x14ac:dyDescent="0.2">
      <c r="A311" s="39">
        <v>29</v>
      </c>
      <c r="B311" s="27">
        <v>0</v>
      </c>
      <c r="C311" s="27">
        <v>0</v>
      </c>
      <c r="D311" s="27">
        <v>0.92</v>
      </c>
      <c r="E311" s="27">
        <v>5.03</v>
      </c>
      <c r="F311" s="27">
        <v>12.62</v>
      </c>
      <c r="G311" s="27">
        <v>20.170000000000002</v>
      </c>
      <c r="H311" s="27">
        <v>26.6</v>
      </c>
      <c r="I311" s="27">
        <v>24.58</v>
      </c>
      <c r="J311" s="27">
        <v>25.73</v>
      </c>
      <c r="K311" s="27">
        <v>17.73</v>
      </c>
      <c r="L311" s="27">
        <v>8.5399999999999991</v>
      </c>
      <c r="M311" s="27">
        <v>6.21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2.4500000000000002</v>
      </c>
      <c r="V311" s="27">
        <v>13.28</v>
      </c>
      <c r="W311" s="27">
        <v>0</v>
      </c>
      <c r="X311" s="27">
        <v>0</v>
      </c>
      <c r="Y311" s="27">
        <v>0</v>
      </c>
    </row>
    <row r="312" spans="1:25" x14ac:dyDescent="0.2">
      <c r="A312" s="39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3.63</v>
      </c>
      <c r="G312" s="27">
        <v>14.22</v>
      </c>
      <c r="H312" s="27">
        <v>7.99</v>
      </c>
      <c r="I312" s="27">
        <v>23.14</v>
      </c>
      <c r="J312" s="27">
        <v>3.32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39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9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3.69</v>
      </c>
      <c r="H317" s="27">
        <v>8.1300000000000008</v>
      </c>
      <c r="I317" s="27">
        <v>8.5</v>
      </c>
      <c r="J317" s="27">
        <v>14.85</v>
      </c>
      <c r="K317" s="27">
        <v>7.91</v>
      </c>
      <c r="L317" s="27">
        <v>0</v>
      </c>
      <c r="M317" s="27">
        <v>0</v>
      </c>
      <c r="N317" s="27">
        <v>0</v>
      </c>
      <c r="O317" s="27">
        <v>0</v>
      </c>
      <c r="P317" s="27">
        <v>2.7</v>
      </c>
      <c r="Q317" s="27">
        <v>4.99</v>
      </c>
      <c r="R317" s="27">
        <v>4.3600000000000003</v>
      </c>
      <c r="S317" s="27">
        <v>5.37</v>
      </c>
      <c r="T317" s="27">
        <v>2.84</v>
      </c>
      <c r="U317" s="27">
        <v>3.44</v>
      </c>
      <c r="V317" s="27">
        <v>0.1</v>
      </c>
      <c r="W317" s="27">
        <v>0</v>
      </c>
      <c r="X317" s="27">
        <v>0</v>
      </c>
      <c r="Y317" s="27">
        <v>0</v>
      </c>
    </row>
    <row r="318" spans="1:25" x14ac:dyDescent="0.2">
      <c r="A318" s="39">
        <v>2</v>
      </c>
      <c r="B318" s="27">
        <v>0</v>
      </c>
      <c r="C318" s="27">
        <v>0.17</v>
      </c>
      <c r="D318" s="27">
        <v>0.01</v>
      </c>
      <c r="E318" s="27">
        <v>0.22</v>
      </c>
      <c r="F318" s="27">
        <v>0</v>
      </c>
      <c r="G318" s="27">
        <v>8.36</v>
      </c>
      <c r="H318" s="27">
        <v>11.36</v>
      </c>
      <c r="I318" s="27">
        <v>8.2100000000000009</v>
      </c>
      <c r="J318" s="27">
        <v>15.77</v>
      </c>
      <c r="K318" s="27">
        <v>8.23</v>
      </c>
      <c r="L318" s="27">
        <v>5.23</v>
      </c>
      <c r="M318" s="27">
        <v>5.54</v>
      </c>
      <c r="N318" s="27">
        <v>13.63</v>
      </c>
      <c r="O318" s="27">
        <v>13.65</v>
      </c>
      <c r="P318" s="27">
        <v>13.34</v>
      </c>
      <c r="Q318" s="27">
        <v>10.62</v>
      </c>
      <c r="R318" s="27">
        <v>8.48</v>
      </c>
      <c r="S318" s="27">
        <v>9.25</v>
      </c>
      <c r="T318" s="27">
        <v>6.04</v>
      </c>
      <c r="U318" s="27">
        <v>6.56</v>
      </c>
      <c r="V318" s="27">
        <v>3.1</v>
      </c>
      <c r="W318" s="27">
        <v>0</v>
      </c>
      <c r="X318" s="27">
        <v>0</v>
      </c>
      <c r="Y318" s="27">
        <v>1.97</v>
      </c>
    </row>
    <row r="319" spans="1:25" x14ac:dyDescent="0.2">
      <c r="A319" s="39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5.54</v>
      </c>
      <c r="G319" s="27">
        <v>19.63</v>
      </c>
      <c r="H319" s="27">
        <v>21.11</v>
      </c>
      <c r="I319" s="27">
        <v>25.79</v>
      </c>
      <c r="J319" s="27">
        <v>25.08</v>
      </c>
      <c r="K319" s="27">
        <v>20.95</v>
      </c>
      <c r="L319" s="27">
        <v>11.54</v>
      </c>
      <c r="M319" s="27">
        <v>9.5299999999999994</v>
      </c>
      <c r="N319" s="27">
        <v>13.98</v>
      </c>
      <c r="O319" s="27">
        <v>14.74</v>
      </c>
      <c r="P319" s="27">
        <v>15.65</v>
      </c>
      <c r="Q319" s="27">
        <v>15.91</v>
      </c>
      <c r="R319" s="27">
        <v>18.05</v>
      </c>
      <c r="S319" s="27">
        <v>19.66</v>
      </c>
      <c r="T319" s="27">
        <v>23.57</v>
      </c>
      <c r="U319" s="27">
        <v>29.33</v>
      </c>
      <c r="V319" s="27">
        <v>23.68</v>
      </c>
      <c r="W319" s="27">
        <v>4.95</v>
      </c>
      <c r="X319" s="27">
        <v>0</v>
      </c>
      <c r="Y319" s="27">
        <v>0</v>
      </c>
    </row>
    <row r="320" spans="1:25" x14ac:dyDescent="0.2">
      <c r="A320" s="39">
        <v>4</v>
      </c>
      <c r="B320" s="27">
        <v>0</v>
      </c>
      <c r="C320" s="27">
        <v>0</v>
      </c>
      <c r="D320" s="27">
        <v>0.59</v>
      </c>
      <c r="E320" s="27">
        <v>0.92</v>
      </c>
      <c r="F320" s="27">
        <v>0.95</v>
      </c>
      <c r="G320" s="27">
        <v>5.61</v>
      </c>
      <c r="H320" s="27">
        <v>8.09</v>
      </c>
      <c r="I320" s="27">
        <v>8.66</v>
      </c>
      <c r="J320" s="27">
        <v>8.19</v>
      </c>
      <c r="K320" s="27">
        <v>2.98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0.01</v>
      </c>
      <c r="T320" s="27">
        <v>0.23</v>
      </c>
      <c r="U320" s="27">
        <v>4.42</v>
      </c>
      <c r="V320" s="27">
        <v>1.29</v>
      </c>
      <c r="W320" s="27">
        <v>0</v>
      </c>
      <c r="X320" s="27">
        <v>0</v>
      </c>
      <c r="Y320" s="27">
        <v>0</v>
      </c>
    </row>
    <row r="321" spans="1:25" x14ac:dyDescent="0.2">
      <c r="A321" s="39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0.48</v>
      </c>
      <c r="J321" s="27">
        <v>0</v>
      </c>
      <c r="K321" s="27">
        <v>2.19</v>
      </c>
      <c r="L321" s="27">
        <v>0</v>
      </c>
      <c r="M321" s="27">
        <v>0</v>
      </c>
      <c r="N321" s="27">
        <v>0</v>
      </c>
      <c r="O321" s="27">
        <v>0</v>
      </c>
      <c r="P321" s="27">
        <v>3.35</v>
      </c>
      <c r="Q321" s="27">
        <v>3.41</v>
      </c>
      <c r="R321" s="27">
        <v>4.1100000000000003</v>
      </c>
      <c r="S321" s="27">
        <v>8.09</v>
      </c>
      <c r="T321" s="27">
        <v>8.07</v>
      </c>
      <c r="U321" s="27">
        <v>17.690000000000001</v>
      </c>
      <c r="V321" s="27">
        <v>18.059999999999999</v>
      </c>
      <c r="W321" s="27">
        <v>0</v>
      </c>
      <c r="X321" s="27">
        <v>0</v>
      </c>
      <c r="Y321" s="27">
        <v>0</v>
      </c>
    </row>
    <row r="322" spans="1:25" x14ac:dyDescent="0.2">
      <c r="A322" s="39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0.01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1.62</v>
      </c>
      <c r="U322" s="27">
        <v>4.3</v>
      </c>
      <c r="V322" s="27">
        <v>2.11</v>
      </c>
      <c r="W322" s="27">
        <v>0</v>
      </c>
      <c r="X322" s="27">
        <v>0</v>
      </c>
      <c r="Y322" s="27">
        <v>0</v>
      </c>
    </row>
    <row r="323" spans="1:25" x14ac:dyDescent="0.2">
      <c r="A323" s="39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3.19</v>
      </c>
      <c r="H323" s="27">
        <v>2.37</v>
      </c>
      <c r="I323" s="27">
        <v>10.43</v>
      </c>
      <c r="J323" s="27">
        <v>8.6999999999999993</v>
      </c>
      <c r="K323" s="27">
        <v>0</v>
      </c>
      <c r="L323" s="27">
        <v>0</v>
      </c>
      <c r="M323" s="27">
        <v>0</v>
      </c>
      <c r="N323" s="27">
        <v>0.01</v>
      </c>
      <c r="O323" s="27">
        <v>0</v>
      </c>
      <c r="P323" s="27">
        <v>0</v>
      </c>
      <c r="Q323" s="27">
        <v>0</v>
      </c>
      <c r="R323" s="27">
        <v>0</v>
      </c>
      <c r="S323" s="27">
        <v>2.39</v>
      </c>
      <c r="T323" s="27">
        <v>7.94</v>
      </c>
      <c r="U323" s="27">
        <v>10.5</v>
      </c>
      <c r="V323" s="27">
        <v>15.76</v>
      </c>
      <c r="W323" s="27">
        <v>0</v>
      </c>
      <c r="X323" s="27">
        <v>0</v>
      </c>
      <c r="Y323" s="27">
        <v>0</v>
      </c>
    </row>
    <row r="324" spans="1:25" x14ac:dyDescent="0.2">
      <c r="A324" s="39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1.41</v>
      </c>
      <c r="H324" s="27">
        <v>0.13</v>
      </c>
      <c r="I324" s="27">
        <v>5.27</v>
      </c>
      <c r="J324" s="27">
        <v>10.52</v>
      </c>
      <c r="K324" s="27">
        <v>0.03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14.36</v>
      </c>
      <c r="V324" s="27">
        <v>13.65</v>
      </c>
      <c r="W324" s="27">
        <v>0</v>
      </c>
      <c r="X324" s="27">
        <v>0</v>
      </c>
      <c r="Y324" s="27">
        <v>0</v>
      </c>
    </row>
    <row r="325" spans="1:25" x14ac:dyDescent="0.2">
      <c r="A325" s="39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1.45</v>
      </c>
      <c r="H325" s="27">
        <v>1.49</v>
      </c>
      <c r="I325" s="27">
        <v>2.0699999999999998</v>
      </c>
      <c r="J325" s="27">
        <v>1.64</v>
      </c>
      <c r="K325" s="27">
        <v>0.22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9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1.5</v>
      </c>
      <c r="H326" s="27">
        <v>1.1200000000000001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0.09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9">
        <v>11</v>
      </c>
      <c r="B327" s="27">
        <v>0</v>
      </c>
      <c r="C327" s="27">
        <v>0</v>
      </c>
      <c r="D327" s="27">
        <v>1.98</v>
      </c>
      <c r="E327" s="27">
        <v>2.94</v>
      </c>
      <c r="F327" s="27">
        <v>5.19</v>
      </c>
      <c r="G327" s="27">
        <v>16.239999999999998</v>
      </c>
      <c r="H327" s="27">
        <v>5.5</v>
      </c>
      <c r="I327" s="27">
        <v>22.56</v>
      </c>
      <c r="J327" s="27">
        <v>11.05</v>
      </c>
      <c r="K327" s="27">
        <v>1.32</v>
      </c>
      <c r="L327" s="27">
        <v>0</v>
      </c>
      <c r="M327" s="27">
        <v>0</v>
      </c>
      <c r="N327" s="27">
        <v>7.86</v>
      </c>
      <c r="O327" s="27">
        <v>6.03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6.55</v>
      </c>
      <c r="W327" s="27">
        <v>0</v>
      </c>
      <c r="X327" s="27">
        <v>0</v>
      </c>
      <c r="Y327" s="27">
        <v>0</v>
      </c>
    </row>
    <row r="328" spans="1:25" x14ac:dyDescent="0.2">
      <c r="A328" s="39">
        <v>12</v>
      </c>
      <c r="B328" s="27">
        <v>0</v>
      </c>
      <c r="C328" s="27">
        <v>0</v>
      </c>
      <c r="D328" s="27">
        <v>2.48</v>
      </c>
      <c r="E328" s="27">
        <v>2.92</v>
      </c>
      <c r="F328" s="27">
        <v>6.09</v>
      </c>
      <c r="G328" s="27">
        <v>8.14</v>
      </c>
      <c r="H328" s="27">
        <v>2.58</v>
      </c>
      <c r="I328" s="27">
        <v>11.39</v>
      </c>
      <c r="J328" s="27">
        <v>9.6199999999999992</v>
      </c>
      <c r="K328" s="27">
        <v>0.34</v>
      </c>
      <c r="L328" s="27">
        <v>1.29</v>
      </c>
      <c r="M328" s="27">
        <v>0.02</v>
      </c>
      <c r="N328" s="27">
        <v>3.23</v>
      </c>
      <c r="O328" s="27">
        <v>6.22</v>
      </c>
      <c r="P328" s="27">
        <v>6.94</v>
      </c>
      <c r="Q328" s="27">
        <v>2.93</v>
      </c>
      <c r="R328" s="27">
        <v>3.21</v>
      </c>
      <c r="S328" s="27">
        <v>0</v>
      </c>
      <c r="T328" s="27">
        <v>0.99</v>
      </c>
      <c r="U328" s="27">
        <v>10.220000000000001</v>
      </c>
      <c r="V328" s="27">
        <v>13.32</v>
      </c>
      <c r="W328" s="27">
        <v>0.41</v>
      </c>
      <c r="X328" s="27">
        <v>0</v>
      </c>
      <c r="Y328" s="27">
        <v>0</v>
      </c>
    </row>
    <row r="329" spans="1:25" x14ac:dyDescent="0.2">
      <c r="A329" s="39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1.04</v>
      </c>
      <c r="J329" s="27">
        <v>0.01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0.46</v>
      </c>
      <c r="V329" s="27">
        <v>10.58</v>
      </c>
      <c r="W329" s="27">
        <v>0</v>
      </c>
      <c r="X329" s="27">
        <v>0</v>
      </c>
      <c r="Y329" s="27">
        <v>0</v>
      </c>
    </row>
    <row r="330" spans="1:25" x14ac:dyDescent="0.2">
      <c r="A330" s="39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2.82</v>
      </c>
      <c r="H330" s="27">
        <v>5.79</v>
      </c>
      <c r="I330" s="27">
        <v>0.5</v>
      </c>
      <c r="J330" s="27">
        <v>3.41</v>
      </c>
      <c r="K330" s="27">
        <v>0</v>
      </c>
      <c r="L330" s="27">
        <v>0.05</v>
      </c>
      <c r="M330" s="27">
        <v>0</v>
      </c>
      <c r="N330" s="27">
        <v>4.7</v>
      </c>
      <c r="O330" s="27">
        <v>3.27</v>
      </c>
      <c r="P330" s="27">
        <v>4.01</v>
      </c>
      <c r="Q330" s="27">
        <v>8.4499999999999993</v>
      </c>
      <c r="R330" s="27">
        <v>11.06</v>
      </c>
      <c r="S330" s="27">
        <v>1.68</v>
      </c>
      <c r="T330" s="27">
        <v>2.29</v>
      </c>
      <c r="U330" s="27">
        <v>14.89</v>
      </c>
      <c r="V330" s="27">
        <v>41.48</v>
      </c>
      <c r="W330" s="27">
        <v>16.21</v>
      </c>
      <c r="X330" s="27">
        <v>0.01</v>
      </c>
      <c r="Y330" s="27">
        <v>0</v>
      </c>
    </row>
    <row r="331" spans="1:25" x14ac:dyDescent="0.2">
      <c r="A331" s="39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0.16</v>
      </c>
      <c r="G331" s="27">
        <v>7.29</v>
      </c>
      <c r="H331" s="27">
        <v>6.97</v>
      </c>
      <c r="I331" s="27">
        <v>15.53</v>
      </c>
      <c r="J331" s="27">
        <v>16.52</v>
      </c>
      <c r="K331" s="27">
        <v>14.94</v>
      </c>
      <c r="L331" s="27">
        <v>11.91</v>
      </c>
      <c r="M331" s="27">
        <v>10.33</v>
      </c>
      <c r="N331" s="27">
        <v>18.91</v>
      </c>
      <c r="O331" s="27">
        <v>22.28</v>
      </c>
      <c r="P331" s="27">
        <v>10.91</v>
      </c>
      <c r="Q331" s="27">
        <v>11.89</v>
      </c>
      <c r="R331" s="27">
        <v>0.16</v>
      </c>
      <c r="S331" s="27">
        <v>1.7</v>
      </c>
      <c r="T331" s="27">
        <v>0.22</v>
      </c>
      <c r="U331" s="27">
        <v>4.9400000000000004</v>
      </c>
      <c r="V331" s="27">
        <v>20.2</v>
      </c>
      <c r="W331" s="27">
        <v>0</v>
      </c>
      <c r="X331" s="27">
        <v>4.2</v>
      </c>
      <c r="Y331" s="27">
        <v>0</v>
      </c>
    </row>
    <row r="332" spans="1:25" x14ac:dyDescent="0.2">
      <c r="A332" s="39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0.67</v>
      </c>
      <c r="G332" s="27">
        <v>4.2699999999999996</v>
      </c>
      <c r="H332" s="27">
        <v>6.12</v>
      </c>
      <c r="I332" s="27">
        <v>7.7</v>
      </c>
      <c r="J332" s="27">
        <v>1.82</v>
      </c>
      <c r="K332" s="27">
        <v>2.84</v>
      </c>
      <c r="L332" s="27">
        <v>0</v>
      </c>
      <c r="M332" s="27">
        <v>0</v>
      </c>
      <c r="N332" s="27">
        <v>1.98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9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9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1.67</v>
      </c>
      <c r="G334" s="27">
        <v>13.39</v>
      </c>
      <c r="H334" s="27">
        <v>1.5</v>
      </c>
      <c r="I334" s="27">
        <v>3.26</v>
      </c>
      <c r="J334" s="27">
        <v>4.49</v>
      </c>
      <c r="K334" s="27">
        <v>0</v>
      </c>
      <c r="L334" s="27">
        <v>0</v>
      </c>
      <c r="M334" s="27">
        <v>0</v>
      </c>
      <c r="N334" s="27">
        <v>0.5</v>
      </c>
      <c r="O334" s="27">
        <v>0</v>
      </c>
      <c r="P334" s="27">
        <v>0</v>
      </c>
      <c r="Q334" s="27">
        <v>0</v>
      </c>
      <c r="R334" s="27">
        <v>1.8</v>
      </c>
      <c r="S334" s="27">
        <v>4.05</v>
      </c>
      <c r="T334" s="27">
        <v>0</v>
      </c>
      <c r="U334" s="27">
        <v>0</v>
      </c>
      <c r="V334" s="27">
        <v>12.4</v>
      </c>
      <c r="W334" s="27">
        <v>0.37</v>
      </c>
      <c r="X334" s="27">
        <v>0</v>
      </c>
      <c r="Y334" s="27">
        <v>0</v>
      </c>
    </row>
    <row r="335" spans="1:25" x14ac:dyDescent="0.2">
      <c r="A335" s="39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0.17</v>
      </c>
      <c r="G335" s="27">
        <v>6.26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9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9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7.7</v>
      </c>
      <c r="I337" s="27">
        <v>3.98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9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4.4000000000000004</v>
      </c>
      <c r="I338" s="27">
        <v>14.56</v>
      </c>
      <c r="J338" s="27">
        <v>5.72</v>
      </c>
      <c r="K338" s="27">
        <v>0.81</v>
      </c>
      <c r="L338" s="27">
        <v>0</v>
      </c>
      <c r="M338" s="27">
        <v>0</v>
      </c>
      <c r="N338" s="27">
        <v>0.48</v>
      </c>
      <c r="O338" s="27">
        <v>0</v>
      </c>
      <c r="P338" s="27">
        <v>0.57999999999999996</v>
      </c>
      <c r="Q338" s="27">
        <v>0.23</v>
      </c>
      <c r="R338" s="27">
        <v>0</v>
      </c>
      <c r="S338" s="27">
        <v>0.47</v>
      </c>
      <c r="T338" s="27">
        <v>1.83</v>
      </c>
      <c r="U338" s="27">
        <v>12.64</v>
      </c>
      <c r="V338" s="27">
        <v>4.6100000000000003</v>
      </c>
      <c r="W338" s="27">
        <v>0.11</v>
      </c>
      <c r="X338" s="27">
        <v>0</v>
      </c>
      <c r="Y338" s="27">
        <v>0</v>
      </c>
    </row>
    <row r="339" spans="1:25" x14ac:dyDescent="0.2">
      <c r="A339" s="39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6.46</v>
      </c>
      <c r="I339" s="27">
        <v>5.12</v>
      </c>
      <c r="J339" s="27">
        <v>0.51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5</v>
      </c>
      <c r="U339" s="27">
        <v>5.28</v>
      </c>
      <c r="V339" s="27">
        <v>11.54</v>
      </c>
      <c r="W339" s="27">
        <v>0</v>
      </c>
      <c r="X339" s="27">
        <v>0</v>
      </c>
      <c r="Y339" s="27">
        <v>0</v>
      </c>
    </row>
    <row r="340" spans="1:25" x14ac:dyDescent="0.2">
      <c r="A340" s="39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0.55000000000000004</v>
      </c>
      <c r="G340" s="27">
        <v>5.79</v>
      </c>
      <c r="H340" s="27">
        <v>18.02</v>
      </c>
      <c r="I340" s="27">
        <v>18.34</v>
      </c>
      <c r="J340" s="27">
        <v>10.52</v>
      </c>
      <c r="K340" s="27">
        <v>1.07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1.07</v>
      </c>
      <c r="S340" s="27">
        <v>8.1</v>
      </c>
      <c r="T340" s="27">
        <v>9.82</v>
      </c>
      <c r="U340" s="27">
        <v>13.15</v>
      </c>
      <c r="V340" s="27">
        <v>13.35</v>
      </c>
      <c r="W340" s="27">
        <v>5.41</v>
      </c>
      <c r="X340" s="27">
        <v>0</v>
      </c>
      <c r="Y340" s="27">
        <v>0</v>
      </c>
    </row>
    <row r="341" spans="1:25" x14ac:dyDescent="0.2">
      <c r="A341" s="39">
        <v>25</v>
      </c>
      <c r="B341" s="27">
        <v>0</v>
      </c>
      <c r="C341" s="27">
        <v>0</v>
      </c>
      <c r="D341" s="27">
        <v>4.82</v>
      </c>
      <c r="E341" s="27">
        <v>61.08</v>
      </c>
      <c r="F341" s="27">
        <v>73.900000000000006</v>
      </c>
      <c r="G341" s="27">
        <v>26.51</v>
      </c>
      <c r="H341" s="27">
        <v>17.95</v>
      </c>
      <c r="I341" s="27">
        <v>34.83</v>
      </c>
      <c r="J341" s="27">
        <v>24.75</v>
      </c>
      <c r="K341" s="27">
        <v>14.18</v>
      </c>
      <c r="L341" s="27">
        <v>9.64</v>
      </c>
      <c r="M341" s="27">
        <v>8.41</v>
      </c>
      <c r="N341" s="27">
        <v>18.760000000000002</v>
      </c>
      <c r="O341" s="27">
        <v>24.23</v>
      </c>
      <c r="P341" s="27">
        <v>19.45</v>
      </c>
      <c r="Q341" s="27">
        <v>19.43</v>
      </c>
      <c r="R341" s="27">
        <v>11.33</v>
      </c>
      <c r="S341" s="27">
        <v>16.93</v>
      </c>
      <c r="T341" s="27">
        <v>3.81</v>
      </c>
      <c r="U341" s="27">
        <v>13.35</v>
      </c>
      <c r="V341" s="27">
        <v>13.98</v>
      </c>
      <c r="W341" s="27">
        <v>8.58</v>
      </c>
      <c r="X341" s="27">
        <v>0</v>
      </c>
      <c r="Y341" s="27">
        <v>0</v>
      </c>
    </row>
    <row r="342" spans="1:25" x14ac:dyDescent="0.2">
      <c r="A342" s="39">
        <v>26</v>
      </c>
      <c r="B342" s="27">
        <v>0</v>
      </c>
      <c r="C342" s="27">
        <v>0</v>
      </c>
      <c r="D342" s="27">
        <v>0.6</v>
      </c>
      <c r="E342" s="27">
        <v>3.92</v>
      </c>
      <c r="F342" s="27">
        <v>10.8</v>
      </c>
      <c r="G342" s="27">
        <v>15.9</v>
      </c>
      <c r="H342" s="27">
        <v>19.16</v>
      </c>
      <c r="I342" s="27">
        <v>22.32</v>
      </c>
      <c r="J342" s="27">
        <v>27.11</v>
      </c>
      <c r="K342" s="27">
        <v>16.38</v>
      </c>
      <c r="L342" s="27">
        <v>7.22</v>
      </c>
      <c r="M342" s="27">
        <v>5.33</v>
      </c>
      <c r="N342" s="27">
        <v>1.1499999999999999</v>
      </c>
      <c r="O342" s="27">
        <v>7.55</v>
      </c>
      <c r="P342" s="27">
        <v>3.41</v>
      </c>
      <c r="Q342" s="27">
        <v>4.82</v>
      </c>
      <c r="R342" s="27">
        <v>13.67</v>
      </c>
      <c r="S342" s="27">
        <v>15.12</v>
      </c>
      <c r="T342" s="27">
        <v>14.41</v>
      </c>
      <c r="U342" s="27">
        <v>18.45</v>
      </c>
      <c r="V342" s="27">
        <v>17.940000000000001</v>
      </c>
      <c r="W342" s="27">
        <v>0</v>
      </c>
      <c r="X342" s="27">
        <v>0</v>
      </c>
      <c r="Y342" s="27">
        <v>0</v>
      </c>
    </row>
    <row r="343" spans="1:25" x14ac:dyDescent="0.2">
      <c r="A343" s="39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5.86</v>
      </c>
      <c r="G343" s="27">
        <v>8.23</v>
      </c>
      <c r="H343" s="27">
        <v>10.119999999999999</v>
      </c>
      <c r="I343" s="27">
        <v>15.74</v>
      </c>
      <c r="J343" s="27">
        <v>6.09</v>
      </c>
      <c r="K343" s="27">
        <v>16.399999999999999</v>
      </c>
      <c r="L343" s="27">
        <v>3.7</v>
      </c>
      <c r="M343" s="27">
        <v>0</v>
      </c>
      <c r="N343" s="27">
        <v>10.69</v>
      </c>
      <c r="O343" s="27">
        <v>0.06</v>
      </c>
      <c r="P343" s="27">
        <v>2.2999999999999998</v>
      </c>
      <c r="Q343" s="27">
        <v>1.69</v>
      </c>
      <c r="R343" s="27">
        <v>4.49</v>
      </c>
      <c r="S343" s="27">
        <v>6.15</v>
      </c>
      <c r="T343" s="27">
        <v>11.58</v>
      </c>
      <c r="U343" s="27">
        <v>25.22</v>
      </c>
      <c r="V343" s="27">
        <v>30.03</v>
      </c>
      <c r="W343" s="27">
        <v>6.18</v>
      </c>
      <c r="X343" s="27">
        <v>0</v>
      </c>
      <c r="Y343" s="27">
        <v>0</v>
      </c>
    </row>
    <row r="344" spans="1:25" x14ac:dyDescent="0.2">
      <c r="A344" s="39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3.43</v>
      </c>
      <c r="G344" s="27">
        <v>14.3</v>
      </c>
      <c r="H344" s="27">
        <v>13.88</v>
      </c>
      <c r="I344" s="27">
        <v>18.57</v>
      </c>
      <c r="J344" s="27">
        <v>1.55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6.93</v>
      </c>
      <c r="W344" s="27">
        <v>0</v>
      </c>
      <c r="X344" s="27">
        <v>0</v>
      </c>
      <c r="Y344" s="27">
        <v>0</v>
      </c>
    </row>
    <row r="345" spans="1:25" x14ac:dyDescent="0.2">
      <c r="A345" s="39">
        <v>29</v>
      </c>
      <c r="B345" s="27">
        <v>0</v>
      </c>
      <c r="C345" s="27">
        <v>0</v>
      </c>
      <c r="D345" s="27">
        <v>0.84</v>
      </c>
      <c r="E345" s="27">
        <v>4.62</v>
      </c>
      <c r="F345" s="27">
        <v>11.58</v>
      </c>
      <c r="G345" s="27">
        <v>18.52</v>
      </c>
      <c r="H345" s="27">
        <v>24.43</v>
      </c>
      <c r="I345" s="27">
        <v>22.57</v>
      </c>
      <c r="J345" s="27">
        <v>23.62</v>
      </c>
      <c r="K345" s="27">
        <v>16.28</v>
      </c>
      <c r="L345" s="27">
        <v>7.84</v>
      </c>
      <c r="M345" s="27">
        <v>5.7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2.25</v>
      </c>
      <c r="V345" s="27">
        <v>12.19</v>
      </c>
      <c r="W345" s="27">
        <v>0</v>
      </c>
      <c r="X345" s="27">
        <v>0</v>
      </c>
      <c r="Y345" s="27">
        <v>0</v>
      </c>
    </row>
    <row r="346" spans="1:25" x14ac:dyDescent="0.2">
      <c r="A346" s="39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3.34</v>
      </c>
      <c r="G346" s="27">
        <v>13.05</v>
      </c>
      <c r="H346" s="27">
        <v>7.34</v>
      </c>
      <c r="I346" s="27">
        <v>21.25</v>
      </c>
      <c r="J346" s="27">
        <v>3.05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39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9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2.5099999999999998</v>
      </c>
      <c r="H351" s="27">
        <v>5.54</v>
      </c>
      <c r="I351" s="27">
        <v>5.78</v>
      </c>
      <c r="J351" s="27">
        <v>10.11</v>
      </c>
      <c r="K351" s="27">
        <v>5.39</v>
      </c>
      <c r="L351" s="27">
        <v>0</v>
      </c>
      <c r="M351" s="27">
        <v>0</v>
      </c>
      <c r="N351" s="27">
        <v>0</v>
      </c>
      <c r="O351" s="27">
        <v>0</v>
      </c>
      <c r="P351" s="27">
        <v>1.84</v>
      </c>
      <c r="Q351" s="27">
        <v>3.4</v>
      </c>
      <c r="R351" s="27">
        <v>2.97</v>
      </c>
      <c r="S351" s="27">
        <v>3.66</v>
      </c>
      <c r="T351" s="27">
        <v>1.93</v>
      </c>
      <c r="U351" s="27">
        <v>2.34</v>
      </c>
      <c r="V351" s="27">
        <v>7.0000000000000007E-2</v>
      </c>
      <c r="W351" s="27">
        <v>0</v>
      </c>
      <c r="X351" s="27">
        <v>0</v>
      </c>
      <c r="Y351" s="27">
        <v>0</v>
      </c>
    </row>
    <row r="352" spans="1:25" x14ac:dyDescent="0.2">
      <c r="A352" s="39">
        <v>2</v>
      </c>
      <c r="B352" s="27">
        <v>0</v>
      </c>
      <c r="C352" s="27">
        <v>0.12</v>
      </c>
      <c r="D352" s="27">
        <v>0.01</v>
      </c>
      <c r="E352" s="27">
        <v>0.15</v>
      </c>
      <c r="F352" s="27">
        <v>0</v>
      </c>
      <c r="G352" s="27">
        <v>5.69</v>
      </c>
      <c r="H352" s="27">
        <v>7.73</v>
      </c>
      <c r="I352" s="27">
        <v>5.59</v>
      </c>
      <c r="J352" s="27">
        <v>10.74</v>
      </c>
      <c r="K352" s="27">
        <v>5.6</v>
      </c>
      <c r="L352" s="27">
        <v>3.56</v>
      </c>
      <c r="M352" s="27">
        <v>3.77</v>
      </c>
      <c r="N352" s="27">
        <v>9.2799999999999994</v>
      </c>
      <c r="O352" s="27">
        <v>9.2899999999999991</v>
      </c>
      <c r="P352" s="27">
        <v>9.08</v>
      </c>
      <c r="Q352" s="27">
        <v>7.23</v>
      </c>
      <c r="R352" s="27">
        <v>5.77</v>
      </c>
      <c r="S352" s="27">
        <v>6.3</v>
      </c>
      <c r="T352" s="27">
        <v>4.12</v>
      </c>
      <c r="U352" s="27">
        <v>4.47</v>
      </c>
      <c r="V352" s="27">
        <v>2.11</v>
      </c>
      <c r="W352" s="27">
        <v>0</v>
      </c>
      <c r="X352" s="27">
        <v>0</v>
      </c>
      <c r="Y352" s="27">
        <v>1.34</v>
      </c>
    </row>
    <row r="353" spans="1:25" x14ac:dyDescent="0.2">
      <c r="A353" s="39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3.77</v>
      </c>
      <c r="G353" s="27">
        <v>13.37</v>
      </c>
      <c r="H353" s="27">
        <v>14.37</v>
      </c>
      <c r="I353" s="27">
        <v>17.559999999999999</v>
      </c>
      <c r="J353" s="27">
        <v>17.079999999999998</v>
      </c>
      <c r="K353" s="27">
        <v>14.27</v>
      </c>
      <c r="L353" s="27">
        <v>7.85</v>
      </c>
      <c r="M353" s="27">
        <v>6.49</v>
      </c>
      <c r="N353" s="27">
        <v>9.52</v>
      </c>
      <c r="O353" s="27">
        <v>10.039999999999999</v>
      </c>
      <c r="P353" s="27">
        <v>10.65</v>
      </c>
      <c r="Q353" s="27">
        <v>10.84</v>
      </c>
      <c r="R353" s="27">
        <v>12.29</v>
      </c>
      <c r="S353" s="27">
        <v>13.39</v>
      </c>
      <c r="T353" s="27">
        <v>16.05</v>
      </c>
      <c r="U353" s="27">
        <v>19.97</v>
      </c>
      <c r="V353" s="27">
        <v>16.12</v>
      </c>
      <c r="W353" s="27">
        <v>3.37</v>
      </c>
      <c r="X353" s="27">
        <v>0</v>
      </c>
      <c r="Y353" s="27">
        <v>0</v>
      </c>
    </row>
    <row r="354" spans="1:25" x14ac:dyDescent="0.2">
      <c r="A354" s="39">
        <v>4</v>
      </c>
      <c r="B354" s="27">
        <v>0</v>
      </c>
      <c r="C354" s="27">
        <v>0</v>
      </c>
      <c r="D354" s="27">
        <v>0.4</v>
      </c>
      <c r="E354" s="27">
        <v>0.62</v>
      </c>
      <c r="F354" s="27">
        <v>0.64</v>
      </c>
      <c r="G354" s="27">
        <v>3.82</v>
      </c>
      <c r="H354" s="27">
        <v>5.51</v>
      </c>
      <c r="I354" s="27">
        <v>5.9</v>
      </c>
      <c r="J354" s="27">
        <v>5.58</v>
      </c>
      <c r="K354" s="27">
        <v>2.0299999999999998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0.16</v>
      </c>
      <c r="U354" s="27">
        <v>3.01</v>
      </c>
      <c r="V354" s="27">
        <v>0.88</v>
      </c>
      <c r="W354" s="27">
        <v>0</v>
      </c>
      <c r="X354" s="27">
        <v>0</v>
      </c>
      <c r="Y354" s="27">
        <v>0</v>
      </c>
    </row>
    <row r="355" spans="1:25" x14ac:dyDescent="0.2">
      <c r="A355" s="39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0.33</v>
      </c>
      <c r="J355" s="27">
        <v>0</v>
      </c>
      <c r="K355" s="27">
        <v>1.49</v>
      </c>
      <c r="L355" s="27">
        <v>0</v>
      </c>
      <c r="M355" s="27">
        <v>0</v>
      </c>
      <c r="N355" s="27">
        <v>0</v>
      </c>
      <c r="O355" s="27">
        <v>0</v>
      </c>
      <c r="P355" s="27">
        <v>2.2799999999999998</v>
      </c>
      <c r="Q355" s="27">
        <v>2.3199999999999998</v>
      </c>
      <c r="R355" s="27">
        <v>2.8</v>
      </c>
      <c r="S355" s="27">
        <v>5.51</v>
      </c>
      <c r="T355" s="27">
        <v>5.49</v>
      </c>
      <c r="U355" s="27">
        <v>12.04</v>
      </c>
      <c r="V355" s="27">
        <v>12.3</v>
      </c>
      <c r="W355" s="27">
        <v>0</v>
      </c>
      <c r="X355" s="27">
        <v>0</v>
      </c>
      <c r="Y355" s="27">
        <v>0</v>
      </c>
    </row>
    <row r="356" spans="1:25" x14ac:dyDescent="0.2">
      <c r="A356" s="39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1.1100000000000001</v>
      </c>
      <c r="U356" s="27">
        <v>2.93</v>
      </c>
      <c r="V356" s="27">
        <v>1.44</v>
      </c>
      <c r="W356" s="27">
        <v>0</v>
      </c>
      <c r="X356" s="27">
        <v>0</v>
      </c>
      <c r="Y356" s="27">
        <v>0</v>
      </c>
    </row>
    <row r="357" spans="1:25" x14ac:dyDescent="0.2">
      <c r="A357" s="39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2.17</v>
      </c>
      <c r="H357" s="27">
        <v>1.62</v>
      </c>
      <c r="I357" s="27">
        <v>7.1</v>
      </c>
      <c r="J357" s="27">
        <v>5.92</v>
      </c>
      <c r="K357" s="27">
        <v>0</v>
      </c>
      <c r="L357" s="27">
        <v>0</v>
      </c>
      <c r="M357" s="27">
        <v>0</v>
      </c>
      <c r="N357" s="27">
        <v>0.01</v>
      </c>
      <c r="O357" s="27">
        <v>0</v>
      </c>
      <c r="P357" s="27">
        <v>0</v>
      </c>
      <c r="Q357" s="27">
        <v>0</v>
      </c>
      <c r="R357" s="27">
        <v>0</v>
      </c>
      <c r="S357" s="27">
        <v>1.62</v>
      </c>
      <c r="T357" s="27">
        <v>5.41</v>
      </c>
      <c r="U357" s="27">
        <v>7.15</v>
      </c>
      <c r="V357" s="27">
        <v>10.73</v>
      </c>
      <c r="W357" s="27">
        <v>0</v>
      </c>
      <c r="X357" s="27">
        <v>0</v>
      </c>
      <c r="Y357" s="27">
        <v>0</v>
      </c>
    </row>
    <row r="358" spans="1:25" x14ac:dyDescent="0.2">
      <c r="A358" s="39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0.96</v>
      </c>
      <c r="H358" s="27">
        <v>0.09</v>
      </c>
      <c r="I358" s="27">
        <v>3.59</v>
      </c>
      <c r="J358" s="27">
        <v>7.16</v>
      </c>
      <c r="K358" s="27">
        <v>0.02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9.7799999999999994</v>
      </c>
      <c r="V358" s="27">
        <v>9.2899999999999991</v>
      </c>
      <c r="W358" s="27">
        <v>0</v>
      </c>
      <c r="X358" s="27">
        <v>0</v>
      </c>
      <c r="Y358" s="27">
        <v>0</v>
      </c>
    </row>
    <row r="359" spans="1:25" x14ac:dyDescent="0.2">
      <c r="A359" s="39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0.99</v>
      </c>
      <c r="H359" s="27">
        <v>1.01</v>
      </c>
      <c r="I359" s="27">
        <v>1.41</v>
      </c>
      <c r="J359" s="27">
        <v>1.1200000000000001</v>
      </c>
      <c r="K359" s="27">
        <v>0.15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9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1.02</v>
      </c>
      <c r="H360" s="27">
        <v>0.76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0.06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9">
        <v>11</v>
      </c>
      <c r="B361" s="27">
        <v>0</v>
      </c>
      <c r="C361" s="27">
        <v>0</v>
      </c>
      <c r="D361" s="27">
        <v>1.35</v>
      </c>
      <c r="E361" s="27">
        <v>2</v>
      </c>
      <c r="F361" s="27">
        <v>3.53</v>
      </c>
      <c r="G361" s="27">
        <v>11.06</v>
      </c>
      <c r="H361" s="27">
        <v>3.75</v>
      </c>
      <c r="I361" s="27">
        <v>15.36</v>
      </c>
      <c r="J361" s="27">
        <v>7.52</v>
      </c>
      <c r="K361" s="27">
        <v>0.9</v>
      </c>
      <c r="L361" s="27">
        <v>0</v>
      </c>
      <c r="M361" s="27">
        <v>0</v>
      </c>
      <c r="N361" s="27">
        <v>5.35</v>
      </c>
      <c r="O361" s="27">
        <v>4.1100000000000003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4.46</v>
      </c>
      <c r="W361" s="27">
        <v>0</v>
      </c>
      <c r="X361" s="27">
        <v>0</v>
      </c>
      <c r="Y361" s="27">
        <v>0</v>
      </c>
    </row>
    <row r="362" spans="1:25" x14ac:dyDescent="0.2">
      <c r="A362" s="39">
        <v>12</v>
      </c>
      <c r="B362" s="27">
        <v>0</v>
      </c>
      <c r="C362" s="27">
        <v>0</v>
      </c>
      <c r="D362" s="27">
        <v>1.69</v>
      </c>
      <c r="E362" s="27">
        <v>1.99</v>
      </c>
      <c r="F362" s="27">
        <v>4.1500000000000004</v>
      </c>
      <c r="G362" s="27">
        <v>5.54</v>
      </c>
      <c r="H362" s="27">
        <v>1.76</v>
      </c>
      <c r="I362" s="27">
        <v>7.75</v>
      </c>
      <c r="J362" s="27">
        <v>6.55</v>
      </c>
      <c r="K362" s="27">
        <v>0.23</v>
      </c>
      <c r="L362" s="27">
        <v>0.88</v>
      </c>
      <c r="M362" s="27">
        <v>0.01</v>
      </c>
      <c r="N362" s="27">
        <v>2.2000000000000002</v>
      </c>
      <c r="O362" s="27">
        <v>4.24</v>
      </c>
      <c r="P362" s="27">
        <v>4.7300000000000004</v>
      </c>
      <c r="Q362" s="27">
        <v>2</v>
      </c>
      <c r="R362" s="27">
        <v>2.19</v>
      </c>
      <c r="S362" s="27">
        <v>0</v>
      </c>
      <c r="T362" s="27">
        <v>0.68</v>
      </c>
      <c r="U362" s="27">
        <v>6.96</v>
      </c>
      <c r="V362" s="27">
        <v>9.07</v>
      </c>
      <c r="W362" s="27">
        <v>0.28000000000000003</v>
      </c>
      <c r="X362" s="27">
        <v>0</v>
      </c>
      <c r="Y362" s="27">
        <v>0</v>
      </c>
    </row>
    <row r="363" spans="1:25" x14ac:dyDescent="0.2">
      <c r="A363" s="39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0.71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0.31</v>
      </c>
      <c r="V363" s="27">
        <v>7.21</v>
      </c>
      <c r="W363" s="27">
        <v>0</v>
      </c>
      <c r="X363" s="27">
        <v>0</v>
      </c>
      <c r="Y363" s="27">
        <v>0</v>
      </c>
    </row>
    <row r="364" spans="1:25" x14ac:dyDescent="0.2">
      <c r="A364" s="39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1.92</v>
      </c>
      <c r="H364" s="27">
        <v>3.94</v>
      </c>
      <c r="I364" s="27">
        <v>0.34</v>
      </c>
      <c r="J364" s="27">
        <v>2.3199999999999998</v>
      </c>
      <c r="K364" s="27">
        <v>0</v>
      </c>
      <c r="L364" s="27">
        <v>0.04</v>
      </c>
      <c r="M364" s="27">
        <v>0</v>
      </c>
      <c r="N364" s="27">
        <v>3.2</v>
      </c>
      <c r="O364" s="27">
        <v>2.23</v>
      </c>
      <c r="P364" s="27">
        <v>2.73</v>
      </c>
      <c r="Q364" s="27">
        <v>5.75</v>
      </c>
      <c r="R364" s="27">
        <v>7.53</v>
      </c>
      <c r="S364" s="27">
        <v>1.1499999999999999</v>
      </c>
      <c r="T364" s="27">
        <v>1.56</v>
      </c>
      <c r="U364" s="27">
        <v>10.14</v>
      </c>
      <c r="V364" s="27">
        <v>28.25</v>
      </c>
      <c r="W364" s="27">
        <v>11.04</v>
      </c>
      <c r="X364" s="27">
        <v>0.01</v>
      </c>
      <c r="Y364" s="27">
        <v>0</v>
      </c>
    </row>
    <row r="365" spans="1:25" x14ac:dyDescent="0.2">
      <c r="A365" s="39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0.11</v>
      </c>
      <c r="G365" s="27">
        <v>4.96</v>
      </c>
      <c r="H365" s="27">
        <v>4.74</v>
      </c>
      <c r="I365" s="27">
        <v>10.58</v>
      </c>
      <c r="J365" s="27">
        <v>11.25</v>
      </c>
      <c r="K365" s="27">
        <v>10.18</v>
      </c>
      <c r="L365" s="27">
        <v>8.11</v>
      </c>
      <c r="M365" s="27">
        <v>7.04</v>
      </c>
      <c r="N365" s="27">
        <v>12.87</v>
      </c>
      <c r="O365" s="27">
        <v>15.17</v>
      </c>
      <c r="P365" s="27">
        <v>7.43</v>
      </c>
      <c r="Q365" s="27">
        <v>8.09</v>
      </c>
      <c r="R365" s="27">
        <v>0.11</v>
      </c>
      <c r="S365" s="27">
        <v>1.1499999999999999</v>
      </c>
      <c r="T365" s="27">
        <v>0.15</v>
      </c>
      <c r="U365" s="27">
        <v>3.37</v>
      </c>
      <c r="V365" s="27">
        <v>13.75</v>
      </c>
      <c r="W365" s="27">
        <v>0</v>
      </c>
      <c r="X365" s="27">
        <v>2.86</v>
      </c>
      <c r="Y365" s="27">
        <v>0</v>
      </c>
    </row>
    <row r="366" spans="1:25" x14ac:dyDescent="0.2">
      <c r="A366" s="39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0.46</v>
      </c>
      <c r="G366" s="27">
        <v>2.91</v>
      </c>
      <c r="H366" s="27">
        <v>4.17</v>
      </c>
      <c r="I366" s="27">
        <v>5.25</v>
      </c>
      <c r="J366" s="27">
        <v>1.24</v>
      </c>
      <c r="K366" s="27">
        <v>1.93</v>
      </c>
      <c r="L366" s="27">
        <v>0</v>
      </c>
      <c r="M366" s="27">
        <v>0</v>
      </c>
      <c r="N366" s="27">
        <v>1.35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9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9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1.1299999999999999</v>
      </c>
      <c r="G368" s="27">
        <v>9.11</v>
      </c>
      <c r="H368" s="27">
        <v>1.02</v>
      </c>
      <c r="I368" s="27">
        <v>2.2200000000000002</v>
      </c>
      <c r="J368" s="27">
        <v>3.06</v>
      </c>
      <c r="K368" s="27">
        <v>0</v>
      </c>
      <c r="L368" s="27">
        <v>0</v>
      </c>
      <c r="M368" s="27">
        <v>0</v>
      </c>
      <c r="N368" s="27">
        <v>0.34</v>
      </c>
      <c r="O368" s="27">
        <v>0</v>
      </c>
      <c r="P368" s="27">
        <v>0</v>
      </c>
      <c r="Q368" s="27">
        <v>0</v>
      </c>
      <c r="R368" s="27">
        <v>1.23</v>
      </c>
      <c r="S368" s="27">
        <v>2.76</v>
      </c>
      <c r="T368" s="27">
        <v>0</v>
      </c>
      <c r="U368" s="27">
        <v>0</v>
      </c>
      <c r="V368" s="27">
        <v>8.44</v>
      </c>
      <c r="W368" s="27">
        <v>0.25</v>
      </c>
      <c r="X368" s="27">
        <v>0</v>
      </c>
      <c r="Y368" s="27">
        <v>0</v>
      </c>
    </row>
    <row r="369" spans="1:25" x14ac:dyDescent="0.2">
      <c r="A369" s="39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0.12</v>
      </c>
      <c r="G369" s="27">
        <v>4.2699999999999996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9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9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5.24</v>
      </c>
      <c r="I371" s="27">
        <v>2.71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9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3</v>
      </c>
      <c r="I372" s="27">
        <v>9.92</v>
      </c>
      <c r="J372" s="27">
        <v>3.9</v>
      </c>
      <c r="K372" s="27">
        <v>0.55000000000000004</v>
      </c>
      <c r="L372" s="27">
        <v>0</v>
      </c>
      <c r="M372" s="27">
        <v>0</v>
      </c>
      <c r="N372" s="27">
        <v>0.33</v>
      </c>
      <c r="O372" s="27">
        <v>0</v>
      </c>
      <c r="P372" s="27">
        <v>0.4</v>
      </c>
      <c r="Q372" s="27">
        <v>0.15</v>
      </c>
      <c r="R372" s="27">
        <v>0</v>
      </c>
      <c r="S372" s="27">
        <v>0.32</v>
      </c>
      <c r="T372" s="27">
        <v>1.25</v>
      </c>
      <c r="U372" s="27">
        <v>8.6</v>
      </c>
      <c r="V372" s="27">
        <v>3.14</v>
      </c>
      <c r="W372" s="27">
        <v>7.0000000000000007E-2</v>
      </c>
      <c r="X372" s="27">
        <v>0</v>
      </c>
      <c r="Y372" s="27">
        <v>0</v>
      </c>
    </row>
    <row r="373" spans="1:25" x14ac:dyDescent="0.2">
      <c r="A373" s="39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4.4000000000000004</v>
      </c>
      <c r="I373" s="27">
        <v>3.49</v>
      </c>
      <c r="J373" s="27">
        <v>0.35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3.4</v>
      </c>
      <c r="U373" s="27">
        <v>3.59</v>
      </c>
      <c r="V373" s="27">
        <v>7.85</v>
      </c>
      <c r="W373" s="27">
        <v>0</v>
      </c>
      <c r="X373" s="27">
        <v>0</v>
      </c>
      <c r="Y373" s="27">
        <v>0</v>
      </c>
    </row>
    <row r="374" spans="1:25" x14ac:dyDescent="0.2">
      <c r="A374" s="39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0.38</v>
      </c>
      <c r="G374" s="27">
        <v>3.94</v>
      </c>
      <c r="H374" s="27">
        <v>12.27</v>
      </c>
      <c r="I374" s="27">
        <v>12.49</v>
      </c>
      <c r="J374" s="27">
        <v>7.16</v>
      </c>
      <c r="K374" s="27">
        <v>0.73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0.73</v>
      </c>
      <c r="S374" s="27">
        <v>5.51</v>
      </c>
      <c r="T374" s="27">
        <v>6.68</v>
      </c>
      <c r="U374" s="27">
        <v>8.9600000000000009</v>
      </c>
      <c r="V374" s="27">
        <v>9.09</v>
      </c>
      <c r="W374" s="27">
        <v>3.69</v>
      </c>
      <c r="X374" s="27">
        <v>0</v>
      </c>
      <c r="Y374" s="27">
        <v>0</v>
      </c>
    </row>
    <row r="375" spans="1:25" x14ac:dyDescent="0.2">
      <c r="A375" s="39">
        <v>25</v>
      </c>
      <c r="B375" s="27">
        <v>0</v>
      </c>
      <c r="C375" s="27">
        <v>0</v>
      </c>
      <c r="D375" s="27">
        <v>3.28</v>
      </c>
      <c r="E375" s="27">
        <v>41.59</v>
      </c>
      <c r="F375" s="27">
        <v>50.32</v>
      </c>
      <c r="G375" s="27">
        <v>18.05</v>
      </c>
      <c r="H375" s="27">
        <v>12.22</v>
      </c>
      <c r="I375" s="27">
        <v>23.72</v>
      </c>
      <c r="J375" s="27">
        <v>16.850000000000001</v>
      </c>
      <c r="K375" s="27">
        <v>9.66</v>
      </c>
      <c r="L375" s="27">
        <v>6.57</v>
      </c>
      <c r="M375" s="27">
        <v>5.73</v>
      </c>
      <c r="N375" s="27">
        <v>12.77</v>
      </c>
      <c r="O375" s="27">
        <v>16.5</v>
      </c>
      <c r="P375" s="27">
        <v>13.24</v>
      </c>
      <c r="Q375" s="27">
        <v>13.23</v>
      </c>
      <c r="R375" s="27">
        <v>7.71</v>
      </c>
      <c r="S375" s="27">
        <v>11.53</v>
      </c>
      <c r="T375" s="27">
        <v>2.59</v>
      </c>
      <c r="U375" s="27">
        <v>9.09</v>
      </c>
      <c r="V375" s="27">
        <v>9.52</v>
      </c>
      <c r="W375" s="27">
        <v>5.84</v>
      </c>
      <c r="X375" s="27">
        <v>0</v>
      </c>
      <c r="Y375" s="27">
        <v>0</v>
      </c>
    </row>
    <row r="376" spans="1:25" x14ac:dyDescent="0.2">
      <c r="A376" s="39">
        <v>26</v>
      </c>
      <c r="B376" s="27">
        <v>0</v>
      </c>
      <c r="C376" s="27">
        <v>0</v>
      </c>
      <c r="D376" s="27">
        <v>0.41</v>
      </c>
      <c r="E376" s="27">
        <v>2.67</v>
      </c>
      <c r="F376" s="27">
        <v>7.36</v>
      </c>
      <c r="G376" s="27">
        <v>10.82</v>
      </c>
      <c r="H376" s="27">
        <v>13.04</v>
      </c>
      <c r="I376" s="27">
        <v>15.2</v>
      </c>
      <c r="J376" s="27">
        <v>18.46</v>
      </c>
      <c r="K376" s="27">
        <v>11.16</v>
      </c>
      <c r="L376" s="27">
        <v>4.92</v>
      </c>
      <c r="M376" s="27">
        <v>3.63</v>
      </c>
      <c r="N376" s="27">
        <v>0.78</v>
      </c>
      <c r="O376" s="27">
        <v>5.14</v>
      </c>
      <c r="P376" s="27">
        <v>2.3199999999999998</v>
      </c>
      <c r="Q376" s="27">
        <v>3.28</v>
      </c>
      <c r="R376" s="27">
        <v>9.3000000000000007</v>
      </c>
      <c r="S376" s="27">
        <v>10.29</v>
      </c>
      <c r="T376" s="27">
        <v>9.81</v>
      </c>
      <c r="U376" s="27">
        <v>12.56</v>
      </c>
      <c r="V376" s="27">
        <v>12.22</v>
      </c>
      <c r="W376" s="27">
        <v>0</v>
      </c>
      <c r="X376" s="27">
        <v>0</v>
      </c>
      <c r="Y376" s="27">
        <v>0</v>
      </c>
    </row>
    <row r="377" spans="1:25" x14ac:dyDescent="0.2">
      <c r="A377" s="39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3.99</v>
      </c>
      <c r="G377" s="27">
        <v>5.61</v>
      </c>
      <c r="H377" s="27">
        <v>6.89</v>
      </c>
      <c r="I377" s="27">
        <v>10.71</v>
      </c>
      <c r="J377" s="27">
        <v>4.1500000000000004</v>
      </c>
      <c r="K377" s="27">
        <v>11.16</v>
      </c>
      <c r="L377" s="27">
        <v>2.52</v>
      </c>
      <c r="M377" s="27">
        <v>0</v>
      </c>
      <c r="N377" s="27">
        <v>7.28</v>
      </c>
      <c r="O377" s="27">
        <v>0.04</v>
      </c>
      <c r="P377" s="27">
        <v>1.57</v>
      </c>
      <c r="Q377" s="27">
        <v>1.1499999999999999</v>
      </c>
      <c r="R377" s="27">
        <v>3.06</v>
      </c>
      <c r="S377" s="27">
        <v>4.1900000000000004</v>
      </c>
      <c r="T377" s="27">
        <v>7.89</v>
      </c>
      <c r="U377" s="27">
        <v>17.170000000000002</v>
      </c>
      <c r="V377" s="27">
        <v>20.45</v>
      </c>
      <c r="W377" s="27">
        <v>4.21</v>
      </c>
      <c r="X377" s="27">
        <v>0</v>
      </c>
      <c r="Y377" s="27">
        <v>0</v>
      </c>
    </row>
    <row r="378" spans="1:25" x14ac:dyDescent="0.2">
      <c r="A378" s="39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2.34</v>
      </c>
      <c r="G378" s="27">
        <v>9.74</v>
      </c>
      <c r="H378" s="27">
        <v>9.4499999999999993</v>
      </c>
      <c r="I378" s="27">
        <v>12.64</v>
      </c>
      <c r="J378" s="27">
        <v>1.05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4.72</v>
      </c>
      <c r="W378" s="27">
        <v>0</v>
      </c>
      <c r="X378" s="27">
        <v>0</v>
      </c>
      <c r="Y378" s="27">
        <v>0</v>
      </c>
    </row>
    <row r="379" spans="1:25" x14ac:dyDescent="0.2">
      <c r="A379" s="39">
        <v>29</v>
      </c>
      <c r="B379" s="27">
        <v>0</v>
      </c>
      <c r="C379" s="27">
        <v>0</v>
      </c>
      <c r="D379" s="27">
        <v>0.56999999999999995</v>
      </c>
      <c r="E379" s="27">
        <v>3.14</v>
      </c>
      <c r="F379" s="27">
        <v>7.89</v>
      </c>
      <c r="G379" s="27">
        <v>12.61</v>
      </c>
      <c r="H379" s="27">
        <v>16.63</v>
      </c>
      <c r="I379" s="27">
        <v>15.37</v>
      </c>
      <c r="J379" s="27">
        <v>16.09</v>
      </c>
      <c r="K379" s="27">
        <v>11.09</v>
      </c>
      <c r="L379" s="27">
        <v>5.34</v>
      </c>
      <c r="M379" s="27">
        <v>3.88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1.53</v>
      </c>
      <c r="V379" s="27">
        <v>8.3000000000000007</v>
      </c>
      <c r="W379" s="27">
        <v>0</v>
      </c>
      <c r="X379" s="27">
        <v>0</v>
      </c>
      <c r="Y379" s="27">
        <v>0</v>
      </c>
    </row>
    <row r="380" spans="1:25" x14ac:dyDescent="0.2">
      <c r="A380" s="39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2.27</v>
      </c>
      <c r="G380" s="27">
        <v>8.89</v>
      </c>
      <c r="H380" s="27">
        <v>5</v>
      </c>
      <c r="I380" s="27">
        <v>14.47</v>
      </c>
      <c r="J380" s="27">
        <v>2.0699999999999998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39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9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1.47</v>
      </c>
      <c r="H385" s="27">
        <v>3.24</v>
      </c>
      <c r="I385" s="27">
        <v>3.39</v>
      </c>
      <c r="J385" s="27">
        <v>5.92</v>
      </c>
      <c r="K385" s="27">
        <v>3.16</v>
      </c>
      <c r="L385" s="27">
        <v>0</v>
      </c>
      <c r="M385" s="27">
        <v>0</v>
      </c>
      <c r="N385" s="27">
        <v>0</v>
      </c>
      <c r="O385" s="27">
        <v>0</v>
      </c>
      <c r="P385" s="27">
        <v>1.08</v>
      </c>
      <c r="Q385" s="27">
        <v>1.99</v>
      </c>
      <c r="R385" s="27">
        <v>1.74</v>
      </c>
      <c r="S385" s="27">
        <v>2.14</v>
      </c>
      <c r="T385" s="27">
        <v>1.1299999999999999</v>
      </c>
      <c r="U385" s="27">
        <v>1.37</v>
      </c>
      <c r="V385" s="27">
        <v>0.04</v>
      </c>
      <c r="W385" s="27">
        <v>0</v>
      </c>
      <c r="X385" s="27">
        <v>0</v>
      </c>
      <c r="Y385" s="27">
        <v>0</v>
      </c>
    </row>
    <row r="386" spans="1:25" x14ac:dyDescent="0.2">
      <c r="A386" s="39">
        <v>2</v>
      </c>
      <c r="B386" s="27">
        <v>0</v>
      </c>
      <c r="C386" s="27">
        <v>7.0000000000000007E-2</v>
      </c>
      <c r="D386" s="27">
        <v>0</v>
      </c>
      <c r="E386" s="27">
        <v>0.09</v>
      </c>
      <c r="F386" s="27">
        <v>0</v>
      </c>
      <c r="G386" s="27">
        <v>3.33</v>
      </c>
      <c r="H386" s="27">
        <v>4.53</v>
      </c>
      <c r="I386" s="27">
        <v>3.28</v>
      </c>
      <c r="J386" s="27">
        <v>6.29</v>
      </c>
      <c r="K386" s="27">
        <v>3.28</v>
      </c>
      <c r="L386" s="27">
        <v>2.09</v>
      </c>
      <c r="M386" s="27">
        <v>2.21</v>
      </c>
      <c r="N386" s="27">
        <v>5.44</v>
      </c>
      <c r="O386" s="27">
        <v>5.44</v>
      </c>
      <c r="P386" s="27">
        <v>5.32</v>
      </c>
      <c r="Q386" s="27">
        <v>4.24</v>
      </c>
      <c r="R386" s="27">
        <v>3.38</v>
      </c>
      <c r="S386" s="27">
        <v>3.69</v>
      </c>
      <c r="T386" s="27">
        <v>2.41</v>
      </c>
      <c r="U386" s="27">
        <v>2.62</v>
      </c>
      <c r="V386" s="27">
        <v>1.23</v>
      </c>
      <c r="W386" s="27">
        <v>0</v>
      </c>
      <c r="X386" s="27">
        <v>0</v>
      </c>
      <c r="Y386" s="27">
        <v>0.79</v>
      </c>
    </row>
    <row r="387" spans="1:25" x14ac:dyDescent="0.2">
      <c r="A387" s="39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2.21</v>
      </c>
      <c r="G387" s="27">
        <v>7.83</v>
      </c>
      <c r="H387" s="27">
        <v>8.42</v>
      </c>
      <c r="I387" s="27">
        <v>10.29</v>
      </c>
      <c r="J387" s="27">
        <v>10</v>
      </c>
      <c r="K387" s="27">
        <v>8.36</v>
      </c>
      <c r="L387" s="27">
        <v>4.5999999999999996</v>
      </c>
      <c r="M387" s="27">
        <v>3.8</v>
      </c>
      <c r="N387" s="27">
        <v>5.58</v>
      </c>
      <c r="O387" s="27">
        <v>5.88</v>
      </c>
      <c r="P387" s="27">
        <v>6.24</v>
      </c>
      <c r="Q387" s="27">
        <v>6.35</v>
      </c>
      <c r="R387" s="27">
        <v>7.2</v>
      </c>
      <c r="S387" s="27">
        <v>7.84</v>
      </c>
      <c r="T387" s="27">
        <v>9.4</v>
      </c>
      <c r="U387" s="27">
        <v>11.7</v>
      </c>
      <c r="V387" s="27">
        <v>9.44</v>
      </c>
      <c r="W387" s="27">
        <v>1.98</v>
      </c>
      <c r="X387" s="27">
        <v>0</v>
      </c>
      <c r="Y387" s="27">
        <v>0</v>
      </c>
    </row>
    <row r="388" spans="1:25" x14ac:dyDescent="0.2">
      <c r="A388" s="39">
        <v>4</v>
      </c>
      <c r="B388" s="27">
        <v>0</v>
      </c>
      <c r="C388" s="27">
        <v>0</v>
      </c>
      <c r="D388" s="27">
        <v>0.24</v>
      </c>
      <c r="E388" s="27">
        <v>0.37</v>
      </c>
      <c r="F388" s="27">
        <v>0.38</v>
      </c>
      <c r="G388" s="27">
        <v>2.2400000000000002</v>
      </c>
      <c r="H388" s="27">
        <v>3.23</v>
      </c>
      <c r="I388" s="27">
        <v>3.46</v>
      </c>
      <c r="J388" s="27">
        <v>3.27</v>
      </c>
      <c r="K388" s="27">
        <v>1.19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0.09</v>
      </c>
      <c r="U388" s="27">
        <v>1.76</v>
      </c>
      <c r="V388" s="27">
        <v>0.51</v>
      </c>
      <c r="W388" s="27">
        <v>0</v>
      </c>
      <c r="X388" s="27">
        <v>0</v>
      </c>
      <c r="Y388" s="27">
        <v>0</v>
      </c>
    </row>
    <row r="389" spans="1:25" x14ac:dyDescent="0.2">
      <c r="A389" s="39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0.19</v>
      </c>
      <c r="J389" s="27">
        <v>0</v>
      </c>
      <c r="K389" s="27">
        <v>0.87</v>
      </c>
      <c r="L389" s="27">
        <v>0</v>
      </c>
      <c r="M389" s="27">
        <v>0</v>
      </c>
      <c r="N389" s="27">
        <v>0</v>
      </c>
      <c r="O389" s="27">
        <v>0</v>
      </c>
      <c r="P389" s="27">
        <v>1.34</v>
      </c>
      <c r="Q389" s="27">
        <v>1.36</v>
      </c>
      <c r="R389" s="27">
        <v>1.64</v>
      </c>
      <c r="S389" s="27">
        <v>3.23</v>
      </c>
      <c r="T389" s="27">
        <v>3.22</v>
      </c>
      <c r="U389" s="27">
        <v>7.06</v>
      </c>
      <c r="V389" s="27">
        <v>7.2</v>
      </c>
      <c r="W389" s="27">
        <v>0</v>
      </c>
      <c r="X389" s="27">
        <v>0</v>
      </c>
      <c r="Y389" s="27">
        <v>0</v>
      </c>
    </row>
    <row r="390" spans="1:25" x14ac:dyDescent="0.2">
      <c r="A390" s="39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0.65</v>
      </c>
      <c r="U390" s="27">
        <v>1.72</v>
      </c>
      <c r="V390" s="27">
        <v>0.84</v>
      </c>
      <c r="W390" s="27">
        <v>0</v>
      </c>
      <c r="X390" s="27">
        <v>0</v>
      </c>
      <c r="Y390" s="27">
        <v>0</v>
      </c>
    </row>
    <row r="391" spans="1:25" x14ac:dyDescent="0.2">
      <c r="A391" s="39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1.27</v>
      </c>
      <c r="H391" s="27">
        <v>0.95</v>
      </c>
      <c r="I391" s="27">
        <v>4.16</v>
      </c>
      <c r="J391" s="27">
        <v>3.47</v>
      </c>
      <c r="K391" s="27">
        <v>0</v>
      </c>
      <c r="L391" s="27">
        <v>0</v>
      </c>
      <c r="M391" s="27">
        <v>0</v>
      </c>
      <c r="N391" s="27">
        <v>0.01</v>
      </c>
      <c r="O391" s="27">
        <v>0</v>
      </c>
      <c r="P391" s="27">
        <v>0</v>
      </c>
      <c r="Q391" s="27">
        <v>0</v>
      </c>
      <c r="R391" s="27">
        <v>0</v>
      </c>
      <c r="S391" s="27">
        <v>0.95</v>
      </c>
      <c r="T391" s="27">
        <v>3.17</v>
      </c>
      <c r="U391" s="27">
        <v>4.1900000000000004</v>
      </c>
      <c r="V391" s="27">
        <v>6.29</v>
      </c>
      <c r="W391" s="27">
        <v>0</v>
      </c>
      <c r="X391" s="27">
        <v>0</v>
      </c>
      <c r="Y391" s="27">
        <v>0</v>
      </c>
    </row>
    <row r="392" spans="1:25" x14ac:dyDescent="0.2">
      <c r="A392" s="39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0.56000000000000005</v>
      </c>
      <c r="H392" s="27">
        <v>0.05</v>
      </c>
      <c r="I392" s="27">
        <v>2.1</v>
      </c>
      <c r="J392" s="27">
        <v>4.1900000000000004</v>
      </c>
      <c r="K392" s="27">
        <v>0.01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5.73</v>
      </c>
      <c r="V392" s="27">
        <v>5.44</v>
      </c>
      <c r="W392" s="27">
        <v>0</v>
      </c>
      <c r="X392" s="27">
        <v>0</v>
      </c>
      <c r="Y392" s="27">
        <v>0</v>
      </c>
    </row>
    <row r="393" spans="1:25" x14ac:dyDescent="0.2">
      <c r="A393" s="39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0.57999999999999996</v>
      </c>
      <c r="H393" s="27">
        <v>0.59</v>
      </c>
      <c r="I393" s="27">
        <v>0.83</v>
      </c>
      <c r="J393" s="27">
        <v>0.65</v>
      </c>
      <c r="K393" s="27">
        <v>0.09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9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0.6</v>
      </c>
      <c r="H394" s="27">
        <v>0.45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0.04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9">
        <v>11</v>
      </c>
      <c r="B395" s="27">
        <v>0</v>
      </c>
      <c r="C395" s="27">
        <v>0</v>
      </c>
      <c r="D395" s="27">
        <v>0.79</v>
      </c>
      <c r="E395" s="27">
        <v>1.17</v>
      </c>
      <c r="F395" s="27">
        <v>2.0699999999999998</v>
      </c>
      <c r="G395" s="27">
        <v>6.48</v>
      </c>
      <c r="H395" s="27">
        <v>2.2000000000000002</v>
      </c>
      <c r="I395" s="27">
        <v>9</v>
      </c>
      <c r="J395" s="27">
        <v>4.41</v>
      </c>
      <c r="K395" s="27">
        <v>0.53</v>
      </c>
      <c r="L395" s="27">
        <v>0</v>
      </c>
      <c r="M395" s="27">
        <v>0</v>
      </c>
      <c r="N395" s="27">
        <v>3.14</v>
      </c>
      <c r="O395" s="27">
        <v>2.41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2.61</v>
      </c>
      <c r="W395" s="27">
        <v>0</v>
      </c>
      <c r="X395" s="27">
        <v>0</v>
      </c>
      <c r="Y395" s="27">
        <v>0</v>
      </c>
    </row>
    <row r="396" spans="1:25" x14ac:dyDescent="0.2">
      <c r="A396" s="39">
        <v>12</v>
      </c>
      <c r="B396" s="27">
        <v>0</v>
      </c>
      <c r="C396" s="27">
        <v>0</v>
      </c>
      <c r="D396" s="27">
        <v>0.99</v>
      </c>
      <c r="E396" s="27">
        <v>1.1599999999999999</v>
      </c>
      <c r="F396" s="27">
        <v>2.4300000000000002</v>
      </c>
      <c r="G396" s="27">
        <v>3.25</v>
      </c>
      <c r="H396" s="27">
        <v>1.03</v>
      </c>
      <c r="I396" s="27">
        <v>4.54</v>
      </c>
      <c r="J396" s="27">
        <v>3.84</v>
      </c>
      <c r="K396" s="27">
        <v>0.13</v>
      </c>
      <c r="L396" s="27">
        <v>0.52</v>
      </c>
      <c r="M396" s="27">
        <v>0.01</v>
      </c>
      <c r="N396" s="27">
        <v>1.29</v>
      </c>
      <c r="O396" s="27">
        <v>2.48</v>
      </c>
      <c r="P396" s="27">
        <v>2.77</v>
      </c>
      <c r="Q396" s="27">
        <v>1.17</v>
      </c>
      <c r="R396" s="27">
        <v>1.28</v>
      </c>
      <c r="S396" s="27">
        <v>0</v>
      </c>
      <c r="T396" s="27">
        <v>0.4</v>
      </c>
      <c r="U396" s="27">
        <v>4.08</v>
      </c>
      <c r="V396" s="27">
        <v>5.31</v>
      </c>
      <c r="W396" s="27">
        <v>0.16</v>
      </c>
      <c r="X396" s="27">
        <v>0</v>
      </c>
      <c r="Y396" s="27">
        <v>0</v>
      </c>
    </row>
    <row r="397" spans="1:25" x14ac:dyDescent="0.2">
      <c r="A397" s="39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0.41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0.18</v>
      </c>
      <c r="V397" s="27">
        <v>4.22</v>
      </c>
      <c r="W397" s="27">
        <v>0</v>
      </c>
      <c r="X397" s="27">
        <v>0</v>
      </c>
      <c r="Y397" s="27">
        <v>0</v>
      </c>
    </row>
    <row r="398" spans="1:25" x14ac:dyDescent="0.2">
      <c r="A398" s="39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1.1200000000000001</v>
      </c>
      <c r="H398" s="27">
        <v>2.31</v>
      </c>
      <c r="I398" s="27">
        <v>0.2</v>
      </c>
      <c r="J398" s="27">
        <v>1.36</v>
      </c>
      <c r="K398" s="27">
        <v>0</v>
      </c>
      <c r="L398" s="27">
        <v>0.02</v>
      </c>
      <c r="M398" s="27">
        <v>0</v>
      </c>
      <c r="N398" s="27">
        <v>1.88</v>
      </c>
      <c r="O398" s="27">
        <v>1.3</v>
      </c>
      <c r="P398" s="27">
        <v>1.6</v>
      </c>
      <c r="Q398" s="27">
        <v>3.37</v>
      </c>
      <c r="R398" s="27">
        <v>4.41</v>
      </c>
      <c r="S398" s="27">
        <v>0.67</v>
      </c>
      <c r="T398" s="27">
        <v>0.91</v>
      </c>
      <c r="U398" s="27">
        <v>5.94</v>
      </c>
      <c r="V398" s="27">
        <v>16.55</v>
      </c>
      <c r="W398" s="27">
        <v>6.47</v>
      </c>
      <c r="X398" s="27">
        <v>0</v>
      </c>
      <c r="Y398" s="27">
        <v>0</v>
      </c>
    </row>
    <row r="399" spans="1:25" x14ac:dyDescent="0.2">
      <c r="A399" s="39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0.06</v>
      </c>
      <c r="G399" s="27">
        <v>2.91</v>
      </c>
      <c r="H399" s="27">
        <v>2.78</v>
      </c>
      <c r="I399" s="27">
        <v>6.19</v>
      </c>
      <c r="J399" s="27">
        <v>6.59</v>
      </c>
      <c r="K399" s="27">
        <v>5.96</v>
      </c>
      <c r="L399" s="27">
        <v>4.75</v>
      </c>
      <c r="M399" s="27">
        <v>4.12</v>
      </c>
      <c r="N399" s="27">
        <v>7.54</v>
      </c>
      <c r="O399" s="27">
        <v>8.89</v>
      </c>
      <c r="P399" s="27">
        <v>4.3499999999999996</v>
      </c>
      <c r="Q399" s="27">
        <v>4.74</v>
      </c>
      <c r="R399" s="27">
        <v>7.0000000000000007E-2</v>
      </c>
      <c r="S399" s="27">
        <v>0.68</v>
      </c>
      <c r="T399" s="27">
        <v>0.09</v>
      </c>
      <c r="U399" s="27">
        <v>1.97</v>
      </c>
      <c r="V399" s="27">
        <v>8.06</v>
      </c>
      <c r="W399" s="27">
        <v>0</v>
      </c>
      <c r="X399" s="27">
        <v>1.67</v>
      </c>
      <c r="Y399" s="27">
        <v>0</v>
      </c>
    </row>
    <row r="400" spans="1:25" x14ac:dyDescent="0.2">
      <c r="A400" s="39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0.27</v>
      </c>
      <c r="G400" s="27">
        <v>1.7</v>
      </c>
      <c r="H400" s="27">
        <v>2.44</v>
      </c>
      <c r="I400" s="27">
        <v>3.07</v>
      </c>
      <c r="J400" s="27">
        <v>0.73</v>
      </c>
      <c r="K400" s="27">
        <v>1.1299999999999999</v>
      </c>
      <c r="L400" s="27">
        <v>0</v>
      </c>
      <c r="M400" s="27">
        <v>0</v>
      </c>
      <c r="N400" s="27">
        <v>0.79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9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9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0.66</v>
      </c>
      <c r="G402" s="27">
        <v>5.34</v>
      </c>
      <c r="H402" s="27">
        <v>0.6</v>
      </c>
      <c r="I402" s="27">
        <v>1.3</v>
      </c>
      <c r="J402" s="27">
        <v>1.79</v>
      </c>
      <c r="K402" s="27">
        <v>0</v>
      </c>
      <c r="L402" s="27">
        <v>0</v>
      </c>
      <c r="M402" s="27">
        <v>0</v>
      </c>
      <c r="N402" s="27">
        <v>0.2</v>
      </c>
      <c r="O402" s="27">
        <v>0</v>
      </c>
      <c r="P402" s="27">
        <v>0</v>
      </c>
      <c r="Q402" s="27">
        <v>0</v>
      </c>
      <c r="R402" s="27">
        <v>0.72</v>
      </c>
      <c r="S402" s="27">
        <v>1.62</v>
      </c>
      <c r="T402" s="27">
        <v>0</v>
      </c>
      <c r="U402" s="27">
        <v>0</v>
      </c>
      <c r="V402" s="27">
        <v>4.9400000000000004</v>
      </c>
      <c r="W402" s="27">
        <v>0.15</v>
      </c>
      <c r="X402" s="27">
        <v>0</v>
      </c>
      <c r="Y402" s="27">
        <v>0</v>
      </c>
    </row>
    <row r="403" spans="1:25" x14ac:dyDescent="0.2">
      <c r="A403" s="39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7.0000000000000007E-2</v>
      </c>
      <c r="G403" s="27">
        <v>2.5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9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9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3.07</v>
      </c>
      <c r="I405" s="27">
        <v>1.59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9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1.75</v>
      </c>
      <c r="I406" s="27">
        <v>5.81</v>
      </c>
      <c r="J406" s="27">
        <v>2.2799999999999998</v>
      </c>
      <c r="K406" s="27">
        <v>0.32</v>
      </c>
      <c r="L406" s="27">
        <v>0</v>
      </c>
      <c r="M406" s="27">
        <v>0</v>
      </c>
      <c r="N406" s="27">
        <v>0.19</v>
      </c>
      <c r="O406" s="27">
        <v>0</v>
      </c>
      <c r="P406" s="27">
        <v>0.23</v>
      </c>
      <c r="Q406" s="27">
        <v>0.09</v>
      </c>
      <c r="R406" s="27">
        <v>0</v>
      </c>
      <c r="S406" s="27">
        <v>0.19</v>
      </c>
      <c r="T406" s="27">
        <v>0.73</v>
      </c>
      <c r="U406" s="27">
        <v>5.04</v>
      </c>
      <c r="V406" s="27">
        <v>1.84</v>
      </c>
      <c r="W406" s="27">
        <v>0.04</v>
      </c>
      <c r="X406" s="27">
        <v>0</v>
      </c>
      <c r="Y406" s="27">
        <v>0</v>
      </c>
    </row>
    <row r="407" spans="1:25" x14ac:dyDescent="0.2">
      <c r="A407" s="39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2.58</v>
      </c>
      <c r="I407" s="27">
        <v>2.04</v>
      </c>
      <c r="J407" s="27">
        <v>0.2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1.99</v>
      </c>
      <c r="U407" s="27">
        <v>2.1</v>
      </c>
      <c r="V407" s="27">
        <v>4.5999999999999996</v>
      </c>
      <c r="W407" s="27">
        <v>0</v>
      </c>
      <c r="X407" s="27">
        <v>0</v>
      </c>
      <c r="Y407" s="27">
        <v>0</v>
      </c>
    </row>
    <row r="408" spans="1:25" x14ac:dyDescent="0.2">
      <c r="A408" s="39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0.22</v>
      </c>
      <c r="G408" s="27">
        <v>2.31</v>
      </c>
      <c r="H408" s="27">
        <v>7.19</v>
      </c>
      <c r="I408" s="27">
        <v>7.31</v>
      </c>
      <c r="J408" s="27">
        <v>4.1900000000000004</v>
      </c>
      <c r="K408" s="27">
        <v>0.43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0.43</v>
      </c>
      <c r="S408" s="27">
        <v>3.23</v>
      </c>
      <c r="T408" s="27">
        <v>3.91</v>
      </c>
      <c r="U408" s="27">
        <v>5.25</v>
      </c>
      <c r="V408" s="27">
        <v>5.33</v>
      </c>
      <c r="W408" s="27">
        <v>2.16</v>
      </c>
      <c r="X408" s="27">
        <v>0</v>
      </c>
      <c r="Y408" s="27">
        <v>0</v>
      </c>
    </row>
    <row r="409" spans="1:25" x14ac:dyDescent="0.2">
      <c r="A409" s="39">
        <v>25</v>
      </c>
      <c r="B409" s="27">
        <v>0</v>
      </c>
      <c r="C409" s="27">
        <v>0</v>
      </c>
      <c r="D409" s="27">
        <v>1.92</v>
      </c>
      <c r="E409" s="27">
        <v>24.36</v>
      </c>
      <c r="F409" s="27">
        <v>29.48</v>
      </c>
      <c r="G409" s="27">
        <v>10.57</v>
      </c>
      <c r="H409" s="27">
        <v>7.16</v>
      </c>
      <c r="I409" s="27">
        <v>13.89</v>
      </c>
      <c r="J409" s="27">
        <v>9.8699999999999992</v>
      </c>
      <c r="K409" s="27">
        <v>5.66</v>
      </c>
      <c r="L409" s="27">
        <v>3.85</v>
      </c>
      <c r="M409" s="27">
        <v>3.36</v>
      </c>
      <c r="N409" s="27">
        <v>7.48</v>
      </c>
      <c r="O409" s="27">
        <v>9.67</v>
      </c>
      <c r="P409" s="27">
        <v>7.76</v>
      </c>
      <c r="Q409" s="27">
        <v>7.75</v>
      </c>
      <c r="R409" s="27">
        <v>4.5199999999999996</v>
      </c>
      <c r="S409" s="27">
        <v>6.75</v>
      </c>
      <c r="T409" s="27">
        <v>1.52</v>
      </c>
      <c r="U409" s="27">
        <v>5.32</v>
      </c>
      <c r="V409" s="27">
        <v>5.58</v>
      </c>
      <c r="W409" s="27">
        <v>3.42</v>
      </c>
      <c r="X409" s="27">
        <v>0</v>
      </c>
      <c r="Y409" s="27">
        <v>0</v>
      </c>
    </row>
    <row r="410" spans="1:25" x14ac:dyDescent="0.2">
      <c r="A410" s="39">
        <v>26</v>
      </c>
      <c r="B410" s="27">
        <v>0</v>
      </c>
      <c r="C410" s="27">
        <v>0</v>
      </c>
      <c r="D410" s="27">
        <v>0.24</v>
      </c>
      <c r="E410" s="27">
        <v>1.57</v>
      </c>
      <c r="F410" s="27">
        <v>4.3099999999999996</v>
      </c>
      <c r="G410" s="27">
        <v>6.34</v>
      </c>
      <c r="H410" s="27">
        <v>7.64</v>
      </c>
      <c r="I410" s="27">
        <v>8.9</v>
      </c>
      <c r="J410" s="27">
        <v>10.81</v>
      </c>
      <c r="K410" s="27">
        <v>6.54</v>
      </c>
      <c r="L410" s="27">
        <v>2.88</v>
      </c>
      <c r="M410" s="27">
        <v>2.13</v>
      </c>
      <c r="N410" s="27">
        <v>0.46</v>
      </c>
      <c r="O410" s="27">
        <v>3.01</v>
      </c>
      <c r="P410" s="27">
        <v>1.36</v>
      </c>
      <c r="Q410" s="27">
        <v>1.92</v>
      </c>
      <c r="R410" s="27">
        <v>5.45</v>
      </c>
      <c r="S410" s="27">
        <v>6.03</v>
      </c>
      <c r="T410" s="27">
        <v>5.75</v>
      </c>
      <c r="U410" s="27">
        <v>7.36</v>
      </c>
      <c r="V410" s="27">
        <v>7.16</v>
      </c>
      <c r="W410" s="27">
        <v>0</v>
      </c>
      <c r="X410" s="27">
        <v>0</v>
      </c>
      <c r="Y410" s="27">
        <v>0</v>
      </c>
    </row>
    <row r="411" spans="1:25" x14ac:dyDescent="0.2">
      <c r="A411" s="39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2.34</v>
      </c>
      <c r="G411" s="27">
        <v>3.28</v>
      </c>
      <c r="H411" s="27">
        <v>4.04</v>
      </c>
      <c r="I411" s="27">
        <v>6.28</v>
      </c>
      <c r="J411" s="27">
        <v>2.4300000000000002</v>
      </c>
      <c r="K411" s="27">
        <v>6.54</v>
      </c>
      <c r="L411" s="27">
        <v>1.48</v>
      </c>
      <c r="M411" s="27">
        <v>0</v>
      </c>
      <c r="N411" s="27">
        <v>4.26</v>
      </c>
      <c r="O411" s="27">
        <v>0.02</v>
      </c>
      <c r="P411" s="27">
        <v>0.92</v>
      </c>
      <c r="Q411" s="27">
        <v>0.67</v>
      </c>
      <c r="R411" s="27">
        <v>1.79</v>
      </c>
      <c r="S411" s="27">
        <v>2.4500000000000002</v>
      </c>
      <c r="T411" s="27">
        <v>4.62</v>
      </c>
      <c r="U411" s="27">
        <v>10.06</v>
      </c>
      <c r="V411" s="27">
        <v>11.98</v>
      </c>
      <c r="W411" s="27">
        <v>2.4700000000000002</v>
      </c>
      <c r="X411" s="27">
        <v>0</v>
      </c>
      <c r="Y411" s="27">
        <v>0</v>
      </c>
    </row>
    <row r="412" spans="1:25" x14ac:dyDescent="0.2">
      <c r="A412" s="39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1.37</v>
      </c>
      <c r="G412" s="27">
        <v>5.7</v>
      </c>
      <c r="H412" s="27">
        <v>5.53</v>
      </c>
      <c r="I412" s="27">
        <v>7.41</v>
      </c>
      <c r="J412" s="27">
        <v>0.62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2.76</v>
      </c>
      <c r="W412" s="27">
        <v>0</v>
      </c>
      <c r="X412" s="27">
        <v>0</v>
      </c>
      <c r="Y412" s="27">
        <v>0</v>
      </c>
    </row>
    <row r="413" spans="1:25" x14ac:dyDescent="0.2">
      <c r="A413" s="39">
        <v>29</v>
      </c>
      <c r="B413" s="27">
        <v>0</v>
      </c>
      <c r="C413" s="27">
        <v>0</v>
      </c>
      <c r="D413" s="27">
        <v>0.34</v>
      </c>
      <c r="E413" s="27">
        <v>1.84</v>
      </c>
      <c r="F413" s="27">
        <v>4.62</v>
      </c>
      <c r="G413" s="27">
        <v>7.39</v>
      </c>
      <c r="H413" s="27">
        <v>9.74</v>
      </c>
      <c r="I413" s="27">
        <v>9</v>
      </c>
      <c r="J413" s="27">
        <v>9.42</v>
      </c>
      <c r="K413" s="27">
        <v>6.5</v>
      </c>
      <c r="L413" s="27">
        <v>3.13</v>
      </c>
      <c r="M413" s="27">
        <v>2.2799999999999998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0.9</v>
      </c>
      <c r="V413" s="27">
        <v>4.8600000000000003</v>
      </c>
      <c r="W413" s="27">
        <v>0</v>
      </c>
      <c r="X413" s="27">
        <v>0</v>
      </c>
      <c r="Y413" s="27">
        <v>0</v>
      </c>
    </row>
    <row r="414" spans="1:25" x14ac:dyDescent="0.2">
      <c r="A414" s="39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1.33</v>
      </c>
      <c r="G414" s="27">
        <v>5.21</v>
      </c>
      <c r="H414" s="27">
        <v>2.93</v>
      </c>
      <c r="I414" s="27">
        <v>8.48</v>
      </c>
      <c r="J414" s="27">
        <v>1.22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39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9">
        <v>1</v>
      </c>
      <c r="B421" s="27">
        <v>19.829999999999998</v>
      </c>
      <c r="C421" s="27">
        <v>20.329999999999998</v>
      </c>
      <c r="D421" s="27">
        <v>13.43</v>
      </c>
      <c r="E421" s="27">
        <v>7.7</v>
      </c>
      <c r="F421" s="27">
        <v>5.83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1.64</v>
      </c>
      <c r="M421" s="27">
        <v>6.68</v>
      </c>
      <c r="N421" s="27">
        <v>1.55</v>
      </c>
      <c r="O421" s="27">
        <v>3.62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0.12</v>
      </c>
      <c r="W421" s="27">
        <v>14.52</v>
      </c>
      <c r="X421" s="27">
        <v>20.61</v>
      </c>
      <c r="Y421" s="27">
        <v>17.18</v>
      </c>
    </row>
    <row r="422" spans="1:25" x14ac:dyDescent="0.2">
      <c r="A422" s="39">
        <v>2</v>
      </c>
      <c r="B422" s="27">
        <v>3.2</v>
      </c>
      <c r="C422" s="27">
        <v>0.01</v>
      </c>
      <c r="D422" s="27">
        <v>0.24</v>
      </c>
      <c r="E422" s="27">
        <v>0</v>
      </c>
      <c r="F422" s="27">
        <v>1.73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10.66</v>
      </c>
      <c r="X422" s="27">
        <v>1.81</v>
      </c>
      <c r="Y422" s="27">
        <v>0</v>
      </c>
    </row>
    <row r="423" spans="1:25" x14ac:dyDescent="0.2">
      <c r="A423" s="39">
        <v>3</v>
      </c>
      <c r="B423" s="27">
        <v>9.6</v>
      </c>
      <c r="C423" s="27">
        <v>10</v>
      </c>
      <c r="D423" s="27">
        <v>98.62</v>
      </c>
      <c r="E423" s="27">
        <v>7.84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5.95</v>
      </c>
      <c r="Y423" s="27">
        <v>10.11</v>
      </c>
    </row>
    <row r="424" spans="1:25" x14ac:dyDescent="0.2">
      <c r="A424" s="39">
        <v>4</v>
      </c>
      <c r="B424" s="27">
        <v>8.1999999999999993</v>
      </c>
      <c r="C424" s="27">
        <v>2.34</v>
      </c>
      <c r="D424" s="27">
        <v>0.02</v>
      </c>
      <c r="E424" s="27">
        <v>0</v>
      </c>
      <c r="F424" s="27">
        <v>0.19</v>
      </c>
      <c r="G424" s="27">
        <v>0.06</v>
      </c>
      <c r="H424" s="27">
        <v>0</v>
      </c>
      <c r="I424" s="27">
        <v>0</v>
      </c>
      <c r="J424" s="27">
        <v>0</v>
      </c>
      <c r="K424" s="27">
        <v>0</v>
      </c>
      <c r="L424" s="27">
        <v>9.9700000000000006</v>
      </c>
      <c r="M424" s="27">
        <v>11.75</v>
      </c>
      <c r="N424" s="27">
        <v>1.89</v>
      </c>
      <c r="O424" s="27">
        <v>12.06</v>
      </c>
      <c r="P424" s="27">
        <v>16.68</v>
      </c>
      <c r="Q424" s="27">
        <v>4.47</v>
      </c>
      <c r="R424" s="27">
        <v>14.12</v>
      </c>
      <c r="S424" s="27">
        <v>9.9499999999999993</v>
      </c>
      <c r="T424" s="27">
        <v>0.04</v>
      </c>
      <c r="U424" s="27">
        <v>0</v>
      </c>
      <c r="V424" s="27">
        <v>0.01</v>
      </c>
      <c r="W424" s="27">
        <v>11.68</v>
      </c>
      <c r="X424" s="27">
        <v>22.64</v>
      </c>
      <c r="Y424" s="27">
        <v>28.68</v>
      </c>
    </row>
    <row r="425" spans="1:25" x14ac:dyDescent="0.2">
      <c r="A425" s="39">
        <v>5</v>
      </c>
      <c r="B425" s="27">
        <v>12.46</v>
      </c>
      <c r="C425" s="27">
        <v>19.760000000000002</v>
      </c>
      <c r="D425" s="27">
        <v>7.46</v>
      </c>
      <c r="E425" s="27">
        <v>4.8</v>
      </c>
      <c r="F425" s="27">
        <v>5.07</v>
      </c>
      <c r="G425" s="27">
        <v>4.04</v>
      </c>
      <c r="H425" s="27">
        <v>6.04</v>
      </c>
      <c r="I425" s="27">
        <v>0.2</v>
      </c>
      <c r="J425" s="27">
        <v>3.89</v>
      </c>
      <c r="K425" s="27">
        <v>0</v>
      </c>
      <c r="L425" s="27">
        <v>7.55</v>
      </c>
      <c r="M425" s="27">
        <v>10.5</v>
      </c>
      <c r="N425" s="27">
        <v>8.68</v>
      </c>
      <c r="O425" s="27">
        <v>9.89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11.59</v>
      </c>
      <c r="X425" s="27">
        <v>25.46</v>
      </c>
      <c r="Y425" s="27">
        <v>22.64</v>
      </c>
    </row>
    <row r="426" spans="1:25" x14ac:dyDescent="0.2">
      <c r="A426" s="39">
        <v>6</v>
      </c>
      <c r="B426" s="27">
        <v>16.73</v>
      </c>
      <c r="C426" s="27">
        <v>6.03</v>
      </c>
      <c r="D426" s="27">
        <v>12.57</v>
      </c>
      <c r="E426" s="27">
        <v>8.9499999999999993</v>
      </c>
      <c r="F426" s="27">
        <v>8.56</v>
      </c>
      <c r="G426" s="27">
        <v>6.4</v>
      </c>
      <c r="H426" s="27">
        <v>5.8</v>
      </c>
      <c r="I426" s="27">
        <v>1.97</v>
      </c>
      <c r="J426" s="27">
        <v>5.48</v>
      </c>
      <c r="K426" s="27">
        <v>4.9400000000000004</v>
      </c>
      <c r="L426" s="27">
        <v>4.54</v>
      </c>
      <c r="M426" s="27">
        <v>14.33</v>
      </c>
      <c r="N426" s="27">
        <v>8.15</v>
      </c>
      <c r="O426" s="27">
        <v>12.9</v>
      </c>
      <c r="P426" s="27">
        <v>11.67</v>
      </c>
      <c r="Q426" s="27">
        <v>7.18</v>
      </c>
      <c r="R426" s="27">
        <v>4.28</v>
      </c>
      <c r="S426" s="27">
        <v>3.85</v>
      </c>
      <c r="T426" s="27">
        <v>0.01</v>
      </c>
      <c r="U426" s="27">
        <v>0</v>
      </c>
      <c r="V426" s="27">
        <v>0.01</v>
      </c>
      <c r="W426" s="27">
        <v>5.62</v>
      </c>
      <c r="X426" s="27">
        <v>27.77</v>
      </c>
      <c r="Y426" s="27">
        <v>75.930000000000007</v>
      </c>
    </row>
    <row r="427" spans="1:25" x14ac:dyDescent="0.2">
      <c r="A427" s="39">
        <v>7</v>
      </c>
      <c r="B427" s="27">
        <v>24.21</v>
      </c>
      <c r="C427" s="27">
        <v>9.15</v>
      </c>
      <c r="D427" s="27">
        <v>2.86</v>
      </c>
      <c r="E427" s="27">
        <v>2.34</v>
      </c>
      <c r="F427" s="27">
        <v>2.84</v>
      </c>
      <c r="G427" s="27">
        <v>0</v>
      </c>
      <c r="H427" s="27">
        <v>0.02</v>
      </c>
      <c r="I427" s="27">
        <v>0</v>
      </c>
      <c r="J427" s="27">
        <v>0</v>
      </c>
      <c r="K427" s="27">
        <v>5.87</v>
      </c>
      <c r="L427" s="27">
        <v>18</v>
      </c>
      <c r="M427" s="27">
        <v>17.62</v>
      </c>
      <c r="N427" s="27">
        <v>0.24</v>
      </c>
      <c r="O427" s="27">
        <v>4.58</v>
      </c>
      <c r="P427" s="27">
        <v>7.81</v>
      </c>
      <c r="Q427" s="27">
        <v>6.24</v>
      </c>
      <c r="R427" s="27">
        <v>1.21</v>
      </c>
      <c r="S427" s="27">
        <v>0</v>
      </c>
      <c r="T427" s="27">
        <v>0</v>
      </c>
      <c r="U427" s="27">
        <v>0</v>
      </c>
      <c r="V427" s="27">
        <v>0</v>
      </c>
      <c r="W427" s="27">
        <v>9.64</v>
      </c>
      <c r="X427" s="27">
        <v>45.27</v>
      </c>
      <c r="Y427" s="27">
        <v>49.74</v>
      </c>
    </row>
    <row r="428" spans="1:25" x14ac:dyDescent="0.2">
      <c r="A428" s="39">
        <v>8</v>
      </c>
      <c r="B428" s="27">
        <v>56.15</v>
      </c>
      <c r="C428" s="27">
        <v>45.34</v>
      </c>
      <c r="D428" s="27">
        <v>35.49</v>
      </c>
      <c r="E428" s="27">
        <v>19.61</v>
      </c>
      <c r="F428" s="27">
        <v>7.58</v>
      </c>
      <c r="G428" s="27">
        <v>0</v>
      </c>
      <c r="H428" s="27">
        <v>2.09</v>
      </c>
      <c r="I428" s="27">
        <v>0</v>
      </c>
      <c r="J428" s="27">
        <v>0</v>
      </c>
      <c r="K428" s="27">
        <v>3.91</v>
      </c>
      <c r="L428" s="27">
        <v>27.18</v>
      </c>
      <c r="M428" s="27">
        <v>24.92</v>
      </c>
      <c r="N428" s="27">
        <v>4.09</v>
      </c>
      <c r="O428" s="27">
        <v>8.3800000000000008</v>
      </c>
      <c r="P428" s="27">
        <v>9.67</v>
      </c>
      <c r="Q428" s="27">
        <v>4.58</v>
      </c>
      <c r="R428" s="27">
        <v>16.059999999999999</v>
      </c>
      <c r="S428" s="27">
        <v>11.85</v>
      </c>
      <c r="T428" s="27">
        <v>3.55</v>
      </c>
      <c r="U428" s="27">
        <v>0</v>
      </c>
      <c r="V428" s="27">
        <v>0</v>
      </c>
      <c r="W428" s="27">
        <v>20.37</v>
      </c>
      <c r="X428" s="27">
        <v>14.33</v>
      </c>
      <c r="Y428" s="27">
        <v>33.82</v>
      </c>
    </row>
    <row r="429" spans="1:25" x14ac:dyDescent="0.2">
      <c r="A429" s="39">
        <v>9</v>
      </c>
      <c r="B429" s="27">
        <v>18.22</v>
      </c>
      <c r="C429" s="27">
        <v>13.59</v>
      </c>
      <c r="D429" s="27">
        <v>9.08</v>
      </c>
      <c r="E429" s="27">
        <v>8.3000000000000007</v>
      </c>
      <c r="F429" s="27">
        <v>9.6999999999999993</v>
      </c>
      <c r="G429" s="27">
        <v>0</v>
      </c>
      <c r="H429" s="27">
        <v>0</v>
      </c>
      <c r="I429" s="27">
        <v>0</v>
      </c>
      <c r="J429" s="27">
        <v>0</v>
      </c>
      <c r="K429" s="27">
        <v>2.34</v>
      </c>
      <c r="L429" s="27">
        <v>12.9</v>
      </c>
      <c r="M429" s="27">
        <v>20.07</v>
      </c>
      <c r="N429" s="27">
        <v>17</v>
      </c>
      <c r="O429" s="27">
        <v>19.649999999999999</v>
      </c>
      <c r="P429" s="27">
        <v>18.22</v>
      </c>
      <c r="Q429" s="27">
        <v>26.35</v>
      </c>
      <c r="R429" s="27">
        <v>38.11</v>
      </c>
      <c r="S429" s="27">
        <v>27.63</v>
      </c>
      <c r="T429" s="27">
        <v>16.52</v>
      </c>
      <c r="U429" s="27">
        <v>10.74</v>
      </c>
      <c r="V429" s="27">
        <v>37.43</v>
      </c>
      <c r="W429" s="27">
        <v>55.09</v>
      </c>
      <c r="X429" s="27">
        <v>38.950000000000003</v>
      </c>
      <c r="Y429" s="27">
        <v>27.78</v>
      </c>
    </row>
    <row r="430" spans="1:25" x14ac:dyDescent="0.2">
      <c r="A430" s="39">
        <v>10</v>
      </c>
      <c r="B430" s="27">
        <v>120.95</v>
      </c>
      <c r="C430" s="27">
        <v>104.24</v>
      </c>
      <c r="D430" s="27">
        <v>21.08</v>
      </c>
      <c r="E430" s="27">
        <v>8.86</v>
      </c>
      <c r="F430" s="27">
        <v>8.33</v>
      </c>
      <c r="G430" s="27">
        <v>0</v>
      </c>
      <c r="H430" s="27">
        <v>0</v>
      </c>
      <c r="I430" s="27">
        <v>1.28</v>
      </c>
      <c r="J430" s="27">
        <v>8.59</v>
      </c>
      <c r="K430" s="27">
        <v>18.670000000000002</v>
      </c>
      <c r="L430" s="27">
        <v>33.82</v>
      </c>
      <c r="M430" s="27">
        <v>49.76</v>
      </c>
      <c r="N430" s="27">
        <v>27.88</v>
      </c>
      <c r="O430" s="27">
        <v>26.68</v>
      </c>
      <c r="P430" s="27">
        <v>21.76</v>
      </c>
      <c r="Q430" s="27">
        <v>14.65</v>
      </c>
      <c r="R430" s="27">
        <v>9.15</v>
      </c>
      <c r="S430" s="27">
        <v>13.14</v>
      </c>
      <c r="T430" s="27">
        <v>10.58</v>
      </c>
      <c r="U430" s="27">
        <v>0.06</v>
      </c>
      <c r="V430" s="27">
        <v>0.62</v>
      </c>
      <c r="W430" s="27">
        <v>32.75</v>
      </c>
      <c r="X430" s="27">
        <v>37.69</v>
      </c>
      <c r="Y430" s="27">
        <v>45.02</v>
      </c>
    </row>
    <row r="431" spans="1:25" x14ac:dyDescent="0.2">
      <c r="A431" s="39">
        <v>11</v>
      </c>
      <c r="B431" s="27">
        <v>16.03</v>
      </c>
      <c r="C431" s="27">
        <v>3.89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0.01</v>
      </c>
      <c r="L431" s="27">
        <v>2.2200000000000002</v>
      </c>
      <c r="M431" s="27">
        <v>1.51</v>
      </c>
      <c r="N431" s="27">
        <v>0</v>
      </c>
      <c r="O431" s="27">
        <v>0</v>
      </c>
      <c r="P431" s="27">
        <v>6.12</v>
      </c>
      <c r="Q431" s="27">
        <v>2.61</v>
      </c>
      <c r="R431" s="27">
        <v>15.09</v>
      </c>
      <c r="S431" s="27">
        <v>12.67</v>
      </c>
      <c r="T431" s="27">
        <v>27.47</v>
      </c>
      <c r="U431" s="27">
        <v>20.98</v>
      </c>
      <c r="V431" s="27">
        <v>0</v>
      </c>
      <c r="W431" s="27">
        <v>17.89</v>
      </c>
      <c r="X431" s="27">
        <v>44.48</v>
      </c>
      <c r="Y431" s="27">
        <v>23.34</v>
      </c>
    </row>
    <row r="432" spans="1:25" x14ac:dyDescent="0.2">
      <c r="A432" s="39">
        <v>12</v>
      </c>
      <c r="B432" s="27">
        <v>13.94</v>
      </c>
      <c r="C432" s="27">
        <v>5.18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0.48</v>
      </c>
      <c r="L432" s="27">
        <v>0</v>
      </c>
      <c r="M432" s="27">
        <v>4.55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19.46</v>
      </c>
      <c r="T432" s="27">
        <v>0.1</v>
      </c>
      <c r="U432" s="27">
        <v>0</v>
      </c>
      <c r="V432" s="27">
        <v>0</v>
      </c>
      <c r="W432" s="27">
        <v>0.03</v>
      </c>
      <c r="X432" s="27">
        <v>1.6</v>
      </c>
      <c r="Y432" s="27">
        <v>28.97</v>
      </c>
    </row>
    <row r="433" spans="1:25" x14ac:dyDescent="0.2">
      <c r="A433" s="39">
        <v>13</v>
      </c>
      <c r="B433" s="27">
        <v>23.07</v>
      </c>
      <c r="C433" s="27">
        <v>8.49</v>
      </c>
      <c r="D433" s="27">
        <v>2.37</v>
      </c>
      <c r="E433" s="27">
        <v>4.04</v>
      </c>
      <c r="F433" s="27">
        <v>2.98</v>
      </c>
      <c r="G433" s="27">
        <v>3.28</v>
      </c>
      <c r="H433" s="27">
        <v>33.06</v>
      </c>
      <c r="I433" s="27">
        <v>0</v>
      </c>
      <c r="J433" s="27">
        <v>1.72</v>
      </c>
      <c r="K433" s="27">
        <v>7.79</v>
      </c>
      <c r="L433" s="27">
        <v>8.7200000000000006</v>
      </c>
      <c r="M433" s="27">
        <v>11.13</v>
      </c>
      <c r="N433" s="27">
        <v>8.18</v>
      </c>
      <c r="O433" s="27">
        <v>7.83</v>
      </c>
      <c r="P433" s="27">
        <v>9.48</v>
      </c>
      <c r="Q433" s="27">
        <v>11.13</v>
      </c>
      <c r="R433" s="27">
        <v>12.26</v>
      </c>
      <c r="S433" s="27">
        <v>11.9</v>
      </c>
      <c r="T433" s="27">
        <v>8.6</v>
      </c>
      <c r="U433" s="27">
        <v>1.41</v>
      </c>
      <c r="V433" s="27">
        <v>0</v>
      </c>
      <c r="W433" s="27">
        <v>6.08</v>
      </c>
      <c r="X433" s="27">
        <v>9.44</v>
      </c>
      <c r="Y433" s="27">
        <v>17.600000000000001</v>
      </c>
    </row>
    <row r="434" spans="1:25" x14ac:dyDescent="0.2">
      <c r="A434" s="39">
        <v>14</v>
      </c>
      <c r="B434" s="27">
        <v>31.08</v>
      </c>
      <c r="C434" s="27">
        <v>10.5</v>
      </c>
      <c r="D434" s="27">
        <v>60.14</v>
      </c>
      <c r="E434" s="27">
        <v>13.8</v>
      </c>
      <c r="F434" s="27">
        <v>5.93</v>
      </c>
      <c r="G434" s="27">
        <v>0</v>
      </c>
      <c r="H434" s="27">
        <v>0</v>
      </c>
      <c r="I434" s="27">
        <v>0.1</v>
      </c>
      <c r="J434" s="27">
        <v>0</v>
      </c>
      <c r="K434" s="27">
        <v>15.53</v>
      </c>
      <c r="L434" s="27">
        <v>2.84</v>
      </c>
      <c r="M434" s="27">
        <v>4.2699999999999996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0.63</v>
      </c>
      <c r="T434" s="27">
        <v>0.71</v>
      </c>
      <c r="U434" s="27">
        <v>0</v>
      </c>
      <c r="V434" s="27">
        <v>0</v>
      </c>
      <c r="W434" s="27">
        <v>0</v>
      </c>
      <c r="X434" s="27">
        <v>7.98</v>
      </c>
      <c r="Y434" s="27">
        <v>23.71</v>
      </c>
    </row>
    <row r="435" spans="1:25" x14ac:dyDescent="0.2">
      <c r="A435" s="39">
        <v>15</v>
      </c>
      <c r="B435" s="27">
        <v>9.4499999999999993</v>
      </c>
      <c r="C435" s="27">
        <v>8.7799999999999994</v>
      </c>
      <c r="D435" s="27">
        <v>10.17</v>
      </c>
      <c r="E435" s="27">
        <v>8.08</v>
      </c>
      <c r="F435" s="27">
        <v>0.02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0.5</v>
      </c>
      <c r="S435" s="27">
        <v>0</v>
      </c>
      <c r="T435" s="27">
        <v>3.05</v>
      </c>
      <c r="U435" s="27">
        <v>0</v>
      </c>
      <c r="V435" s="27">
        <v>0</v>
      </c>
      <c r="W435" s="27">
        <v>16.25</v>
      </c>
      <c r="X435" s="27">
        <v>0</v>
      </c>
      <c r="Y435" s="27">
        <v>25.1</v>
      </c>
    </row>
    <row r="436" spans="1:25" x14ac:dyDescent="0.2">
      <c r="A436" s="39">
        <v>16</v>
      </c>
      <c r="B436" s="27">
        <v>25.56</v>
      </c>
      <c r="C436" s="27">
        <v>9.7200000000000006</v>
      </c>
      <c r="D436" s="27">
        <v>10.46</v>
      </c>
      <c r="E436" s="27">
        <v>6.28</v>
      </c>
      <c r="F436" s="27">
        <v>0</v>
      </c>
      <c r="G436" s="27">
        <v>0</v>
      </c>
      <c r="H436" s="27">
        <v>0</v>
      </c>
      <c r="I436" s="27">
        <v>0</v>
      </c>
      <c r="J436" s="27">
        <v>0.01</v>
      </c>
      <c r="K436" s="27">
        <v>0</v>
      </c>
      <c r="L436" s="27">
        <v>6.07</v>
      </c>
      <c r="M436" s="27">
        <v>12.68</v>
      </c>
      <c r="N436" s="27">
        <v>0</v>
      </c>
      <c r="O436" s="27">
        <v>4.5599999999999996</v>
      </c>
      <c r="P436" s="27">
        <v>18.16</v>
      </c>
      <c r="Q436" s="27">
        <v>18.36</v>
      </c>
      <c r="R436" s="27">
        <v>15.82</v>
      </c>
      <c r="S436" s="27">
        <v>12.89</v>
      </c>
      <c r="T436" s="27">
        <v>32.18</v>
      </c>
      <c r="U436" s="27">
        <v>30.03</v>
      </c>
      <c r="V436" s="27">
        <v>4.45</v>
      </c>
      <c r="W436" s="27">
        <v>24.54</v>
      </c>
      <c r="X436" s="27">
        <v>30.71</v>
      </c>
      <c r="Y436" s="27">
        <v>61.28</v>
      </c>
    </row>
    <row r="437" spans="1:25" x14ac:dyDescent="0.2">
      <c r="A437" s="39">
        <v>17</v>
      </c>
      <c r="B437" s="27">
        <v>44.51</v>
      </c>
      <c r="C437" s="27">
        <v>23.31</v>
      </c>
      <c r="D437" s="27">
        <v>18.510000000000002</v>
      </c>
      <c r="E437" s="27">
        <v>15.84</v>
      </c>
      <c r="F437" s="27">
        <v>0.46</v>
      </c>
      <c r="G437" s="27">
        <v>0.36</v>
      </c>
      <c r="H437" s="27">
        <v>1.22</v>
      </c>
      <c r="I437" s="27">
        <v>3.79</v>
      </c>
      <c r="J437" s="27">
        <v>12.78</v>
      </c>
      <c r="K437" s="27">
        <v>16.21</v>
      </c>
      <c r="L437" s="27">
        <v>30.39</v>
      </c>
      <c r="M437" s="27">
        <v>28.35</v>
      </c>
      <c r="N437" s="27">
        <v>22.55</v>
      </c>
      <c r="O437" s="27">
        <v>23</v>
      </c>
      <c r="P437" s="27">
        <v>32.700000000000003</v>
      </c>
      <c r="Q437" s="27">
        <v>37.130000000000003</v>
      </c>
      <c r="R437" s="27">
        <v>36.340000000000003</v>
      </c>
      <c r="S437" s="27">
        <v>33.54</v>
      </c>
      <c r="T437" s="27">
        <v>29.75</v>
      </c>
      <c r="U437" s="27">
        <v>24.09</v>
      </c>
      <c r="V437" s="27">
        <v>17.899999999999999</v>
      </c>
      <c r="W437" s="27">
        <v>31.69</v>
      </c>
      <c r="X437" s="27">
        <v>48.92</v>
      </c>
      <c r="Y437" s="27">
        <v>46.02</v>
      </c>
    </row>
    <row r="438" spans="1:25" x14ac:dyDescent="0.2">
      <c r="A438" s="39">
        <v>18</v>
      </c>
      <c r="B438" s="27">
        <v>22.67</v>
      </c>
      <c r="C438" s="27">
        <v>15.45</v>
      </c>
      <c r="D438" s="27">
        <v>8.8800000000000008</v>
      </c>
      <c r="E438" s="27">
        <v>0.92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5.29</v>
      </c>
      <c r="L438" s="27">
        <v>10.65</v>
      </c>
      <c r="M438" s="27">
        <v>13.39</v>
      </c>
      <c r="N438" s="27">
        <v>0</v>
      </c>
      <c r="O438" s="27">
        <v>3.02</v>
      </c>
      <c r="P438" s="27">
        <v>9.25</v>
      </c>
      <c r="Q438" s="27">
        <v>2.79</v>
      </c>
      <c r="R438" s="27">
        <v>0</v>
      </c>
      <c r="S438" s="27">
        <v>0</v>
      </c>
      <c r="T438" s="27">
        <v>17.62</v>
      </c>
      <c r="U438" s="27">
        <v>10.41</v>
      </c>
      <c r="V438" s="27">
        <v>0</v>
      </c>
      <c r="W438" s="27">
        <v>0.12</v>
      </c>
      <c r="X438" s="27">
        <v>21.66</v>
      </c>
      <c r="Y438" s="27">
        <v>32.049999999999997</v>
      </c>
    </row>
    <row r="439" spans="1:25" x14ac:dyDescent="0.2">
      <c r="A439" s="39">
        <v>19</v>
      </c>
      <c r="B439" s="27">
        <v>12.17</v>
      </c>
      <c r="C439" s="27">
        <v>9.56</v>
      </c>
      <c r="D439" s="27">
        <v>15.15</v>
      </c>
      <c r="E439" s="27">
        <v>8.3699999999999992</v>
      </c>
      <c r="F439" s="27">
        <v>0.62</v>
      </c>
      <c r="G439" s="27">
        <v>0</v>
      </c>
      <c r="H439" s="27">
        <v>18.82</v>
      </c>
      <c r="I439" s="27">
        <v>2.61</v>
      </c>
      <c r="J439" s="27">
        <v>2.12</v>
      </c>
      <c r="K439" s="27">
        <v>7.8</v>
      </c>
      <c r="L439" s="27">
        <v>10.95</v>
      </c>
      <c r="M439" s="27">
        <v>10.41</v>
      </c>
      <c r="N439" s="27">
        <v>11.32</v>
      </c>
      <c r="O439" s="27">
        <v>12.46</v>
      </c>
      <c r="P439" s="27">
        <v>10.17</v>
      </c>
      <c r="Q439" s="27">
        <v>10.01</v>
      </c>
      <c r="R439" s="27">
        <v>16.25</v>
      </c>
      <c r="S439" s="27">
        <v>13.7</v>
      </c>
      <c r="T439" s="27">
        <v>14.77</v>
      </c>
      <c r="U439" s="27">
        <v>8.9499999999999993</v>
      </c>
      <c r="V439" s="27">
        <v>7.7</v>
      </c>
      <c r="W439" s="27">
        <v>17.239999999999998</v>
      </c>
      <c r="X439" s="27">
        <v>44.12</v>
      </c>
      <c r="Y439" s="27">
        <v>57.42</v>
      </c>
    </row>
    <row r="440" spans="1:25" x14ac:dyDescent="0.2">
      <c r="A440" s="39">
        <v>20</v>
      </c>
      <c r="B440" s="27">
        <v>22.52</v>
      </c>
      <c r="C440" s="27">
        <v>25.78</v>
      </c>
      <c r="D440" s="27">
        <v>12.64</v>
      </c>
      <c r="E440" s="27">
        <v>9.59</v>
      </c>
      <c r="F440" s="27">
        <v>17.11</v>
      </c>
      <c r="G440" s="27">
        <v>13.77</v>
      </c>
      <c r="H440" s="27">
        <v>5.18</v>
      </c>
      <c r="I440" s="27">
        <v>6.06</v>
      </c>
      <c r="J440" s="27">
        <v>15.92</v>
      </c>
      <c r="K440" s="27">
        <v>23.54</v>
      </c>
      <c r="L440" s="27">
        <v>29.97</v>
      </c>
      <c r="M440" s="27">
        <v>33.65</v>
      </c>
      <c r="N440" s="27">
        <v>54.63</v>
      </c>
      <c r="O440" s="27">
        <v>54.51</v>
      </c>
      <c r="P440" s="27">
        <v>76.88</v>
      </c>
      <c r="Q440" s="27">
        <v>76.400000000000006</v>
      </c>
      <c r="R440" s="27">
        <v>142.21</v>
      </c>
      <c r="S440" s="27">
        <v>140.29</v>
      </c>
      <c r="T440" s="27">
        <v>137.68</v>
      </c>
      <c r="U440" s="27">
        <v>50.09</v>
      </c>
      <c r="V440" s="27">
        <v>13.59</v>
      </c>
      <c r="W440" s="27">
        <v>34.630000000000003</v>
      </c>
      <c r="X440" s="27">
        <v>38.76</v>
      </c>
      <c r="Y440" s="27">
        <v>39</v>
      </c>
    </row>
    <row r="441" spans="1:25" x14ac:dyDescent="0.2">
      <c r="A441" s="39">
        <v>21</v>
      </c>
      <c r="B441" s="27">
        <v>52.68</v>
      </c>
      <c r="C441" s="27">
        <v>29.35</v>
      </c>
      <c r="D441" s="27">
        <v>34.1</v>
      </c>
      <c r="E441" s="27">
        <v>65.56</v>
      </c>
      <c r="F441" s="27">
        <v>105.61</v>
      </c>
      <c r="G441" s="27">
        <v>3.8</v>
      </c>
      <c r="H441" s="27">
        <v>0</v>
      </c>
      <c r="I441" s="27">
        <v>0</v>
      </c>
      <c r="J441" s="27">
        <v>5.56</v>
      </c>
      <c r="K441" s="27">
        <v>17.670000000000002</v>
      </c>
      <c r="L441" s="27">
        <v>50.93</v>
      </c>
      <c r="M441" s="27">
        <v>54.77</v>
      </c>
      <c r="N441" s="27">
        <v>34.64</v>
      </c>
      <c r="O441" s="27">
        <v>37.86</v>
      </c>
      <c r="P441" s="27">
        <v>36.08</v>
      </c>
      <c r="Q441" s="27">
        <v>40.76</v>
      </c>
      <c r="R441" s="27">
        <v>33.39</v>
      </c>
      <c r="S441" s="27">
        <v>21.54</v>
      </c>
      <c r="T441" s="27">
        <v>17.11</v>
      </c>
      <c r="U441" s="27">
        <v>9.49</v>
      </c>
      <c r="V441" s="27">
        <v>8.6300000000000008</v>
      </c>
      <c r="W441" s="27">
        <v>38</v>
      </c>
      <c r="X441" s="27">
        <v>50.72</v>
      </c>
      <c r="Y441" s="27">
        <v>32.58</v>
      </c>
    </row>
    <row r="442" spans="1:25" x14ac:dyDescent="0.2">
      <c r="A442" s="39">
        <v>22</v>
      </c>
      <c r="B442" s="27">
        <v>121.97</v>
      </c>
      <c r="C442" s="27">
        <v>104.17</v>
      </c>
      <c r="D442" s="27">
        <v>93.53</v>
      </c>
      <c r="E442" s="27">
        <v>92.38</v>
      </c>
      <c r="F442" s="27">
        <v>11.69</v>
      </c>
      <c r="G442" s="27">
        <v>4.2</v>
      </c>
      <c r="H442" s="27">
        <v>0</v>
      </c>
      <c r="I442" s="27">
        <v>0</v>
      </c>
      <c r="J442" s="27">
        <v>0</v>
      </c>
      <c r="K442" s="27">
        <v>0</v>
      </c>
      <c r="L442" s="27">
        <v>2.98</v>
      </c>
      <c r="M442" s="27">
        <v>3.55</v>
      </c>
      <c r="N442" s="27">
        <v>0</v>
      </c>
      <c r="O442" s="27">
        <v>1.24</v>
      </c>
      <c r="P442" s="27">
        <v>0</v>
      </c>
      <c r="Q442" s="27">
        <v>0.01</v>
      </c>
      <c r="R442" s="27">
        <v>0.8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19.8</v>
      </c>
      <c r="Y442" s="27">
        <v>44.79</v>
      </c>
    </row>
    <row r="443" spans="1:25" x14ac:dyDescent="0.2">
      <c r="A443" s="39">
        <v>23</v>
      </c>
      <c r="B443" s="27">
        <v>8.66</v>
      </c>
      <c r="C443" s="27">
        <v>28.07</v>
      </c>
      <c r="D443" s="27">
        <v>30.18</v>
      </c>
      <c r="E443" s="27">
        <v>12.16</v>
      </c>
      <c r="F443" s="27">
        <v>7.69</v>
      </c>
      <c r="G443" s="27">
        <v>0.1</v>
      </c>
      <c r="H443" s="27">
        <v>0</v>
      </c>
      <c r="I443" s="27">
        <v>0</v>
      </c>
      <c r="J443" s="27">
        <v>0</v>
      </c>
      <c r="K443" s="27">
        <v>8.98</v>
      </c>
      <c r="L443" s="27">
        <v>8.5399999999999991</v>
      </c>
      <c r="M443" s="27">
        <v>14.07</v>
      </c>
      <c r="N443" s="27">
        <v>11.24</v>
      </c>
      <c r="O443" s="27">
        <v>10.9</v>
      </c>
      <c r="P443" s="27">
        <v>10.31</v>
      </c>
      <c r="Q443" s="27">
        <v>9.68</v>
      </c>
      <c r="R443" s="27">
        <v>5.57</v>
      </c>
      <c r="S443" s="27">
        <v>2.76</v>
      </c>
      <c r="T443" s="27">
        <v>0</v>
      </c>
      <c r="U443" s="27">
        <v>0</v>
      </c>
      <c r="V443" s="27">
        <v>0</v>
      </c>
      <c r="W443" s="27">
        <v>6.85</v>
      </c>
      <c r="X443" s="27">
        <v>10.039999999999999</v>
      </c>
      <c r="Y443" s="27">
        <v>20.059999999999999</v>
      </c>
    </row>
    <row r="444" spans="1:25" x14ac:dyDescent="0.2">
      <c r="A444" s="39">
        <v>24</v>
      </c>
      <c r="B444" s="27">
        <v>5.23</v>
      </c>
      <c r="C444" s="27">
        <v>2.09</v>
      </c>
      <c r="D444" s="27">
        <v>4.09</v>
      </c>
      <c r="E444" s="27">
        <v>1.92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15.87</v>
      </c>
      <c r="M444" s="27">
        <v>17.75</v>
      </c>
      <c r="N444" s="27">
        <v>9.39</v>
      </c>
      <c r="O444" s="27">
        <v>15.12</v>
      </c>
      <c r="P444" s="27">
        <v>5.64</v>
      </c>
      <c r="Q444" s="27">
        <v>5.0599999999999996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3.47</v>
      </c>
      <c r="Y444" s="27">
        <v>20.28</v>
      </c>
    </row>
    <row r="445" spans="1:25" x14ac:dyDescent="0.2">
      <c r="A445" s="39">
        <v>25</v>
      </c>
      <c r="B445" s="27">
        <v>19.32</v>
      </c>
      <c r="C445" s="27">
        <v>2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19.22</v>
      </c>
      <c r="Y445" s="27">
        <v>16.28</v>
      </c>
    </row>
    <row r="446" spans="1:25" x14ac:dyDescent="0.2">
      <c r="A446" s="39">
        <v>26</v>
      </c>
      <c r="B446" s="27">
        <v>18.75</v>
      </c>
      <c r="C446" s="27">
        <v>5.26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0.37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3.06</v>
      </c>
      <c r="X446" s="27">
        <v>21.94</v>
      </c>
      <c r="Y446" s="27">
        <v>4.8899999999999997</v>
      </c>
    </row>
    <row r="447" spans="1:25" x14ac:dyDescent="0.2">
      <c r="A447" s="39">
        <v>27</v>
      </c>
      <c r="B447" s="27">
        <v>5.61</v>
      </c>
      <c r="C447" s="27">
        <v>51.21</v>
      </c>
      <c r="D447" s="27">
        <v>7.78</v>
      </c>
      <c r="E447" s="27">
        <v>23.68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14.28</v>
      </c>
      <c r="N447" s="27">
        <v>0</v>
      </c>
      <c r="O447" s="27">
        <v>3.56</v>
      </c>
      <c r="P447" s="27">
        <v>0</v>
      </c>
      <c r="Q447" s="27">
        <v>0.01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16.88</v>
      </c>
      <c r="Y447" s="27">
        <v>6.46</v>
      </c>
    </row>
    <row r="448" spans="1:25" x14ac:dyDescent="0.2">
      <c r="A448" s="39">
        <v>28</v>
      </c>
      <c r="B448" s="27">
        <v>51.95</v>
      </c>
      <c r="C448" s="27">
        <v>37.69</v>
      </c>
      <c r="D448" s="27">
        <v>16.059999999999999</v>
      </c>
      <c r="E448" s="27">
        <v>15.83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6.03</v>
      </c>
      <c r="L448" s="27">
        <v>23.42</v>
      </c>
      <c r="M448" s="27">
        <v>24.33</v>
      </c>
      <c r="N448" s="27">
        <v>24.91</v>
      </c>
      <c r="O448" s="27">
        <v>26.41</v>
      </c>
      <c r="P448" s="27">
        <v>38.020000000000003</v>
      </c>
      <c r="Q448" s="27">
        <v>47.77</v>
      </c>
      <c r="R448" s="27">
        <v>40.29</v>
      </c>
      <c r="S448" s="27">
        <v>32.17</v>
      </c>
      <c r="T448" s="27">
        <v>11.03</v>
      </c>
      <c r="U448" s="27">
        <v>1.88</v>
      </c>
      <c r="V448" s="27">
        <v>0</v>
      </c>
      <c r="W448" s="27">
        <v>2.1</v>
      </c>
      <c r="X448" s="27">
        <v>27.23</v>
      </c>
      <c r="Y448" s="27">
        <v>24.07</v>
      </c>
    </row>
    <row r="449" spans="1:25" x14ac:dyDescent="0.2">
      <c r="A449" s="39">
        <v>29</v>
      </c>
      <c r="B449" s="27">
        <v>100.16</v>
      </c>
      <c r="C449" s="27">
        <v>82.66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28.09</v>
      </c>
      <c r="O449" s="27">
        <v>14.96</v>
      </c>
      <c r="P449" s="27">
        <v>43.69</v>
      </c>
      <c r="Q449" s="27">
        <v>37.32</v>
      </c>
      <c r="R449" s="27">
        <v>49.93</v>
      </c>
      <c r="S449" s="27">
        <v>39.51</v>
      </c>
      <c r="T449" s="27">
        <v>1.03</v>
      </c>
      <c r="U449" s="27">
        <v>0</v>
      </c>
      <c r="V449" s="27">
        <v>0</v>
      </c>
      <c r="W449" s="27">
        <v>7.98</v>
      </c>
      <c r="X449" s="27">
        <v>26.77</v>
      </c>
      <c r="Y449" s="27">
        <v>32.85</v>
      </c>
    </row>
    <row r="450" spans="1:25" x14ac:dyDescent="0.2">
      <c r="A450" s="39">
        <v>30</v>
      </c>
      <c r="B450" s="27">
        <v>27.36</v>
      </c>
      <c r="C450" s="27">
        <v>30.81</v>
      </c>
      <c r="D450" s="27">
        <v>27.42</v>
      </c>
      <c r="E450" s="27">
        <v>6.23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10.050000000000001</v>
      </c>
      <c r="L450" s="27">
        <v>26.7</v>
      </c>
      <c r="M450" s="27">
        <v>27.64</v>
      </c>
      <c r="N450" s="27">
        <v>32.06</v>
      </c>
      <c r="O450" s="27">
        <v>34.56</v>
      </c>
      <c r="P450" s="27">
        <v>43.31</v>
      </c>
      <c r="Q450" s="27">
        <v>39.32</v>
      </c>
      <c r="R450" s="27">
        <v>48.37</v>
      </c>
      <c r="S450" s="27">
        <v>44.52</v>
      </c>
      <c r="T450" s="27">
        <v>44.24</v>
      </c>
      <c r="U450" s="27">
        <v>39.67</v>
      </c>
      <c r="V450" s="27">
        <v>31.37</v>
      </c>
      <c r="W450" s="27">
        <v>36.85</v>
      </c>
      <c r="X450" s="27">
        <v>45.61</v>
      </c>
      <c r="Y450" s="27">
        <v>35.46</v>
      </c>
    </row>
    <row r="451" spans="1:25" x14ac:dyDescent="0.2">
      <c r="A451" s="39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9">
        <v>1</v>
      </c>
      <c r="B455" s="27">
        <v>18.21</v>
      </c>
      <c r="C455" s="27">
        <v>18.66</v>
      </c>
      <c r="D455" s="27">
        <v>12.33</v>
      </c>
      <c r="E455" s="27">
        <v>7.07</v>
      </c>
      <c r="F455" s="27">
        <v>5.36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1.5</v>
      </c>
      <c r="M455" s="27">
        <v>6.14</v>
      </c>
      <c r="N455" s="27">
        <v>1.42</v>
      </c>
      <c r="O455" s="27">
        <v>3.33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0.11</v>
      </c>
      <c r="W455" s="27">
        <v>13.34</v>
      </c>
      <c r="X455" s="27">
        <v>18.920000000000002</v>
      </c>
      <c r="Y455" s="27">
        <v>15.78</v>
      </c>
    </row>
    <row r="456" spans="1:25" x14ac:dyDescent="0.2">
      <c r="A456" s="39">
        <v>2</v>
      </c>
      <c r="B456" s="27">
        <v>2.94</v>
      </c>
      <c r="C456" s="27">
        <v>0.01</v>
      </c>
      <c r="D456" s="27">
        <v>0.22</v>
      </c>
      <c r="E456" s="27">
        <v>0</v>
      </c>
      <c r="F456" s="27">
        <v>1.59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9.7899999999999991</v>
      </c>
      <c r="X456" s="27">
        <v>1.67</v>
      </c>
      <c r="Y456" s="27">
        <v>0</v>
      </c>
    </row>
    <row r="457" spans="1:25" x14ac:dyDescent="0.2">
      <c r="A457" s="39">
        <v>3</v>
      </c>
      <c r="B457" s="27">
        <v>8.82</v>
      </c>
      <c r="C457" s="27">
        <v>9.19</v>
      </c>
      <c r="D457" s="27">
        <v>90.56</v>
      </c>
      <c r="E457" s="27">
        <v>7.2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5.46</v>
      </c>
      <c r="Y457" s="27">
        <v>9.2799999999999994</v>
      </c>
    </row>
    <row r="458" spans="1:25" x14ac:dyDescent="0.2">
      <c r="A458" s="39">
        <v>4</v>
      </c>
      <c r="B458" s="27">
        <v>7.53</v>
      </c>
      <c r="C458" s="27">
        <v>2.14</v>
      </c>
      <c r="D458" s="27">
        <v>0.01</v>
      </c>
      <c r="E458" s="27">
        <v>0</v>
      </c>
      <c r="F458" s="27">
        <v>0.18</v>
      </c>
      <c r="G458" s="27">
        <v>0.06</v>
      </c>
      <c r="H458" s="27">
        <v>0</v>
      </c>
      <c r="I458" s="27">
        <v>0</v>
      </c>
      <c r="J458" s="27">
        <v>0</v>
      </c>
      <c r="K458" s="27">
        <v>0</v>
      </c>
      <c r="L458" s="27">
        <v>9.16</v>
      </c>
      <c r="M458" s="27">
        <v>10.79</v>
      </c>
      <c r="N458" s="27">
        <v>1.74</v>
      </c>
      <c r="O458" s="27">
        <v>11.08</v>
      </c>
      <c r="P458" s="27">
        <v>15.32</v>
      </c>
      <c r="Q458" s="27">
        <v>4.0999999999999996</v>
      </c>
      <c r="R458" s="27">
        <v>12.97</v>
      </c>
      <c r="S458" s="27">
        <v>9.1300000000000008</v>
      </c>
      <c r="T458" s="27">
        <v>0.03</v>
      </c>
      <c r="U458" s="27">
        <v>0</v>
      </c>
      <c r="V458" s="27">
        <v>0.01</v>
      </c>
      <c r="W458" s="27">
        <v>10.73</v>
      </c>
      <c r="X458" s="27">
        <v>20.79</v>
      </c>
      <c r="Y458" s="27">
        <v>26.33</v>
      </c>
    </row>
    <row r="459" spans="1:25" x14ac:dyDescent="0.2">
      <c r="A459" s="39">
        <v>5</v>
      </c>
      <c r="B459" s="27">
        <v>11.45</v>
      </c>
      <c r="C459" s="27">
        <v>18.14</v>
      </c>
      <c r="D459" s="27">
        <v>6.85</v>
      </c>
      <c r="E459" s="27">
        <v>4.4000000000000004</v>
      </c>
      <c r="F459" s="27">
        <v>4.6500000000000004</v>
      </c>
      <c r="G459" s="27">
        <v>3.71</v>
      </c>
      <c r="H459" s="27">
        <v>5.55</v>
      </c>
      <c r="I459" s="27">
        <v>0.19</v>
      </c>
      <c r="J459" s="27">
        <v>3.58</v>
      </c>
      <c r="K459" s="27">
        <v>0</v>
      </c>
      <c r="L459" s="27">
        <v>6.93</v>
      </c>
      <c r="M459" s="27">
        <v>9.64</v>
      </c>
      <c r="N459" s="27">
        <v>7.97</v>
      </c>
      <c r="O459" s="27">
        <v>9.08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10.64</v>
      </c>
      <c r="X459" s="27">
        <v>23.38</v>
      </c>
      <c r="Y459" s="27">
        <v>20.79</v>
      </c>
    </row>
    <row r="460" spans="1:25" x14ac:dyDescent="0.2">
      <c r="A460" s="39">
        <v>6</v>
      </c>
      <c r="B460" s="27">
        <v>15.36</v>
      </c>
      <c r="C460" s="27">
        <v>5.54</v>
      </c>
      <c r="D460" s="27">
        <v>11.54</v>
      </c>
      <c r="E460" s="27">
        <v>8.2200000000000006</v>
      </c>
      <c r="F460" s="27">
        <v>7.86</v>
      </c>
      <c r="G460" s="27">
        <v>5.87</v>
      </c>
      <c r="H460" s="27">
        <v>5.33</v>
      </c>
      <c r="I460" s="27">
        <v>1.8</v>
      </c>
      <c r="J460" s="27">
        <v>5.04</v>
      </c>
      <c r="K460" s="27">
        <v>4.53</v>
      </c>
      <c r="L460" s="27">
        <v>4.17</v>
      </c>
      <c r="M460" s="27">
        <v>13.16</v>
      </c>
      <c r="N460" s="27">
        <v>7.49</v>
      </c>
      <c r="O460" s="27">
        <v>11.84</v>
      </c>
      <c r="P460" s="27">
        <v>10.72</v>
      </c>
      <c r="Q460" s="27">
        <v>6.6</v>
      </c>
      <c r="R460" s="27">
        <v>3.93</v>
      </c>
      <c r="S460" s="27">
        <v>3.53</v>
      </c>
      <c r="T460" s="27">
        <v>0.01</v>
      </c>
      <c r="U460" s="27">
        <v>0</v>
      </c>
      <c r="V460" s="27">
        <v>0.01</v>
      </c>
      <c r="W460" s="27">
        <v>5.16</v>
      </c>
      <c r="X460" s="27">
        <v>25.5</v>
      </c>
      <c r="Y460" s="27">
        <v>69.72</v>
      </c>
    </row>
    <row r="461" spans="1:25" x14ac:dyDescent="0.2">
      <c r="A461" s="39">
        <v>7</v>
      </c>
      <c r="B461" s="27">
        <v>22.23</v>
      </c>
      <c r="C461" s="27">
        <v>8.4</v>
      </c>
      <c r="D461" s="27">
        <v>2.63</v>
      </c>
      <c r="E461" s="27">
        <v>2.15</v>
      </c>
      <c r="F461" s="27">
        <v>2.6</v>
      </c>
      <c r="G461" s="27">
        <v>0</v>
      </c>
      <c r="H461" s="27">
        <v>0.02</v>
      </c>
      <c r="I461" s="27">
        <v>0</v>
      </c>
      <c r="J461" s="27">
        <v>0</v>
      </c>
      <c r="K461" s="27">
        <v>5.39</v>
      </c>
      <c r="L461" s="27">
        <v>16.52</v>
      </c>
      <c r="M461" s="27">
        <v>16.18</v>
      </c>
      <c r="N461" s="27">
        <v>0.22</v>
      </c>
      <c r="O461" s="27">
        <v>4.2</v>
      </c>
      <c r="P461" s="27">
        <v>7.17</v>
      </c>
      <c r="Q461" s="27">
        <v>5.73</v>
      </c>
      <c r="R461" s="27">
        <v>1.1100000000000001</v>
      </c>
      <c r="S461" s="27">
        <v>0</v>
      </c>
      <c r="T461" s="27">
        <v>0</v>
      </c>
      <c r="U461" s="27">
        <v>0</v>
      </c>
      <c r="V461" s="27">
        <v>0</v>
      </c>
      <c r="W461" s="27">
        <v>8.85</v>
      </c>
      <c r="X461" s="27">
        <v>41.56</v>
      </c>
      <c r="Y461" s="27">
        <v>45.67</v>
      </c>
    </row>
    <row r="462" spans="1:25" x14ac:dyDescent="0.2">
      <c r="A462" s="39">
        <v>8</v>
      </c>
      <c r="B462" s="27">
        <v>51.56</v>
      </c>
      <c r="C462" s="27">
        <v>41.63</v>
      </c>
      <c r="D462" s="27">
        <v>32.590000000000003</v>
      </c>
      <c r="E462" s="27">
        <v>18</v>
      </c>
      <c r="F462" s="27">
        <v>6.96</v>
      </c>
      <c r="G462" s="27">
        <v>0</v>
      </c>
      <c r="H462" s="27">
        <v>1.92</v>
      </c>
      <c r="I462" s="27">
        <v>0</v>
      </c>
      <c r="J462" s="27">
        <v>0</v>
      </c>
      <c r="K462" s="27">
        <v>3.59</v>
      </c>
      <c r="L462" s="27">
        <v>24.96</v>
      </c>
      <c r="M462" s="27">
        <v>22.88</v>
      </c>
      <c r="N462" s="27">
        <v>3.76</v>
      </c>
      <c r="O462" s="27">
        <v>7.7</v>
      </c>
      <c r="P462" s="27">
        <v>8.8800000000000008</v>
      </c>
      <c r="Q462" s="27">
        <v>4.21</v>
      </c>
      <c r="R462" s="27">
        <v>14.74</v>
      </c>
      <c r="S462" s="27">
        <v>10.88</v>
      </c>
      <c r="T462" s="27">
        <v>3.26</v>
      </c>
      <c r="U462" s="27">
        <v>0</v>
      </c>
      <c r="V462" s="27">
        <v>0</v>
      </c>
      <c r="W462" s="27">
        <v>18.7</v>
      </c>
      <c r="X462" s="27">
        <v>13.16</v>
      </c>
      <c r="Y462" s="27">
        <v>31.05</v>
      </c>
    </row>
    <row r="463" spans="1:25" x14ac:dyDescent="0.2">
      <c r="A463" s="39">
        <v>9</v>
      </c>
      <c r="B463" s="27">
        <v>16.73</v>
      </c>
      <c r="C463" s="27">
        <v>12.48</v>
      </c>
      <c r="D463" s="27">
        <v>8.33</v>
      </c>
      <c r="E463" s="27">
        <v>7.62</v>
      </c>
      <c r="F463" s="27">
        <v>8.91</v>
      </c>
      <c r="G463" s="27">
        <v>0</v>
      </c>
      <c r="H463" s="27">
        <v>0</v>
      </c>
      <c r="I463" s="27">
        <v>0</v>
      </c>
      <c r="J463" s="27">
        <v>0</v>
      </c>
      <c r="K463" s="27">
        <v>2.15</v>
      </c>
      <c r="L463" s="27">
        <v>11.85</v>
      </c>
      <c r="M463" s="27">
        <v>18.43</v>
      </c>
      <c r="N463" s="27">
        <v>15.61</v>
      </c>
      <c r="O463" s="27">
        <v>18.04</v>
      </c>
      <c r="P463" s="27">
        <v>16.73</v>
      </c>
      <c r="Q463" s="27">
        <v>24.2</v>
      </c>
      <c r="R463" s="27">
        <v>34.99</v>
      </c>
      <c r="S463" s="27">
        <v>25.37</v>
      </c>
      <c r="T463" s="27">
        <v>15.17</v>
      </c>
      <c r="U463" s="27">
        <v>9.86</v>
      </c>
      <c r="V463" s="27">
        <v>34.369999999999997</v>
      </c>
      <c r="W463" s="27">
        <v>50.59</v>
      </c>
      <c r="X463" s="27">
        <v>35.770000000000003</v>
      </c>
      <c r="Y463" s="27">
        <v>25.5</v>
      </c>
    </row>
    <row r="464" spans="1:25" x14ac:dyDescent="0.2">
      <c r="A464" s="39">
        <v>10</v>
      </c>
      <c r="B464" s="27">
        <v>111.06</v>
      </c>
      <c r="C464" s="27">
        <v>95.71</v>
      </c>
      <c r="D464" s="27">
        <v>19.36</v>
      </c>
      <c r="E464" s="27">
        <v>8.14</v>
      </c>
      <c r="F464" s="27">
        <v>7.65</v>
      </c>
      <c r="G464" s="27">
        <v>0</v>
      </c>
      <c r="H464" s="27">
        <v>0</v>
      </c>
      <c r="I464" s="27">
        <v>1.18</v>
      </c>
      <c r="J464" s="27">
        <v>7.89</v>
      </c>
      <c r="K464" s="27">
        <v>17.14</v>
      </c>
      <c r="L464" s="27">
        <v>31.05</v>
      </c>
      <c r="M464" s="27">
        <v>45.69</v>
      </c>
      <c r="N464" s="27">
        <v>25.6</v>
      </c>
      <c r="O464" s="27">
        <v>24.5</v>
      </c>
      <c r="P464" s="27">
        <v>19.98</v>
      </c>
      <c r="Q464" s="27">
        <v>13.45</v>
      </c>
      <c r="R464" s="27">
        <v>8.4</v>
      </c>
      <c r="S464" s="27">
        <v>12.07</v>
      </c>
      <c r="T464" s="27">
        <v>9.7200000000000006</v>
      </c>
      <c r="U464" s="27">
        <v>0.06</v>
      </c>
      <c r="V464" s="27">
        <v>0.56999999999999995</v>
      </c>
      <c r="W464" s="27">
        <v>30.08</v>
      </c>
      <c r="X464" s="27">
        <v>34.61</v>
      </c>
      <c r="Y464" s="27">
        <v>41.34</v>
      </c>
    </row>
    <row r="465" spans="1:25" x14ac:dyDescent="0.2">
      <c r="A465" s="39">
        <v>11</v>
      </c>
      <c r="B465" s="27">
        <v>14.72</v>
      </c>
      <c r="C465" s="27">
        <v>3.57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0.01</v>
      </c>
      <c r="L465" s="27">
        <v>2.04</v>
      </c>
      <c r="M465" s="27">
        <v>1.39</v>
      </c>
      <c r="N465" s="27">
        <v>0</v>
      </c>
      <c r="O465" s="27">
        <v>0</v>
      </c>
      <c r="P465" s="27">
        <v>5.62</v>
      </c>
      <c r="Q465" s="27">
        <v>2.39</v>
      </c>
      <c r="R465" s="27">
        <v>13.85</v>
      </c>
      <c r="S465" s="27">
        <v>11.63</v>
      </c>
      <c r="T465" s="27">
        <v>25.23</v>
      </c>
      <c r="U465" s="27">
        <v>19.260000000000002</v>
      </c>
      <c r="V465" s="27">
        <v>0</v>
      </c>
      <c r="W465" s="27">
        <v>16.43</v>
      </c>
      <c r="X465" s="27">
        <v>40.85</v>
      </c>
      <c r="Y465" s="27">
        <v>21.44</v>
      </c>
    </row>
    <row r="466" spans="1:25" x14ac:dyDescent="0.2">
      <c r="A466" s="39">
        <v>12</v>
      </c>
      <c r="B466" s="27">
        <v>12.8</v>
      </c>
      <c r="C466" s="27">
        <v>4.76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0.44</v>
      </c>
      <c r="L466" s="27">
        <v>0</v>
      </c>
      <c r="M466" s="27">
        <v>4.18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17.87</v>
      </c>
      <c r="T466" s="27">
        <v>0.09</v>
      </c>
      <c r="U466" s="27">
        <v>0</v>
      </c>
      <c r="V466" s="27">
        <v>0</v>
      </c>
      <c r="W466" s="27">
        <v>0.02</v>
      </c>
      <c r="X466" s="27">
        <v>1.47</v>
      </c>
      <c r="Y466" s="27">
        <v>26.6</v>
      </c>
    </row>
    <row r="467" spans="1:25" x14ac:dyDescent="0.2">
      <c r="A467" s="39">
        <v>13</v>
      </c>
      <c r="B467" s="27">
        <v>21.19</v>
      </c>
      <c r="C467" s="27">
        <v>7.8</v>
      </c>
      <c r="D467" s="27">
        <v>2.1800000000000002</v>
      </c>
      <c r="E467" s="27">
        <v>3.71</v>
      </c>
      <c r="F467" s="27">
        <v>2.74</v>
      </c>
      <c r="G467" s="27">
        <v>3.01</v>
      </c>
      <c r="H467" s="27">
        <v>30.36</v>
      </c>
      <c r="I467" s="27">
        <v>0</v>
      </c>
      <c r="J467" s="27">
        <v>1.58</v>
      </c>
      <c r="K467" s="27">
        <v>7.15</v>
      </c>
      <c r="L467" s="27">
        <v>8</v>
      </c>
      <c r="M467" s="27">
        <v>10.220000000000001</v>
      </c>
      <c r="N467" s="27">
        <v>7.51</v>
      </c>
      <c r="O467" s="27">
        <v>7.19</v>
      </c>
      <c r="P467" s="27">
        <v>8.6999999999999993</v>
      </c>
      <c r="Q467" s="27">
        <v>10.220000000000001</v>
      </c>
      <c r="R467" s="27">
        <v>11.26</v>
      </c>
      <c r="S467" s="27">
        <v>10.93</v>
      </c>
      <c r="T467" s="27">
        <v>7.9</v>
      </c>
      <c r="U467" s="27">
        <v>1.29</v>
      </c>
      <c r="V467" s="27">
        <v>0</v>
      </c>
      <c r="W467" s="27">
        <v>5.58</v>
      </c>
      <c r="X467" s="27">
        <v>8.67</v>
      </c>
      <c r="Y467" s="27">
        <v>16.170000000000002</v>
      </c>
    </row>
    <row r="468" spans="1:25" x14ac:dyDescent="0.2">
      <c r="A468" s="39">
        <v>14</v>
      </c>
      <c r="B468" s="27">
        <v>28.54</v>
      </c>
      <c r="C468" s="27">
        <v>9.64</v>
      </c>
      <c r="D468" s="27">
        <v>55.22</v>
      </c>
      <c r="E468" s="27">
        <v>12.67</v>
      </c>
      <c r="F468" s="27">
        <v>5.45</v>
      </c>
      <c r="G468" s="27">
        <v>0</v>
      </c>
      <c r="H468" s="27">
        <v>0</v>
      </c>
      <c r="I468" s="27">
        <v>0.09</v>
      </c>
      <c r="J468" s="27">
        <v>0</v>
      </c>
      <c r="K468" s="27">
        <v>14.26</v>
      </c>
      <c r="L468" s="27">
        <v>2.61</v>
      </c>
      <c r="M468" s="27">
        <v>3.92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0.57999999999999996</v>
      </c>
      <c r="T468" s="27">
        <v>0.65</v>
      </c>
      <c r="U468" s="27">
        <v>0</v>
      </c>
      <c r="V468" s="27">
        <v>0</v>
      </c>
      <c r="W468" s="27">
        <v>0</v>
      </c>
      <c r="X468" s="27">
        <v>7.33</v>
      </c>
      <c r="Y468" s="27">
        <v>21.77</v>
      </c>
    </row>
    <row r="469" spans="1:25" x14ac:dyDescent="0.2">
      <c r="A469" s="39">
        <v>15</v>
      </c>
      <c r="B469" s="27">
        <v>8.67</v>
      </c>
      <c r="C469" s="27">
        <v>8.06</v>
      </c>
      <c r="D469" s="27">
        <v>9.34</v>
      </c>
      <c r="E469" s="27">
        <v>7.42</v>
      </c>
      <c r="F469" s="27">
        <v>0.02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0.46</v>
      </c>
      <c r="S469" s="27">
        <v>0</v>
      </c>
      <c r="T469" s="27">
        <v>2.8</v>
      </c>
      <c r="U469" s="27">
        <v>0</v>
      </c>
      <c r="V469" s="27">
        <v>0</v>
      </c>
      <c r="W469" s="27">
        <v>14.92</v>
      </c>
      <c r="X469" s="27">
        <v>0</v>
      </c>
      <c r="Y469" s="27">
        <v>23.05</v>
      </c>
    </row>
    <row r="470" spans="1:25" x14ac:dyDescent="0.2">
      <c r="A470" s="39">
        <v>16</v>
      </c>
      <c r="B470" s="27">
        <v>23.47</v>
      </c>
      <c r="C470" s="27">
        <v>8.93</v>
      </c>
      <c r="D470" s="27">
        <v>9.61</v>
      </c>
      <c r="E470" s="27">
        <v>5.77</v>
      </c>
      <c r="F470" s="27">
        <v>0</v>
      </c>
      <c r="G470" s="27">
        <v>0</v>
      </c>
      <c r="H470" s="27">
        <v>0</v>
      </c>
      <c r="I470" s="27">
        <v>0</v>
      </c>
      <c r="J470" s="27">
        <v>0.01</v>
      </c>
      <c r="K470" s="27">
        <v>0</v>
      </c>
      <c r="L470" s="27">
        <v>5.57</v>
      </c>
      <c r="M470" s="27">
        <v>11.64</v>
      </c>
      <c r="N470" s="27">
        <v>0</v>
      </c>
      <c r="O470" s="27">
        <v>4.18</v>
      </c>
      <c r="P470" s="27">
        <v>16.670000000000002</v>
      </c>
      <c r="Q470" s="27">
        <v>16.86</v>
      </c>
      <c r="R470" s="27">
        <v>14.52</v>
      </c>
      <c r="S470" s="27">
        <v>11.83</v>
      </c>
      <c r="T470" s="27">
        <v>29.55</v>
      </c>
      <c r="U470" s="27">
        <v>27.58</v>
      </c>
      <c r="V470" s="27">
        <v>4.09</v>
      </c>
      <c r="W470" s="27">
        <v>22.53</v>
      </c>
      <c r="X470" s="27">
        <v>28.2</v>
      </c>
      <c r="Y470" s="27">
        <v>56.27</v>
      </c>
    </row>
    <row r="471" spans="1:25" x14ac:dyDescent="0.2">
      <c r="A471" s="39">
        <v>17</v>
      </c>
      <c r="B471" s="27">
        <v>40.869999999999997</v>
      </c>
      <c r="C471" s="27">
        <v>21.4</v>
      </c>
      <c r="D471" s="27">
        <v>17</v>
      </c>
      <c r="E471" s="27">
        <v>14.55</v>
      </c>
      <c r="F471" s="27">
        <v>0.42</v>
      </c>
      <c r="G471" s="27">
        <v>0.33</v>
      </c>
      <c r="H471" s="27">
        <v>1.1200000000000001</v>
      </c>
      <c r="I471" s="27">
        <v>3.48</v>
      </c>
      <c r="J471" s="27">
        <v>11.74</v>
      </c>
      <c r="K471" s="27">
        <v>14.88</v>
      </c>
      <c r="L471" s="27">
        <v>27.91</v>
      </c>
      <c r="M471" s="27">
        <v>26.04</v>
      </c>
      <c r="N471" s="27">
        <v>20.71</v>
      </c>
      <c r="O471" s="27">
        <v>21.12</v>
      </c>
      <c r="P471" s="27">
        <v>30.03</v>
      </c>
      <c r="Q471" s="27">
        <v>34.1</v>
      </c>
      <c r="R471" s="27">
        <v>33.369999999999997</v>
      </c>
      <c r="S471" s="27">
        <v>30.79</v>
      </c>
      <c r="T471" s="27">
        <v>27.32</v>
      </c>
      <c r="U471" s="27">
        <v>22.12</v>
      </c>
      <c r="V471" s="27">
        <v>16.440000000000001</v>
      </c>
      <c r="W471" s="27">
        <v>29.1</v>
      </c>
      <c r="X471" s="27">
        <v>44.92</v>
      </c>
      <c r="Y471" s="27">
        <v>42.25</v>
      </c>
    </row>
    <row r="472" spans="1:25" x14ac:dyDescent="0.2">
      <c r="A472" s="39">
        <v>18</v>
      </c>
      <c r="B472" s="27">
        <v>20.82</v>
      </c>
      <c r="C472" s="27">
        <v>14.19</v>
      </c>
      <c r="D472" s="27">
        <v>8.15</v>
      </c>
      <c r="E472" s="27">
        <v>0.84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4.8600000000000003</v>
      </c>
      <c r="L472" s="27">
        <v>9.7799999999999994</v>
      </c>
      <c r="M472" s="27">
        <v>12.29</v>
      </c>
      <c r="N472" s="27">
        <v>0</v>
      </c>
      <c r="O472" s="27">
        <v>2.77</v>
      </c>
      <c r="P472" s="27">
        <v>8.5</v>
      </c>
      <c r="Q472" s="27">
        <v>2.56</v>
      </c>
      <c r="R472" s="27">
        <v>0</v>
      </c>
      <c r="S472" s="27">
        <v>0</v>
      </c>
      <c r="T472" s="27">
        <v>16.18</v>
      </c>
      <c r="U472" s="27">
        <v>9.56</v>
      </c>
      <c r="V472" s="27">
        <v>0</v>
      </c>
      <c r="W472" s="27">
        <v>0.11</v>
      </c>
      <c r="X472" s="27">
        <v>19.89</v>
      </c>
      <c r="Y472" s="27">
        <v>29.43</v>
      </c>
    </row>
    <row r="473" spans="1:25" x14ac:dyDescent="0.2">
      <c r="A473" s="39">
        <v>19</v>
      </c>
      <c r="B473" s="27">
        <v>11.17</v>
      </c>
      <c r="C473" s="27">
        <v>8.7799999999999994</v>
      </c>
      <c r="D473" s="27">
        <v>13.91</v>
      </c>
      <c r="E473" s="27">
        <v>7.68</v>
      </c>
      <c r="F473" s="27">
        <v>0.56999999999999995</v>
      </c>
      <c r="G473" s="27">
        <v>0</v>
      </c>
      <c r="H473" s="27">
        <v>17.28</v>
      </c>
      <c r="I473" s="27">
        <v>2.4</v>
      </c>
      <c r="J473" s="27">
        <v>1.95</v>
      </c>
      <c r="K473" s="27">
        <v>7.16</v>
      </c>
      <c r="L473" s="27">
        <v>10.050000000000001</v>
      </c>
      <c r="M473" s="27">
        <v>9.56</v>
      </c>
      <c r="N473" s="27">
        <v>10.4</v>
      </c>
      <c r="O473" s="27">
        <v>11.44</v>
      </c>
      <c r="P473" s="27">
        <v>9.34</v>
      </c>
      <c r="Q473" s="27">
        <v>9.19</v>
      </c>
      <c r="R473" s="27">
        <v>14.93</v>
      </c>
      <c r="S473" s="27">
        <v>12.58</v>
      </c>
      <c r="T473" s="27">
        <v>13.56</v>
      </c>
      <c r="U473" s="27">
        <v>8.2200000000000006</v>
      </c>
      <c r="V473" s="27">
        <v>7.07</v>
      </c>
      <c r="W473" s="27">
        <v>15.83</v>
      </c>
      <c r="X473" s="27">
        <v>40.51</v>
      </c>
      <c r="Y473" s="27">
        <v>52.73</v>
      </c>
    </row>
    <row r="474" spans="1:25" x14ac:dyDescent="0.2">
      <c r="A474" s="39">
        <v>20</v>
      </c>
      <c r="B474" s="27">
        <v>20.68</v>
      </c>
      <c r="C474" s="27">
        <v>23.67</v>
      </c>
      <c r="D474" s="27">
        <v>11.6</v>
      </c>
      <c r="E474" s="27">
        <v>8.81</v>
      </c>
      <c r="F474" s="27">
        <v>15.71</v>
      </c>
      <c r="G474" s="27">
        <v>12.64</v>
      </c>
      <c r="H474" s="27">
        <v>4.75</v>
      </c>
      <c r="I474" s="27">
        <v>5.57</v>
      </c>
      <c r="J474" s="27">
        <v>14.61</v>
      </c>
      <c r="K474" s="27">
        <v>21.61</v>
      </c>
      <c r="L474" s="27">
        <v>27.52</v>
      </c>
      <c r="M474" s="27">
        <v>30.9</v>
      </c>
      <c r="N474" s="27">
        <v>50.16</v>
      </c>
      <c r="O474" s="27">
        <v>50.06</v>
      </c>
      <c r="P474" s="27">
        <v>70.599999999999994</v>
      </c>
      <c r="Q474" s="27">
        <v>70.150000000000006</v>
      </c>
      <c r="R474" s="27">
        <v>130.59</v>
      </c>
      <c r="S474" s="27">
        <v>128.82</v>
      </c>
      <c r="T474" s="27">
        <v>126.42</v>
      </c>
      <c r="U474" s="27">
        <v>45.99</v>
      </c>
      <c r="V474" s="27">
        <v>12.48</v>
      </c>
      <c r="W474" s="27">
        <v>31.8</v>
      </c>
      <c r="X474" s="27">
        <v>35.590000000000003</v>
      </c>
      <c r="Y474" s="27">
        <v>35.81</v>
      </c>
    </row>
    <row r="475" spans="1:25" x14ac:dyDescent="0.2">
      <c r="A475" s="39">
        <v>21</v>
      </c>
      <c r="B475" s="27">
        <v>48.37</v>
      </c>
      <c r="C475" s="27">
        <v>26.95</v>
      </c>
      <c r="D475" s="27">
        <v>31.31</v>
      </c>
      <c r="E475" s="27">
        <v>60.2</v>
      </c>
      <c r="F475" s="27">
        <v>96.97</v>
      </c>
      <c r="G475" s="27">
        <v>3.49</v>
      </c>
      <c r="H475" s="27">
        <v>0</v>
      </c>
      <c r="I475" s="27">
        <v>0</v>
      </c>
      <c r="J475" s="27">
        <v>5.0999999999999996</v>
      </c>
      <c r="K475" s="27">
        <v>16.23</v>
      </c>
      <c r="L475" s="27">
        <v>46.76</v>
      </c>
      <c r="M475" s="27">
        <v>50.29</v>
      </c>
      <c r="N475" s="27">
        <v>31.8</v>
      </c>
      <c r="O475" s="27">
        <v>34.76</v>
      </c>
      <c r="P475" s="27">
        <v>33.130000000000003</v>
      </c>
      <c r="Q475" s="27">
        <v>37.43</v>
      </c>
      <c r="R475" s="27">
        <v>30.66</v>
      </c>
      <c r="S475" s="27">
        <v>19.78</v>
      </c>
      <c r="T475" s="27">
        <v>15.71</v>
      </c>
      <c r="U475" s="27">
        <v>8.7100000000000009</v>
      </c>
      <c r="V475" s="27">
        <v>7.92</v>
      </c>
      <c r="W475" s="27">
        <v>34.9</v>
      </c>
      <c r="X475" s="27">
        <v>46.57</v>
      </c>
      <c r="Y475" s="27">
        <v>29.92</v>
      </c>
    </row>
    <row r="476" spans="1:25" x14ac:dyDescent="0.2">
      <c r="A476" s="39">
        <v>22</v>
      </c>
      <c r="B476" s="27">
        <v>112</v>
      </c>
      <c r="C476" s="27">
        <v>95.66</v>
      </c>
      <c r="D476" s="27">
        <v>85.88</v>
      </c>
      <c r="E476" s="27">
        <v>84.82</v>
      </c>
      <c r="F476" s="27">
        <v>10.74</v>
      </c>
      <c r="G476" s="27">
        <v>3.86</v>
      </c>
      <c r="H476" s="27">
        <v>0</v>
      </c>
      <c r="I476" s="27">
        <v>0</v>
      </c>
      <c r="J476" s="27">
        <v>0</v>
      </c>
      <c r="K476" s="27">
        <v>0</v>
      </c>
      <c r="L476" s="27">
        <v>2.74</v>
      </c>
      <c r="M476" s="27">
        <v>3.26</v>
      </c>
      <c r="N476" s="27">
        <v>0</v>
      </c>
      <c r="O476" s="27">
        <v>1.1399999999999999</v>
      </c>
      <c r="P476" s="27">
        <v>0</v>
      </c>
      <c r="Q476" s="27">
        <v>0.01</v>
      </c>
      <c r="R476" s="27">
        <v>0.74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18.18</v>
      </c>
      <c r="Y476" s="27">
        <v>41.13</v>
      </c>
    </row>
    <row r="477" spans="1:25" x14ac:dyDescent="0.2">
      <c r="A477" s="39">
        <v>23</v>
      </c>
      <c r="B477" s="27">
        <v>7.96</v>
      </c>
      <c r="C477" s="27">
        <v>25.77</v>
      </c>
      <c r="D477" s="27">
        <v>27.71</v>
      </c>
      <c r="E477" s="27">
        <v>11.16</v>
      </c>
      <c r="F477" s="27">
        <v>7.06</v>
      </c>
      <c r="G477" s="27">
        <v>0.09</v>
      </c>
      <c r="H477" s="27">
        <v>0</v>
      </c>
      <c r="I477" s="27">
        <v>0</v>
      </c>
      <c r="J477" s="27">
        <v>0</v>
      </c>
      <c r="K477" s="27">
        <v>8.25</v>
      </c>
      <c r="L477" s="27">
        <v>7.84</v>
      </c>
      <c r="M477" s="27">
        <v>12.92</v>
      </c>
      <c r="N477" s="27">
        <v>10.32</v>
      </c>
      <c r="O477" s="27">
        <v>10.01</v>
      </c>
      <c r="P477" s="27">
        <v>9.4600000000000009</v>
      </c>
      <c r="Q477" s="27">
        <v>8.89</v>
      </c>
      <c r="R477" s="27">
        <v>5.1100000000000003</v>
      </c>
      <c r="S477" s="27">
        <v>2.54</v>
      </c>
      <c r="T477" s="27">
        <v>0</v>
      </c>
      <c r="U477" s="27">
        <v>0</v>
      </c>
      <c r="V477" s="27">
        <v>0</v>
      </c>
      <c r="W477" s="27">
        <v>6.29</v>
      </c>
      <c r="X477" s="27">
        <v>9.2200000000000006</v>
      </c>
      <c r="Y477" s="27">
        <v>18.420000000000002</v>
      </c>
    </row>
    <row r="478" spans="1:25" x14ac:dyDescent="0.2">
      <c r="A478" s="39">
        <v>24</v>
      </c>
      <c r="B478" s="27">
        <v>4.8</v>
      </c>
      <c r="C478" s="27">
        <v>1.92</v>
      </c>
      <c r="D478" s="27">
        <v>3.75</v>
      </c>
      <c r="E478" s="27">
        <v>1.76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14.57</v>
      </c>
      <c r="M478" s="27">
        <v>16.3</v>
      </c>
      <c r="N478" s="27">
        <v>8.6199999999999992</v>
      </c>
      <c r="O478" s="27">
        <v>13.88</v>
      </c>
      <c r="P478" s="27">
        <v>5.18</v>
      </c>
      <c r="Q478" s="27">
        <v>4.6399999999999997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3.18</v>
      </c>
      <c r="Y478" s="27">
        <v>18.63</v>
      </c>
    </row>
    <row r="479" spans="1:25" x14ac:dyDescent="0.2">
      <c r="A479" s="39">
        <v>25</v>
      </c>
      <c r="B479" s="27">
        <v>17.739999999999998</v>
      </c>
      <c r="C479" s="27">
        <v>1.83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17.649999999999999</v>
      </c>
      <c r="Y479" s="27">
        <v>14.95</v>
      </c>
    </row>
    <row r="480" spans="1:25" x14ac:dyDescent="0.2">
      <c r="A480" s="39">
        <v>26</v>
      </c>
      <c r="B480" s="27">
        <v>17.22</v>
      </c>
      <c r="C480" s="27">
        <v>4.83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0.34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2.81</v>
      </c>
      <c r="X480" s="27">
        <v>20.149999999999999</v>
      </c>
      <c r="Y480" s="27">
        <v>4.49</v>
      </c>
    </row>
    <row r="481" spans="1:25" x14ac:dyDescent="0.2">
      <c r="A481" s="39">
        <v>27</v>
      </c>
      <c r="B481" s="27">
        <v>5.15</v>
      </c>
      <c r="C481" s="27">
        <v>47.02</v>
      </c>
      <c r="D481" s="27">
        <v>7.14</v>
      </c>
      <c r="E481" s="27">
        <v>21.74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13.11</v>
      </c>
      <c r="N481" s="27">
        <v>0</v>
      </c>
      <c r="O481" s="27">
        <v>3.26</v>
      </c>
      <c r="P481" s="27">
        <v>0</v>
      </c>
      <c r="Q481" s="27">
        <v>0.01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15.5</v>
      </c>
      <c r="Y481" s="27">
        <v>5.93</v>
      </c>
    </row>
    <row r="482" spans="1:25" x14ac:dyDescent="0.2">
      <c r="A482" s="39">
        <v>28</v>
      </c>
      <c r="B482" s="27">
        <v>47.71</v>
      </c>
      <c r="C482" s="27">
        <v>34.61</v>
      </c>
      <c r="D482" s="27">
        <v>14.74</v>
      </c>
      <c r="E482" s="27">
        <v>14.53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5.54</v>
      </c>
      <c r="L482" s="27">
        <v>21.5</v>
      </c>
      <c r="M482" s="27">
        <v>22.34</v>
      </c>
      <c r="N482" s="27">
        <v>22.87</v>
      </c>
      <c r="O482" s="27">
        <v>24.25</v>
      </c>
      <c r="P482" s="27">
        <v>34.909999999999997</v>
      </c>
      <c r="Q482" s="27">
        <v>43.87</v>
      </c>
      <c r="R482" s="27">
        <v>36.99</v>
      </c>
      <c r="S482" s="27">
        <v>29.54</v>
      </c>
      <c r="T482" s="27">
        <v>10.130000000000001</v>
      </c>
      <c r="U482" s="27">
        <v>1.73</v>
      </c>
      <c r="V482" s="27">
        <v>0</v>
      </c>
      <c r="W482" s="27">
        <v>1.93</v>
      </c>
      <c r="X482" s="27">
        <v>25.01</v>
      </c>
      <c r="Y482" s="27">
        <v>22.1</v>
      </c>
    </row>
    <row r="483" spans="1:25" x14ac:dyDescent="0.2">
      <c r="A483" s="39">
        <v>29</v>
      </c>
      <c r="B483" s="27">
        <v>91.97</v>
      </c>
      <c r="C483" s="27">
        <v>75.900000000000006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25.79</v>
      </c>
      <c r="O483" s="27">
        <v>13.74</v>
      </c>
      <c r="P483" s="27">
        <v>40.119999999999997</v>
      </c>
      <c r="Q483" s="27">
        <v>34.270000000000003</v>
      </c>
      <c r="R483" s="27">
        <v>45.85</v>
      </c>
      <c r="S483" s="27">
        <v>36.28</v>
      </c>
      <c r="T483" s="27">
        <v>0.94</v>
      </c>
      <c r="U483" s="27">
        <v>0</v>
      </c>
      <c r="V483" s="27">
        <v>0</v>
      </c>
      <c r="W483" s="27">
        <v>7.33</v>
      </c>
      <c r="X483" s="27">
        <v>24.59</v>
      </c>
      <c r="Y483" s="27">
        <v>30.17</v>
      </c>
    </row>
    <row r="484" spans="1:25" x14ac:dyDescent="0.2">
      <c r="A484" s="39">
        <v>30</v>
      </c>
      <c r="B484" s="27">
        <v>25.12</v>
      </c>
      <c r="C484" s="27">
        <v>28.29</v>
      </c>
      <c r="D484" s="27">
        <v>25.18</v>
      </c>
      <c r="E484" s="27">
        <v>5.72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9.2200000000000006</v>
      </c>
      <c r="L484" s="27">
        <v>24.52</v>
      </c>
      <c r="M484" s="27">
        <v>25.38</v>
      </c>
      <c r="N484" s="27">
        <v>29.44</v>
      </c>
      <c r="O484" s="27">
        <v>31.73</v>
      </c>
      <c r="P484" s="27">
        <v>39.770000000000003</v>
      </c>
      <c r="Q484" s="27">
        <v>36.11</v>
      </c>
      <c r="R484" s="27">
        <v>44.41</v>
      </c>
      <c r="S484" s="27">
        <v>40.880000000000003</v>
      </c>
      <c r="T484" s="27">
        <v>40.619999999999997</v>
      </c>
      <c r="U484" s="27">
        <v>36.42</v>
      </c>
      <c r="V484" s="27">
        <v>28.81</v>
      </c>
      <c r="W484" s="27">
        <v>33.840000000000003</v>
      </c>
      <c r="X484" s="27">
        <v>41.88</v>
      </c>
      <c r="Y484" s="27">
        <v>32.56</v>
      </c>
    </row>
    <row r="485" spans="1:25" x14ac:dyDescent="0.2">
      <c r="A485" s="39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9">
        <v>1</v>
      </c>
      <c r="B489" s="27">
        <v>12.4</v>
      </c>
      <c r="C489" s="27">
        <v>12.71</v>
      </c>
      <c r="D489" s="27">
        <v>8.4</v>
      </c>
      <c r="E489" s="27">
        <v>4.82</v>
      </c>
      <c r="F489" s="27">
        <v>3.65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1.02</v>
      </c>
      <c r="M489" s="27">
        <v>4.18</v>
      </c>
      <c r="N489" s="27">
        <v>0.97</v>
      </c>
      <c r="O489" s="27">
        <v>2.27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7.0000000000000007E-2</v>
      </c>
      <c r="W489" s="27">
        <v>9.08</v>
      </c>
      <c r="X489" s="27">
        <v>12.88</v>
      </c>
      <c r="Y489" s="27">
        <v>10.74</v>
      </c>
    </row>
    <row r="490" spans="1:25" x14ac:dyDescent="0.2">
      <c r="A490" s="39">
        <v>2</v>
      </c>
      <c r="B490" s="27">
        <v>2</v>
      </c>
      <c r="C490" s="27">
        <v>0.01</v>
      </c>
      <c r="D490" s="27">
        <v>0.15</v>
      </c>
      <c r="E490" s="27">
        <v>0</v>
      </c>
      <c r="F490" s="27">
        <v>1.08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6.67</v>
      </c>
      <c r="X490" s="27">
        <v>1.1299999999999999</v>
      </c>
      <c r="Y490" s="27">
        <v>0</v>
      </c>
    </row>
    <row r="491" spans="1:25" x14ac:dyDescent="0.2">
      <c r="A491" s="39">
        <v>3</v>
      </c>
      <c r="B491" s="27">
        <v>6.01</v>
      </c>
      <c r="C491" s="27">
        <v>6.25</v>
      </c>
      <c r="D491" s="27">
        <v>61.66</v>
      </c>
      <c r="E491" s="27">
        <v>4.9000000000000004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3.72</v>
      </c>
      <c r="Y491" s="27">
        <v>6.32</v>
      </c>
    </row>
    <row r="492" spans="1:25" x14ac:dyDescent="0.2">
      <c r="A492" s="39">
        <v>4</v>
      </c>
      <c r="B492" s="27">
        <v>5.13</v>
      </c>
      <c r="C492" s="27">
        <v>1.46</v>
      </c>
      <c r="D492" s="27">
        <v>0.01</v>
      </c>
      <c r="E492" s="27">
        <v>0</v>
      </c>
      <c r="F492" s="27">
        <v>0.12</v>
      </c>
      <c r="G492" s="27">
        <v>0.04</v>
      </c>
      <c r="H492" s="27">
        <v>0</v>
      </c>
      <c r="I492" s="27">
        <v>0</v>
      </c>
      <c r="J492" s="27">
        <v>0</v>
      </c>
      <c r="K492" s="27">
        <v>0</v>
      </c>
      <c r="L492" s="27">
        <v>6.23</v>
      </c>
      <c r="M492" s="27">
        <v>7.35</v>
      </c>
      <c r="N492" s="27">
        <v>1.18</v>
      </c>
      <c r="O492" s="27">
        <v>7.54</v>
      </c>
      <c r="P492" s="27">
        <v>10.43</v>
      </c>
      <c r="Q492" s="27">
        <v>2.79</v>
      </c>
      <c r="R492" s="27">
        <v>8.83</v>
      </c>
      <c r="S492" s="27">
        <v>6.22</v>
      </c>
      <c r="T492" s="27">
        <v>0.02</v>
      </c>
      <c r="U492" s="27">
        <v>0</v>
      </c>
      <c r="V492" s="27">
        <v>0.01</v>
      </c>
      <c r="W492" s="27">
        <v>7.3</v>
      </c>
      <c r="X492" s="27">
        <v>14.16</v>
      </c>
      <c r="Y492" s="27">
        <v>17.93</v>
      </c>
    </row>
    <row r="493" spans="1:25" x14ac:dyDescent="0.2">
      <c r="A493" s="39">
        <v>5</v>
      </c>
      <c r="B493" s="27">
        <v>7.79</v>
      </c>
      <c r="C493" s="27">
        <v>12.35</v>
      </c>
      <c r="D493" s="27">
        <v>4.66</v>
      </c>
      <c r="E493" s="27">
        <v>3</v>
      </c>
      <c r="F493" s="27">
        <v>3.17</v>
      </c>
      <c r="G493" s="27">
        <v>2.5299999999999998</v>
      </c>
      <c r="H493" s="27">
        <v>3.78</v>
      </c>
      <c r="I493" s="27">
        <v>0.13</v>
      </c>
      <c r="J493" s="27">
        <v>2.4300000000000002</v>
      </c>
      <c r="K493" s="27">
        <v>0</v>
      </c>
      <c r="L493" s="27">
        <v>4.72</v>
      </c>
      <c r="M493" s="27">
        <v>6.57</v>
      </c>
      <c r="N493" s="27">
        <v>5.42</v>
      </c>
      <c r="O493" s="27">
        <v>6.18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7.24</v>
      </c>
      <c r="X493" s="27">
        <v>15.92</v>
      </c>
      <c r="Y493" s="27">
        <v>14.16</v>
      </c>
    </row>
    <row r="494" spans="1:25" x14ac:dyDescent="0.2">
      <c r="A494" s="39">
        <v>6</v>
      </c>
      <c r="B494" s="27">
        <v>10.46</v>
      </c>
      <c r="C494" s="27">
        <v>3.77</v>
      </c>
      <c r="D494" s="27">
        <v>7.86</v>
      </c>
      <c r="E494" s="27">
        <v>5.6</v>
      </c>
      <c r="F494" s="27">
        <v>5.35</v>
      </c>
      <c r="G494" s="27">
        <v>4</v>
      </c>
      <c r="H494" s="27">
        <v>3.63</v>
      </c>
      <c r="I494" s="27">
        <v>1.23</v>
      </c>
      <c r="J494" s="27">
        <v>3.43</v>
      </c>
      <c r="K494" s="27">
        <v>3.09</v>
      </c>
      <c r="L494" s="27">
        <v>2.84</v>
      </c>
      <c r="M494" s="27">
        <v>8.9600000000000009</v>
      </c>
      <c r="N494" s="27">
        <v>5.0999999999999996</v>
      </c>
      <c r="O494" s="27">
        <v>8.06</v>
      </c>
      <c r="P494" s="27">
        <v>7.3</v>
      </c>
      <c r="Q494" s="27">
        <v>4.49</v>
      </c>
      <c r="R494" s="27">
        <v>2.68</v>
      </c>
      <c r="S494" s="27">
        <v>2.41</v>
      </c>
      <c r="T494" s="27">
        <v>0.01</v>
      </c>
      <c r="U494" s="27">
        <v>0</v>
      </c>
      <c r="V494" s="27">
        <v>0.01</v>
      </c>
      <c r="W494" s="27">
        <v>3.52</v>
      </c>
      <c r="X494" s="27">
        <v>17.36</v>
      </c>
      <c r="Y494" s="27">
        <v>47.48</v>
      </c>
    </row>
    <row r="495" spans="1:25" x14ac:dyDescent="0.2">
      <c r="A495" s="39">
        <v>7</v>
      </c>
      <c r="B495" s="27">
        <v>15.13</v>
      </c>
      <c r="C495" s="27">
        <v>5.72</v>
      </c>
      <c r="D495" s="27">
        <v>1.79</v>
      </c>
      <c r="E495" s="27">
        <v>1.46</v>
      </c>
      <c r="F495" s="27">
        <v>1.77</v>
      </c>
      <c r="G495" s="27">
        <v>0</v>
      </c>
      <c r="H495" s="27">
        <v>0.01</v>
      </c>
      <c r="I495" s="27">
        <v>0</v>
      </c>
      <c r="J495" s="27">
        <v>0</v>
      </c>
      <c r="K495" s="27">
        <v>3.67</v>
      </c>
      <c r="L495" s="27">
        <v>11.25</v>
      </c>
      <c r="M495" s="27">
        <v>11.02</v>
      </c>
      <c r="N495" s="27">
        <v>0.15</v>
      </c>
      <c r="O495" s="27">
        <v>2.86</v>
      </c>
      <c r="P495" s="27">
        <v>4.88</v>
      </c>
      <c r="Q495" s="27">
        <v>3.9</v>
      </c>
      <c r="R495" s="27">
        <v>0.75</v>
      </c>
      <c r="S495" s="27">
        <v>0</v>
      </c>
      <c r="T495" s="27">
        <v>0</v>
      </c>
      <c r="U495" s="27">
        <v>0</v>
      </c>
      <c r="V495" s="27">
        <v>0</v>
      </c>
      <c r="W495" s="27">
        <v>6.03</v>
      </c>
      <c r="X495" s="27">
        <v>28.3</v>
      </c>
      <c r="Y495" s="27">
        <v>31.1</v>
      </c>
    </row>
    <row r="496" spans="1:25" x14ac:dyDescent="0.2">
      <c r="A496" s="39">
        <v>8</v>
      </c>
      <c r="B496" s="27">
        <v>35.11</v>
      </c>
      <c r="C496" s="27">
        <v>28.35</v>
      </c>
      <c r="D496" s="27">
        <v>22.19</v>
      </c>
      <c r="E496" s="27">
        <v>12.26</v>
      </c>
      <c r="F496" s="27">
        <v>4.74</v>
      </c>
      <c r="G496" s="27">
        <v>0</v>
      </c>
      <c r="H496" s="27">
        <v>1.31</v>
      </c>
      <c r="I496" s="27">
        <v>0</v>
      </c>
      <c r="J496" s="27">
        <v>0</v>
      </c>
      <c r="K496" s="27">
        <v>2.4500000000000002</v>
      </c>
      <c r="L496" s="27">
        <v>17</v>
      </c>
      <c r="M496" s="27">
        <v>15.58</v>
      </c>
      <c r="N496" s="27">
        <v>2.56</v>
      </c>
      <c r="O496" s="27">
        <v>5.24</v>
      </c>
      <c r="P496" s="27">
        <v>6.05</v>
      </c>
      <c r="Q496" s="27">
        <v>2.87</v>
      </c>
      <c r="R496" s="27">
        <v>10.039999999999999</v>
      </c>
      <c r="S496" s="27">
        <v>7.41</v>
      </c>
      <c r="T496" s="27">
        <v>2.2200000000000002</v>
      </c>
      <c r="U496" s="27">
        <v>0</v>
      </c>
      <c r="V496" s="27">
        <v>0</v>
      </c>
      <c r="W496" s="27">
        <v>12.73</v>
      </c>
      <c r="X496" s="27">
        <v>8.9600000000000009</v>
      </c>
      <c r="Y496" s="27">
        <v>21.15</v>
      </c>
    </row>
    <row r="497" spans="1:25" x14ac:dyDescent="0.2">
      <c r="A497" s="39">
        <v>9</v>
      </c>
      <c r="B497" s="27">
        <v>11.39</v>
      </c>
      <c r="C497" s="27">
        <v>8.5</v>
      </c>
      <c r="D497" s="27">
        <v>5.67</v>
      </c>
      <c r="E497" s="27">
        <v>5.19</v>
      </c>
      <c r="F497" s="27">
        <v>6.07</v>
      </c>
      <c r="G497" s="27">
        <v>0</v>
      </c>
      <c r="H497" s="27">
        <v>0</v>
      </c>
      <c r="I497" s="27">
        <v>0</v>
      </c>
      <c r="J497" s="27">
        <v>0</v>
      </c>
      <c r="K497" s="27">
        <v>1.47</v>
      </c>
      <c r="L497" s="27">
        <v>8.07</v>
      </c>
      <c r="M497" s="27">
        <v>12.55</v>
      </c>
      <c r="N497" s="27">
        <v>10.63</v>
      </c>
      <c r="O497" s="27">
        <v>12.29</v>
      </c>
      <c r="P497" s="27">
        <v>11.39</v>
      </c>
      <c r="Q497" s="27">
        <v>16.48</v>
      </c>
      <c r="R497" s="27">
        <v>23.83</v>
      </c>
      <c r="S497" s="27">
        <v>17.28</v>
      </c>
      <c r="T497" s="27">
        <v>10.33</v>
      </c>
      <c r="U497" s="27">
        <v>6.71</v>
      </c>
      <c r="V497" s="27">
        <v>23.4</v>
      </c>
      <c r="W497" s="27">
        <v>34.450000000000003</v>
      </c>
      <c r="X497" s="27">
        <v>24.36</v>
      </c>
      <c r="Y497" s="27">
        <v>17.37</v>
      </c>
    </row>
    <row r="498" spans="1:25" x14ac:dyDescent="0.2">
      <c r="A498" s="39">
        <v>10</v>
      </c>
      <c r="B498" s="27">
        <v>75.62</v>
      </c>
      <c r="C498" s="27">
        <v>65.17</v>
      </c>
      <c r="D498" s="27">
        <v>13.18</v>
      </c>
      <c r="E498" s="27">
        <v>5.54</v>
      </c>
      <c r="F498" s="27">
        <v>5.21</v>
      </c>
      <c r="G498" s="27">
        <v>0</v>
      </c>
      <c r="H498" s="27">
        <v>0</v>
      </c>
      <c r="I498" s="27">
        <v>0.8</v>
      </c>
      <c r="J498" s="27">
        <v>5.37</v>
      </c>
      <c r="K498" s="27">
        <v>11.67</v>
      </c>
      <c r="L498" s="27">
        <v>21.15</v>
      </c>
      <c r="M498" s="27">
        <v>31.11</v>
      </c>
      <c r="N498" s="27">
        <v>17.43</v>
      </c>
      <c r="O498" s="27">
        <v>16.68</v>
      </c>
      <c r="P498" s="27">
        <v>13.6</v>
      </c>
      <c r="Q498" s="27">
        <v>9.16</v>
      </c>
      <c r="R498" s="27">
        <v>5.72</v>
      </c>
      <c r="S498" s="27">
        <v>8.2200000000000006</v>
      </c>
      <c r="T498" s="27">
        <v>6.62</v>
      </c>
      <c r="U498" s="27">
        <v>0.04</v>
      </c>
      <c r="V498" s="27">
        <v>0.39</v>
      </c>
      <c r="W498" s="27">
        <v>20.48</v>
      </c>
      <c r="X498" s="27">
        <v>23.57</v>
      </c>
      <c r="Y498" s="27">
        <v>28.15</v>
      </c>
    </row>
    <row r="499" spans="1:25" x14ac:dyDescent="0.2">
      <c r="A499" s="39">
        <v>11</v>
      </c>
      <c r="B499" s="27">
        <v>10.02</v>
      </c>
      <c r="C499" s="27">
        <v>2.4300000000000002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0.01</v>
      </c>
      <c r="L499" s="27">
        <v>1.39</v>
      </c>
      <c r="M499" s="27">
        <v>0.95</v>
      </c>
      <c r="N499" s="27">
        <v>0</v>
      </c>
      <c r="O499" s="27">
        <v>0</v>
      </c>
      <c r="P499" s="27">
        <v>3.83</v>
      </c>
      <c r="Q499" s="27">
        <v>1.63</v>
      </c>
      <c r="R499" s="27">
        <v>9.43</v>
      </c>
      <c r="S499" s="27">
        <v>7.92</v>
      </c>
      <c r="T499" s="27">
        <v>17.18</v>
      </c>
      <c r="U499" s="27">
        <v>13.12</v>
      </c>
      <c r="V499" s="27">
        <v>0</v>
      </c>
      <c r="W499" s="27">
        <v>11.19</v>
      </c>
      <c r="X499" s="27">
        <v>27.81</v>
      </c>
      <c r="Y499" s="27">
        <v>14.6</v>
      </c>
    </row>
    <row r="500" spans="1:25" x14ac:dyDescent="0.2">
      <c r="A500" s="39">
        <v>12</v>
      </c>
      <c r="B500" s="27">
        <v>8.7200000000000006</v>
      </c>
      <c r="C500" s="27">
        <v>3.24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0.3</v>
      </c>
      <c r="L500" s="27">
        <v>0</v>
      </c>
      <c r="M500" s="27">
        <v>2.85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12.17</v>
      </c>
      <c r="T500" s="27">
        <v>0.06</v>
      </c>
      <c r="U500" s="27">
        <v>0</v>
      </c>
      <c r="V500" s="27">
        <v>0</v>
      </c>
      <c r="W500" s="27">
        <v>0.02</v>
      </c>
      <c r="X500" s="27">
        <v>1</v>
      </c>
      <c r="Y500" s="27">
        <v>18.11</v>
      </c>
    </row>
    <row r="501" spans="1:25" x14ac:dyDescent="0.2">
      <c r="A501" s="39">
        <v>13</v>
      </c>
      <c r="B501" s="27">
        <v>14.43</v>
      </c>
      <c r="C501" s="27">
        <v>5.31</v>
      </c>
      <c r="D501" s="27">
        <v>1.48</v>
      </c>
      <c r="E501" s="27">
        <v>2.5299999999999998</v>
      </c>
      <c r="F501" s="27">
        <v>1.86</v>
      </c>
      <c r="G501" s="27">
        <v>2.0499999999999998</v>
      </c>
      <c r="H501" s="27">
        <v>20.67</v>
      </c>
      <c r="I501" s="27">
        <v>0</v>
      </c>
      <c r="J501" s="27">
        <v>1.08</v>
      </c>
      <c r="K501" s="27">
        <v>4.87</v>
      </c>
      <c r="L501" s="27">
        <v>5.45</v>
      </c>
      <c r="M501" s="27">
        <v>6.96</v>
      </c>
      <c r="N501" s="27">
        <v>5.12</v>
      </c>
      <c r="O501" s="27">
        <v>4.9000000000000004</v>
      </c>
      <c r="P501" s="27">
        <v>5.92</v>
      </c>
      <c r="Q501" s="27">
        <v>6.96</v>
      </c>
      <c r="R501" s="27">
        <v>7.67</v>
      </c>
      <c r="S501" s="27">
        <v>7.44</v>
      </c>
      <c r="T501" s="27">
        <v>5.38</v>
      </c>
      <c r="U501" s="27">
        <v>0.88</v>
      </c>
      <c r="V501" s="27">
        <v>0</v>
      </c>
      <c r="W501" s="27">
        <v>3.8</v>
      </c>
      <c r="X501" s="27">
        <v>5.9</v>
      </c>
      <c r="Y501" s="27">
        <v>11.01</v>
      </c>
    </row>
    <row r="502" spans="1:25" x14ac:dyDescent="0.2">
      <c r="A502" s="39">
        <v>14</v>
      </c>
      <c r="B502" s="27">
        <v>19.43</v>
      </c>
      <c r="C502" s="27">
        <v>6.57</v>
      </c>
      <c r="D502" s="27">
        <v>37.6</v>
      </c>
      <c r="E502" s="27">
        <v>8.6300000000000008</v>
      </c>
      <c r="F502" s="27">
        <v>3.71</v>
      </c>
      <c r="G502" s="27">
        <v>0</v>
      </c>
      <c r="H502" s="27">
        <v>0</v>
      </c>
      <c r="I502" s="27">
        <v>0.06</v>
      </c>
      <c r="J502" s="27">
        <v>0</v>
      </c>
      <c r="K502" s="27">
        <v>9.7100000000000009</v>
      </c>
      <c r="L502" s="27">
        <v>1.78</v>
      </c>
      <c r="M502" s="27">
        <v>2.67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0.39</v>
      </c>
      <c r="T502" s="27">
        <v>0.44</v>
      </c>
      <c r="U502" s="27">
        <v>0</v>
      </c>
      <c r="V502" s="27">
        <v>0</v>
      </c>
      <c r="W502" s="27">
        <v>0</v>
      </c>
      <c r="X502" s="27">
        <v>4.99</v>
      </c>
      <c r="Y502" s="27">
        <v>14.83</v>
      </c>
    </row>
    <row r="503" spans="1:25" x14ac:dyDescent="0.2">
      <c r="A503" s="39">
        <v>15</v>
      </c>
      <c r="B503" s="27">
        <v>5.91</v>
      </c>
      <c r="C503" s="27">
        <v>5.49</v>
      </c>
      <c r="D503" s="27">
        <v>6.36</v>
      </c>
      <c r="E503" s="27">
        <v>5.05</v>
      </c>
      <c r="F503" s="27">
        <v>0.01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0.31</v>
      </c>
      <c r="S503" s="27">
        <v>0</v>
      </c>
      <c r="T503" s="27">
        <v>1.91</v>
      </c>
      <c r="U503" s="27">
        <v>0</v>
      </c>
      <c r="V503" s="27">
        <v>0</v>
      </c>
      <c r="W503" s="27">
        <v>10.16</v>
      </c>
      <c r="X503" s="27">
        <v>0</v>
      </c>
      <c r="Y503" s="27">
        <v>15.69</v>
      </c>
    </row>
    <row r="504" spans="1:25" x14ac:dyDescent="0.2">
      <c r="A504" s="39">
        <v>16</v>
      </c>
      <c r="B504" s="27">
        <v>15.98</v>
      </c>
      <c r="C504" s="27">
        <v>6.08</v>
      </c>
      <c r="D504" s="27">
        <v>6.54</v>
      </c>
      <c r="E504" s="27">
        <v>3.93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3.79</v>
      </c>
      <c r="M504" s="27">
        <v>7.93</v>
      </c>
      <c r="N504" s="27">
        <v>0</v>
      </c>
      <c r="O504" s="27">
        <v>2.85</v>
      </c>
      <c r="P504" s="27">
        <v>11.35</v>
      </c>
      <c r="Q504" s="27">
        <v>11.48</v>
      </c>
      <c r="R504" s="27">
        <v>9.89</v>
      </c>
      <c r="S504" s="27">
        <v>8.06</v>
      </c>
      <c r="T504" s="27">
        <v>20.12</v>
      </c>
      <c r="U504" s="27">
        <v>18.78</v>
      </c>
      <c r="V504" s="27">
        <v>2.78</v>
      </c>
      <c r="W504" s="27">
        <v>15.34</v>
      </c>
      <c r="X504" s="27">
        <v>19.2</v>
      </c>
      <c r="Y504" s="27">
        <v>38.32</v>
      </c>
    </row>
    <row r="505" spans="1:25" x14ac:dyDescent="0.2">
      <c r="A505" s="39">
        <v>17</v>
      </c>
      <c r="B505" s="27">
        <v>27.83</v>
      </c>
      <c r="C505" s="27">
        <v>14.57</v>
      </c>
      <c r="D505" s="27">
        <v>11.57</v>
      </c>
      <c r="E505" s="27">
        <v>9.91</v>
      </c>
      <c r="F505" s="27">
        <v>0.28999999999999998</v>
      </c>
      <c r="G505" s="27">
        <v>0.22</v>
      </c>
      <c r="H505" s="27">
        <v>0.76</v>
      </c>
      <c r="I505" s="27">
        <v>2.37</v>
      </c>
      <c r="J505" s="27">
        <v>7.99</v>
      </c>
      <c r="K505" s="27">
        <v>10.130000000000001</v>
      </c>
      <c r="L505" s="27">
        <v>19</v>
      </c>
      <c r="M505" s="27">
        <v>17.73</v>
      </c>
      <c r="N505" s="27">
        <v>14.1</v>
      </c>
      <c r="O505" s="27">
        <v>14.38</v>
      </c>
      <c r="P505" s="27">
        <v>20.45</v>
      </c>
      <c r="Q505" s="27">
        <v>23.22</v>
      </c>
      <c r="R505" s="27">
        <v>22.72</v>
      </c>
      <c r="S505" s="27">
        <v>20.97</v>
      </c>
      <c r="T505" s="27">
        <v>18.600000000000001</v>
      </c>
      <c r="U505" s="27">
        <v>15.06</v>
      </c>
      <c r="V505" s="27">
        <v>11.19</v>
      </c>
      <c r="W505" s="27">
        <v>19.809999999999999</v>
      </c>
      <c r="X505" s="27">
        <v>30.59</v>
      </c>
      <c r="Y505" s="27">
        <v>28.77</v>
      </c>
    </row>
    <row r="506" spans="1:25" x14ac:dyDescent="0.2">
      <c r="A506" s="39">
        <v>18</v>
      </c>
      <c r="B506" s="27">
        <v>14.18</v>
      </c>
      <c r="C506" s="27">
        <v>9.66</v>
      </c>
      <c r="D506" s="27">
        <v>5.55</v>
      </c>
      <c r="E506" s="27">
        <v>0.56999999999999995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3.31</v>
      </c>
      <c r="L506" s="27">
        <v>6.66</v>
      </c>
      <c r="M506" s="27">
        <v>8.3699999999999992</v>
      </c>
      <c r="N506" s="27">
        <v>0</v>
      </c>
      <c r="O506" s="27">
        <v>1.89</v>
      </c>
      <c r="P506" s="27">
        <v>5.78</v>
      </c>
      <c r="Q506" s="27">
        <v>1.74</v>
      </c>
      <c r="R506" s="27">
        <v>0</v>
      </c>
      <c r="S506" s="27">
        <v>0</v>
      </c>
      <c r="T506" s="27">
        <v>11.02</v>
      </c>
      <c r="U506" s="27">
        <v>6.51</v>
      </c>
      <c r="V506" s="27">
        <v>0</v>
      </c>
      <c r="W506" s="27">
        <v>7.0000000000000007E-2</v>
      </c>
      <c r="X506" s="27">
        <v>13.54</v>
      </c>
      <c r="Y506" s="27">
        <v>20.04</v>
      </c>
    </row>
    <row r="507" spans="1:25" x14ac:dyDescent="0.2">
      <c r="A507" s="39">
        <v>19</v>
      </c>
      <c r="B507" s="27">
        <v>7.61</v>
      </c>
      <c r="C507" s="27">
        <v>5.98</v>
      </c>
      <c r="D507" s="27">
        <v>9.4700000000000006</v>
      </c>
      <c r="E507" s="27">
        <v>5.23</v>
      </c>
      <c r="F507" s="27">
        <v>0.39</v>
      </c>
      <c r="G507" s="27">
        <v>0</v>
      </c>
      <c r="H507" s="27">
        <v>11.77</v>
      </c>
      <c r="I507" s="27">
        <v>1.63</v>
      </c>
      <c r="J507" s="27">
        <v>1.33</v>
      </c>
      <c r="K507" s="27">
        <v>4.88</v>
      </c>
      <c r="L507" s="27">
        <v>6.85</v>
      </c>
      <c r="M507" s="27">
        <v>6.51</v>
      </c>
      <c r="N507" s="27">
        <v>7.08</v>
      </c>
      <c r="O507" s="27">
        <v>7.79</v>
      </c>
      <c r="P507" s="27">
        <v>6.36</v>
      </c>
      <c r="Q507" s="27">
        <v>6.26</v>
      </c>
      <c r="R507" s="27">
        <v>10.16</v>
      </c>
      <c r="S507" s="27">
        <v>8.57</v>
      </c>
      <c r="T507" s="27">
        <v>9.24</v>
      </c>
      <c r="U507" s="27">
        <v>5.6</v>
      </c>
      <c r="V507" s="27">
        <v>4.8099999999999996</v>
      </c>
      <c r="W507" s="27">
        <v>10.78</v>
      </c>
      <c r="X507" s="27">
        <v>27.58</v>
      </c>
      <c r="Y507" s="27">
        <v>35.9</v>
      </c>
    </row>
    <row r="508" spans="1:25" x14ac:dyDescent="0.2">
      <c r="A508" s="39">
        <v>20</v>
      </c>
      <c r="B508" s="27">
        <v>14.08</v>
      </c>
      <c r="C508" s="27">
        <v>16.12</v>
      </c>
      <c r="D508" s="27">
        <v>7.9</v>
      </c>
      <c r="E508" s="27">
        <v>6</v>
      </c>
      <c r="F508" s="27">
        <v>10.7</v>
      </c>
      <c r="G508" s="27">
        <v>8.61</v>
      </c>
      <c r="H508" s="27">
        <v>3.24</v>
      </c>
      <c r="I508" s="27">
        <v>3.79</v>
      </c>
      <c r="J508" s="27">
        <v>9.9499999999999993</v>
      </c>
      <c r="K508" s="27">
        <v>14.72</v>
      </c>
      <c r="L508" s="27">
        <v>18.739999999999998</v>
      </c>
      <c r="M508" s="27">
        <v>21.04</v>
      </c>
      <c r="N508" s="27">
        <v>34.159999999999997</v>
      </c>
      <c r="O508" s="27">
        <v>34.08</v>
      </c>
      <c r="P508" s="27">
        <v>48.07</v>
      </c>
      <c r="Q508" s="27">
        <v>47.77</v>
      </c>
      <c r="R508" s="27">
        <v>88.92</v>
      </c>
      <c r="S508" s="27">
        <v>87.72</v>
      </c>
      <c r="T508" s="27">
        <v>86.08</v>
      </c>
      <c r="U508" s="27">
        <v>31.32</v>
      </c>
      <c r="V508" s="27">
        <v>8.5</v>
      </c>
      <c r="W508" s="27">
        <v>21.65</v>
      </c>
      <c r="X508" s="27">
        <v>24.23</v>
      </c>
      <c r="Y508" s="27">
        <v>24.39</v>
      </c>
    </row>
    <row r="509" spans="1:25" x14ac:dyDescent="0.2">
      <c r="A509" s="39">
        <v>21</v>
      </c>
      <c r="B509" s="27">
        <v>32.93</v>
      </c>
      <c r="C509" s="27">
        <v>18.350000000000001</v>
      </c>
      <c r="D509" s="27">
        <v>21.32</v>
      </c>
      <c r="E509" s="27">
        <v>40.99</v>
      </c>
      <c r="F509" s="27">
        <v>66.03</v>
      </c>
      <c r="G509" s="27">
        <v>2.37</v>
      </c>
      <c r="H509" s="27">
        <v>0</v>
      </c>
      <c r="I509" s="27">
        <v>0</v>
      </c>
      <c r="J509" s="27">
        <v>3.47</v>
      </c>
      <c r="K509" s="27">
        <v>11.05</v>
      </c>
      <c r="L509" s="27">
        <v>31.84</v>
      </c>
      <c r="M509" s="27">
        <v>34.24</v>
      </c>
      <c r="N509" s="27">
        <v>21.66</v>
      </c>
      <c r="O509" s="27">
        <v>23.67</v>
      </c>
      <c r="P509" s="27">
        <v>22.56</v>
      </c>
      <c r="Q509" s="27">
        <v>25.49</v>
      </c>
      <c r="R509" s="27">
        <v>20.88</v>
      </c>
      <c r="S509" s="27">
        <v>13.47</v>
      </c>
      <c r="T509" s="27">
        <v>10.7</v>
      </c>
      <c r="U509" s="27">
        <v>5.93</v>
      </c>
      <c r="V509" s="27">
        <v>5.39</v>
      </c>
      <c r="W509" s="27">
        <v>23.76</v>
      </c>
      <c r="X509" s="27">
        <v>31.71</v>
      </c>
      <c r="Y509" s="27">
        <v>20.37</v>
      </c>
    </row>
    <row r="510" spans="1:25" x14ac:dyDescent="0.2">
      <c r="A510" s="39">
        <v>22</v>
      </c>
      <c r="B510" s="27">
        <v>76.260000000000005</v>
      </c>
      <c r="C510" s="27">
        <v>65.13</v>
      </c>
      <c r="D510" s="27">
        <v>58.48</v>
      </c>
      <c r="E510" s="27">
        <v>57.76</v>
      </c>
      <c r="F510" s="27">
        <v>7.31</v>
      </c>
      <c r="G510" s="27">
        <v>2.63</v>
      </c>
      <c r="H510" s="27">
        <v>0</v>
      </c>
      <c r="I510" s="27">
        <v>0</v>
      </c>
      <c r="J510" s="27">
        <v>0</v>
      </c>
      <c r="K510" s="27">
        <v>0</v>
      </c>
      <c r="L510" s="27">
        <v>1.87</v>
      </c>
      <c r="M510" s="27">
        <v>2.2200000000000002</v>
      </c>
      <c r="N510" s="27">
        <v>0</v>
      </c>
      <c r="O510" s="27">
        <v>0.78</v>
      </c>
      <c r="P510" s="27">
        <v>0</v>
      </c>
      <c r="Q510" s="27">
        <v>0</v>
      </c>
      <c r="R510" s="27">
        <v>0.5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12.38</v>
      </c>
      <c r="Y510" s="27">
        <v>28</v>
      </c>
    </row>
    <row r="511" spans="1:25" x14ac:dyDescent="0.2">
      <c r="A511" s="39">
        <v>23</v>
      </c>
      <c r="B511" s="27">
        <v>5.42</v>
      </c>
      <c r="C511" s="27">
        <v>17.55</v>
      </c>
      <c r="D511" s="27">
        <v>18.87</v>
      </c>
      <c r="E511" s="27">
        <v>7.6</v>
      </c>
      <c r="F511" s="27">
        <v>4.8099999999999996</v>
      </c>
      <c r="G511" s="27">
        <v>0.06</v>
      </c>
      <c r="H511" s="27">
        <v>0</v>
      </c>
      <c r="I511" s="27">
        <v>0</v>
      </c>
      <c r="J511" s="27">
        <v>0</v>
      </c>
      <c r="K511" s="27">
        <v>5.61</v>
      </c>
      <c r="L511" s="27">
        <v>5.34</v>
      </c>
      <c r="M511" s="27">
        <v>8.8000000000000007</v>
      </c>
      <c r="N511" s="27">
        <v>7.03</v>
      </c>
      <c r="O511" s="27">
        <v>6.81</v>
      </c>
      <c r="P511" s="27">
        <v>6.44</v>
      </c>
      <c r="Q511" s="27">
        <v>6.05</v>
      </c>
      <c r="R511" s="27">
        <v>3.48</v>
      </c>
      <c r="S511" s="27">
        <v>1.73</v>
      </c>
      <c r="T511" s="27">
        <v>0</v>
      </c>
      <c r="U511" s="27">
        <v>0</v>
      </c>
      <c r="V511" s="27">
        <v>0</v>
      </c>
      <c r="W511" s="27">
        <v>4.28</v>
      </c>
      <c r="X511" s="27">
        <v>6.28</v>
      </c>
      <c r="Y511" s="27">
        <v>12.54</v>
      </c>
    </row>
    <row r="512" spans="1:25" x14ac:dyDescent="0.2">
      <c r="A512" s="39">
        <v>24</v>
      </c>
      <c r="B512" s="27">
        <v>3.27</v>
      </c>
      <c r="C512" s="27">
        <v>1.31</v>
      </c>
      <c r="D512" s="27">
        <v>2.56</v>
      </c>
      <c r="E512" s="27">
        <v>1.2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9.92</v>
      </c>
      <c r="M512" s="27">
        <v>11.1</v>
      </c>
      <c r="N512" s="27">
        <v>5.87</v>
      </c>
      <c r="O512" s="27">
        <v>9.4499999999999993</v>
      </c>
      <c r="P512" s="27">
        <v>3.53</v>
      </c>
      <c r="Q512" s="27">
        <v>3.16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2.17</v>
      </c>
      <c r="Y512" s="27">
        <v>12.68</v>
      </c>
    </row>
    <row r="513" spans="1:25" x14ac:dyDescent="0.2">
      <c r="A513" s="39">
        <v>25</v>
      </c>
      <c r="B513" s="27">
        <v>12.08</v>
      </c>
      <c r="C513" s="27">
        <v>1.25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12.02</v>
      </c>
      <c r="Y513" s="27">
        <v>10.18</v>
      </c>
    </row>
    <row r="514" spans="1:25" x14ac:dyDescent="0.2">
      <c r="A514" s="39">
        <v>26</v>
      </c>
      <c r="B514" s="27">
        <v>11.72</v>
      </c>
      <c r="C514" s="27">
        <v>3.29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0.23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1.92</v>
      </c>
      <c r="X514" s="27">
        <v>13.72</v>
      </c>
      <c r="Y514" s="27">
        <v>3.06</v>
      </c>
    </row>
    <row r="515" spans="1:25" x14ac:dyDescent="0.2">
      <c r="A515" s="39">
        <v>27</v>
      </c>
      <c r="B515" s="27">
        <v>3.5</v>
      </c>
      <c r="C515" s="27">
        <v>32.020000000000003</v>
      </c>
      <c r="D515" s="27">
        <v>4.8600000000000003</v>
      </c>
      <c r="E515" s="27">
        <v>14.8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8.93</v>
      </c>
      <c r="N515" s="27">
        <v>0</v>
      </c>
      <c r="O515" s="27">
        <v>2.2200000000000002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10.56</v>
      </c>
      <c r="Y515" s="27">
        <v>4.04</v>
      </c>
    </row>
    <row r="516" spans="1:25" x14ac:dyDescent="0.2">
      <c r="A516" s="39">
        <v>28</v>
      </c>
      <c r="B516" s="27">
        <v>32.479999999999997</v>
      </c>
      <c r="C516" s="27">
        <v>23.57</v>
      </c>
      <c r="D516" s="27">
        <v>10.039999999999999</v>
      </c>
      <c r="E516" s="27">
        <v>9.89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3.77</v>
      </c>
      <c r="L516" s="27">
        <v>14.64</v>
      </c>
      <c r="M516" s="27">
        <v>15.21</v>
      </c>
      <c r="N516" s="27">
        <v>15.57</v>
      </c>
      <c r="O516" s="27">
        <v>16.510000000000002</v>
      </c>
      <c r="P516" s="27">
        <v>23.77</v>
      </c>
      <c r="Q516" s="27">
        <v>29.87</v>
      </c>
      <c r="R516" s="27">
        <v>25.19</v>
      </c>
      <c r="S516" s="27">
        <v>20.12</v>
      </c>
      <c r="T516" s="27">
        <v>6.9</v>
      </c>
      <c r="U516" s="27">
        <v>1.18</v>
      </c>
      <c r="V516" s="27">
        <v>0</v>
      </c>
      <c r="W516" s="27">
        <v>1.31</v>
      </c>
      <c r="X516" s="27">
        <v>17.03</v>
      </c>
      <c r="Y516" s="27">
        <v>15.05</v>
      </c>
    </row>
    <row r="517" spans="1:25" x14ac:dyDescent="0.2">
      <c r="A517" s="39">
        <v>29</v>
      </c>
      <c r="B517" s="27">
        <v>62.62</v>
      </c>
      <c r="C517" s="27">
        <v>51.68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17.559999999999999</v>
      </c>
      <c r="O517" s="27">
        <v>9.36</v>
      </c>
      <c r="P517" s="27">
        <v>27.32</v>
      </c>
      <c r="Q517" s="27">
        <v>23.33</v>
      </c>
      <c r="R517" s="27">
        <v>31.22</v>
      </c>
      <c r="S517" s="27">
        <v>24.71</v>
      </c>
      <c r="T517" s="27">
        <v>0.64</v>
      </c>
      <c r="U517" s="27">
        <v>0</v>
      </c>
      <c r="V517" s="27">
        <v>0</v>
      </c>
      <c r="W517" s="27">
        <v>4.99</v>
      </c>
      <c r="X517" s="27">
        <v>16.739999999999998</v>
      </c>
      <c r="Y517" s="27">
        <v>20.54</v>
      </c>
    </row>
    <row r="518" spans="1:25" x14ac:dyDescent="0.2">
      <c r="A518" s="39">
        <v>30</v>
      </c>
      <c r="B518" s="27">
        <v>17.11</v>
      </c>
      <c r="C518" s="27">
        <v>19.260000000000002</v>
      </c>
      <c r="D518" s="27">
        <v>17.14</v>
      </c>
      <c r="E518" s="27">
        <v>3.89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6.28</v>
      </c>
      <c r="L518" s="27">
        <v>16.690000000000001</v>
      </c>
      <c r="M518" s="27">
        <v>17.28</v>
      </c>
      <c r="N518" s="27">
        <v>20.04</v>
      </c>
      <c r="O518" s="27">
        <v>21.61</v>
      </c>
      <c r="P518" s="27">
        <v>27.08</v>
      </c>
      <c r="Q518" s="27">
        <v>24.58</v>
      </c>
      <c r="R518" s="27">
        <v>30.24</v>
      </c>
      <c r="S518" s="27">
        <v>27.84</v>
      </c>
      <c r="T518" s="27">
        <v>27.66</v>
      </c>
      <c r="U518" s="27">
        <v>24.8</v>
      </c>
      <c r="V518" s="27">
        <v>19.61</v>
      </c>
      <c r="W518" s="27">
        <v>23.04</v>
      </c>
      <c r="X518" s="27">
        <v>28.52</v>
      </c>
      <c r="Y518" s="27">
        <v>22.17</v>
      </c>
    </row>
    <row r="519" spans="1:25" x14ac:dyDescent="0.2">
      <c r="A519" s="39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9">
        <v>1</v>
      </c>
      <c r="B523" s="27">
        <v>7.26</v>
      </c>
      <c r="C523" s="27">
        <v>7.44</v>
      </c>
      <c r="D523" s="27">
        <v>4.92</v>
      </c>
      <c r="E523" s="27">
        <v>2.82</v>
      </c>
      <c r="F523" s="27">
        <v>2.14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0.6</v>
      </c>
      <c r="M523" s="27">
        <v>2.4500000000000002</v>
      </c>
      <c r="N523" s="27">
        <v>0.56999999999999995</v>
      </c>
      <c r="O523" s="27">
        <v>1.33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0.04</v>
      </c>
      <c r="W523" s="27">
        <v>5.32</v>
      </c>
      <c r="X523" s="27">
        <v>7.55</v>
      </c>
      <c r="Y523" s="27">
        <v>6.29</v>
      </c>
    </row>
    <row r="524" spans="1:25" x14ac:dyDescent="0.2">
      <c r="A524" s="39">
        <v>2</v>
      </c>
      <c r="B524" s="27">
        <v>1.17</v>
      </c>
      <c r="C524" s="27">
        <v>0</v>
      </c>
      <c r="D524" s="27">
        <v>0.09</v>
      </c>
      <c r="E524" s="27">
        <v>0</v>
      </c>
      <c r="F524" s="27">
        <v>0.63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3.9</v>
      </c>
      <c r="X524" s="27">
        <v>0.66</v>
      </c>
      <c r="Y524" s="27">
        <v>0</v>
      </c>
    </row>
    <row r="525" spans="1:25" x14ac:dyDescent="0.2">
      <c r="A525" s="39">
        <v>3</v>
      </c>
      <c r="B525" s="27">
        <v>3.52</v>
      </c>
      <c r="C525" s="27">
        <v>3.66</v>
      </c>
      <c r="D525" s="27">
        <v>36.119999999999997</v>
      </c>
      <c r="E525" s="27">
        <v>2.87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2.1800000000000002</v>
      </c>
      <c r="Y525" s="27">
        <v>3.7</v>
      </c>
    </row>
    <row r="526" spans="1:25" x14ac:dyDescent="0.2">
      <c r="A526" s="39">
        <v>4</v>
      </c>
      <c r="B526" s="27">
        <v>3</v>
      </c>
      <c r="C526" s="27">
        <v>0.86</v>
      </c>
      <c r="D526" s="27">
        <v>0.01</v>
      </c>
      <c r="E526" s="27">
        <v>0</v>
      </c>
      <c r="F526" s="27">
        <v>7.0000000000000007E-2</v>
      </c>
      <c r="G526" s="27">
        <v>0.02</v>
      </c>
      <c r="H526" s="27">
        <v>0</v>
      </c>
      <c r="I526" s="27">
        <v>0</v>
      </c>
      <c r="J526" s="27">
        <v>0</v>
      </c>
      <c r="K526" s="27">
        <v>0</v>
      </c>
      <c r="L526" s="27">
        <v>3.65</v>
      </c>
      <c r="M526" s="27">
        <v>4.3</v>
      </c>
      <c r="N526" s="27">
        <v>0.69</v>
      </c>
      <c r="O526" s="27">
        <v>4.42</v>
      </c>
      <c r="P526" s="27">
        <v>6.11</v>
      </c>
      <c r="Q526" s="27">
        <v>1.64</v>
      </c>
      <c r="R526" s="27">
        <v>5.17</v>
      </c>
      <c r="S526" s="27">
        <v>3.64</v>
      </c>
      <c r="T526" s="27">
        <v>0.01</v>
      </c>
      <c r="U526" s="27">
        <v>0</v>
      </c>
      <c r="V526" s="27">
        <v>0</v>
      </c>
      <c r="W526" s="27">
        <v>4.28</v>
      </c>
      <c r="X526" s="27">
        <v>8.2899999999999991</v>
      </c>
      <c r="Y526" s="27">
        <v>10.5</v>
      </c>
    </row>
    <row r="527" spans="1:25" x14ac:dyDescent="0.2">
      <c r="A527" s="39">
        <v>5</v>
      </c>
      <c r="B527" s="27">
        <v>4.57</v>
      </c>
      <c r="C527" s="27">
        <v>7.24</v>
      </c>
      <c r="D527" s="27">
        <v>2.73</v>
      </c>
      <c r="E527" s="27">
        <v>1.76</v>
      </c>
      <c r="F527" s="27">
        <v>1.86</v>
      </c>
      <c r="G527" s="27">
        <v>1.48</v>
      </c>
      <c r="H527" s="27">
        <v>2.21</v>
      </c>
      <c r="I527" s="27">
        <v>0.08</v>
      </c>
      <c r="J527" s="27">
        <v>1.43</v>
      </c>
      <c r="K527" s="27">
        <v>0</v>
      </c>
      <c r="L527" s="27">
        <v>2.76</v>
      </c>
      <c r="M527" s="27">
        <v>3.85</v>
      </c>
      <c r="N527" s="27">
        <v>3.18</v>
      </c>
      <c r="O527" s="27">
        <v>3.62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4.24</v>
      </c>
      <c r="X527" s="27">
        <v>9.33</v>
      </c>
      <c r="Y527" s="27">
        <v>8.2899999999999991</v>
      </c>
    </row>
    <row r="528" spans="1:25" x14ac:dyDescent="0.2">
      <c r="A528" s="39">
        <v>6</v>
      </c>
      <c r="B528" s="27">
        <v>6.13</v>
      </c>
      <c r="C528" s="27">
        <v>2.21</v>
      </c>
      <c r="D528" s="27">
        <v>4.5999999999999996</v>
      </c>
      <c r="E528" s="27">
        <v>3.28</v>
      </c>
      <c r="F528" s="27">
        <v>3.13</v>
      </c>
      <c r="G528" s="27">
        <v>2.34</v>
      </c>
      <c r="H528" s="27">
        <v>2.12</v>
      </c>
      <c r="I528" s="27">
        <v>0.72</v>
      </c>
      <c r="J528" s="27">
        <v>2.0099999999999998</v>
      </c>
      <c r="K528" s="27">
        <v>1.81</v>
      </c>
      <c r="L528" s="27">
        <v>1.66</v>
      </c>
      <c r="M528" s="27">
        <v>5.25</v>
      </c>
      <c r="N528" s="27">
        <v>2.99</v>
      </c>
      <c r="O528" s="27">
        <v>4.72</v>
      </c>
      <c r="P528" s="27">
        <v>4.2699999999999996</v>
      </c>
      <c r="Q528" s="27">
        <v>2.63</v>
      </c>
      <c r="R528" s="27">
        <v>1.57</v>
      </c>
      <c r="S528" s="27">
        <v>1.41</v>
      </c>
      <c r="T528" s="27">
        <v>0</v>
      </c>
      <c r="U528" s="27">
        <v>0</v>
      </c>
      <c r="V528" s="27">
        <v>0</v>
      </c>
      <c r="W528" s="27">
        <v>2.06</v>
      </c>
      <c r="X528" s="27">
        <v>10.17</v>
      </c>
      <c r="Y528" s="27">
        <v>27.81</v>
      </c>
    </row>
    <row r="529" spans="1:25" x14ac:dyDescent="0.2">
      <c r="A529" s="39">
        <v>7</v>
      </c>
      <c r="B529" s="27">
        <v>8.8699999999999992</v>
      </c>
      <c r="C529" s="27">
        <v>3.35</v>
      </c>
      <c r="D529" s="27">
        <v>1.05</v>
      </c>
      <c r="E529" s="27">
        <v>0.86</v>
      </c>
      <c r="F529" s="27">
        <v>1.04</v>
      </c>
      <c r="G529" s="27">
        <v>0</v>
      </c>
      <c r="H529" s="27">
        <v>0.01</v>
      </c>
      <c r="I529" s="27">
        <v>0</v>
      </c>
      <c r="J529" s="27">
        <v>0</v>
      </c>
      <c r="K529" s="27">
        <v>2.15</v>
      </c>
      <c r="L529" s="27">
        <v>6.59</v>
      </c>
      <c r="M529" s="27">
        <v>6.45</v>
      </c>
      <c r="N529" s="27">
        <v>0.09</v>
      </c>
      <c r="O529" s="27">
        <v>1.68</v>
      </c>
      <c r="P529" s="27">
        <v>2.86</v>
      </c>
      <c r="Q529" s="27">
        <v>2.2799999999999998</v>
      </c>
      <c r="R529" s="27">
        <v>0.44</v>
      </c>
      <c r="S529" s="27">
        <v>0</v>
      </c>
      <c r="T529" s="27">
        <v>0</v>
      </c>
      <c r="U529" s="27">
        <v>0</v>
      </c>
      <c r="V529" s="27">
        <v>0</v>
      </c>
      <c r="W529" s="27">
        <v>3.53</v>
      </c>
      <c r="X529" s="27">
        <v>16.579999999999998</v>
      </c>
      <c r="Y529" s="27">
        <v>18.22</v>
      </c>
    </row>
    <row r="530" spans="1:25" x14ac:dyDescent="0.2">
      <c r="A530" s="39">
        <v>8</v>
      </c>
      <c r="B530" s="27">
        <v>20.56</v>
      </c>
      <c r="C530" s="27">
        <v>16.61</v>
      </c>
      <c r="D530" s="27">
        <v>13</v>
      </c>
      <c r="E530" s="27">
        <v>7.18</v>
      </c>
      <c r="F530" s="27">
        <v>2.78</v>
      </c>
      <c r="G530" s="27">
        <v>0</v>
      </c>
      <c r="H530" s="27">
        <v>0.77</v>
      </c>
      <c r="I530" s="27">
        <v>0</v>
      </c>
      <c r="J530" s="27">
        <v>0</v>
      </c>
      <c r="K530" s="27">
        <v>1.43</v>
      </c>
      <c r="L530" s="27">
        <v>9.9600000000000009</v>
      </c>
      <c r="M530" s="27">
        <v>9.1300000000000008</v>
      </c>
      <c r="N530" s="27">
        <v>1.5</v>
      </c>
      <c r="O530" s="27">
        <v>3.07</v>
      </c>
      <c r="P530" s="27">
        <v>3.54</v>
      </c>
      <c r="Q530" s="27">
        <v>1.68</v>
      </c>
      <c r="R530" s="27">
        <v>5.88</v>
      </c>
      <c r="S530" s="27">
        <v>4.34</v>
      </c>
      <c r="T530" s="27">
        <v>1.3</v>
      </c>
      <c r="U530" s="27">
        <v>0</v>
      </c>
      <c r="V530" s="27">
        <v>0</v>
      </c>
      <c r="W530" s="27">
        <v>7.46</v>
      </c>
      <c r="X530" s="27">
        <v>5.25</v>
      </c>
      <c r="Y530" s="27">
        <v>12.39</v>
      </c>
    </row>
    <row r="531" spans="1:25" x14ac:dyDescent="0.2">
      <c r="A531" s="39">
        <v>9</v>
      </c>
      <c r="B531" s="27">
        <v>6.67</v>
      </c>
      <c r="C531" s="27">
        <v>4.9800000000000004</v>
      </c>
      <c r="D531" s="27">
        <v>3.32</v>
      </c>
      <c r="E531" s="27">
        <v>3.04</v>
      </c>
      <c r="F531" s="27">
        <v>3.55</v>
      </c>
      <c r="G531" s="27">
        <v>0</v>
      </c>
      <c r="H531" s="27">
        <v>0</v>
      </c>
      <c r="I531" s="27">
        <v>0</v>
      </c>
      <c r="J531" s="27">
        <v>0</v>
      </c>
      <c r="K531" s="27">
        <v>0.86</v>
      </c>
      <c r="L531" s="27">
        <v>4.7300000000000004</v>
      </c>
      <c r="M531" s="27">
        <v>7.35</v>
      </c>
      <c r="N531" s="27">
        <v>6.23</v>
      </c>
      <c r="O531" s="27">
        <v>7.2</v>
      </c>
      <c r="P531" s="27">
        <v>6.67</v>
      </c>
      <c r="Q531" s="27">
        <v>9.65</v>
      </c>
      <c r="R531" s="27">
        <v>13.96</v>
      </c>
      <c r="S531" s="27">
        <v>10.119999999999999</v>
      </c>
      <c r="T531" s="27">
        <v>6.05</v>
      </c>
      <c r="U531" s="27">
        <v>3.93</v>
      </c>
      <c r="V531" s="27">
        <v>13.71</v>
      </c>
      <c r="W531" s="27">
        <v>20.18</v>
      </c>
      <c r="X531" s="27">
        <v>14.27</v>
      </c>
      <c r="Y531" s="27">
        <v>10.17</v>
      </c>
    </row>
    <row r="532" spans="1:25" x14ac:dyDescent="0.2">
      <c r="A532" s="39">
        <v>10</v>
      </c>
      <c r="B532" s="27">
        <v>44.3</v>
      </c>
      <c r="C532" s="27">
        <v>38.18</v>
      </c>
      <c r="D532" s="27">
        <v>7.72</v>
      </c>
      <c r="E532" s="27">
        <v>3.25</v>
      </c>
      <c r="F532" s="27">
        <v>3.05</v>
      </c>
      <c r="G532" s="27">
        <v>0</v>
      </c>
      <c r="H532" s="27">
        <v>0</v>
      </c>
      <c r="I532" s="27">
        <v>0.47</v>
      </c>
      <c r="J532" s="27">
        <v>3.15</v>
      </c>
      <c r="K532" s="27">
        <v>6.84</v>
      </c>
      <c r="L532" s="27">
        <v>12.39</v>
      </c>
      <c r="M532" s="27">
        <v>18.22</v>
      </c>
      <c r="N532" s="27">
        <v>10.210000000000001</v>
      </c>
      <c r="O532" s="27">
        <v>9.77</v>
      </c>
      <c r="P532" s="27">
        <v>7.97</v>
      </c>
      <c r="Q532" s="27">
        <v>5.36</v>
      </c>
      <c r="R532" s="27">
        <v>3.35</v>
      </c>
      <c r="S532" s="27">
        <v>4.8099999999999996</v>
      </c>
      <c r="T532" s="27">
        <v>3.88</v>
      </c>
      <c r="U532" s="27">
        <v>0.02</v>
      </c>
      <c r="V532" s="27">
        <v>0.23</v>
      </c>
      <c r="W532" s="27">
        <v>12</v>
      </c>
      <c r="X532" s="27">
        <v>13.8</v>
      </c>
      <c r="Y532" s="27">
        <v>16.489999999999998</v>
      </c>
    </row>
    <row r="533" spans="1:25" x14ac:dyDescent="0.2">
      <c r="A533" s="39">
        <v>11</v>
      </c>
      <c r="B533" s="27">
        <v>5.87</v>
      </c>
      <c r="C533" s="27">
        <v>1.42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0.81</v>
      </c>
      <c r="M533" s="27">
        <v>0.55000000000000004</v>
      </c>
      <c r="N533" s="27">
        <v>0</v>
      </c>
      <c r="O533" s="27">
        <v>0</v>
      </c>
      <c r="P533" s="27">
        <v>2.2400000000000002</v>
      </c>
      <c r="Q533" s="27">
        <v>0.95</v>
      </c>
      <c r="R533" s="27">
        <v>5.53</v>
      </c>
      <c r="S533" s="27">
        <v>4.6399999999999997</v>
      </c>
      <c r="T533" s="27">
        <v>10.06</v>
      </c>
      <c r="U533" s="27">
        <v>7.68</v>
      </c>
      <c r="V533" s="27">
        <v>0</v>
      </c>
      <c r="W533" s="27">
        <v>6.55</v>
      </c>
      <c r="X533" s="27">
        <v>16.29</v>
      </c>
      <c r="Y533" s="27">
        <v>8.5500000000000007</v>
      </c>
    </row>
    <row r="534" spans="1:25" x14ac:dyDescent="0.2">
      <c r="A534" s="39">
        <v>12</v>
      </c>
      <c r="B534" s="27">
        <v>5.1100000000000003</v>
      </c>
      <c r="C534" s="27">
        <v>1.9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0.18</v>
      </c>
      <c r="L534" s="27">
        <v>0</v>
      </c>
      <c r="M534" s="27">
        <v>1.67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7.13</v>
      </c>
      <c r="T534" s="27">
        <v>0.03</v>
      </c>
      <c r="U534" s="27">
        <v>0</v>
      </c>
      <c r="V534" s="27">
        <v>0</v>
      </c>
      <c r="W534" s="27">
        <v>0.01</v>
      </c>
      <c r="X534" s="27">
        <v>0.59</v>
      </c>
      <c r="Y534" s="27">
        <v>10.61</v>
      </c>
    </row>
    <row r="535" spans="1:25" x14ac:dyDescent="0.2">
      <c r="A535" s="39">
        <v>13</v>
      </c>
      <c r="B535" s="27">
        <v>8.4499999999999993</v>
      </c>
      <c r="C535" s="27">
        <v>3.11</v>
      </c>
      <c r="D535" s="27">
        <v>0.87</v>
      </c>
      <c r="E535" s="27">
        <v>1.48</v>
      </c>
      <c r="F535" s="27">
        <v>1.0900000000000001</v>
      </c>
      <c r="G535" s="27">
        <v>1.2</v>
      </c>
      <c r="H535" s="27">
        <v>12.11</v>
      </c>
      <c r="I535" s="27">
        <v>0</v>
      </c>
      <c r="J535" s="27">
        <v>0.63</v>
      </c>
      <c r="K535" s="27">
        <v>2.85</v>
      </c>
      <c r="L535" s="27">
        <v>3.19</v>
      </c>
      <c r="M535" s="27">
        <v>4.07</v>
      </c>
      <c r="N535" s="27">
        <v>3</v>
      </c>
      <c r="O535" s="27">
        <v>2.87</v>
      </c>
      <c r="P535" s="27">
        <v>3.47</v>
      </c>
      <c r="Q535" s="27">
        <v>4.08</v>
      </c>
      <c r="R535" s="27">
        <v>4.49</v>
      </c>
      <c r="S535" s="27">
        <v>4.3600000000000003</v>
      </c>
      <c r="T535" s="27">
        <v>3.15</v>
      </c>
      <c r="U535" s="27">
        <v>0.52</v>
      </c>
      <c r="V535" s="27">
        <v>0</v>
      </c>
      <c r="W535" s="27">
        <v>2.23</v>
      </c>
      <c r="X535" s="27">
        <v>3.46</v>
      </c>
      <c r="Y535" s="27">
        <v>6.45</v>
      </c>
    </row>
    <row r="536" spans="1:25" x14ac:dyDescent="0.2">
      <c r="A536" s="39">
        <v>14</v>
      </c>
      <c r="B536" s="27">
        <v>11.38</v>
      </c>
      <c r="C536" s="27">
        <v>3.85</v>
      </c>
      <c r="D536" s="27">
        <v>22.03</v>
      </c>
      <c r="E536" s="27">
        <v>5.05</v>
      </c>
      <c r="F536" s="27">
        <v>2.17</v>
      </c>
      <c r="G536" s="27">
        <v>0</v>
      </c>
      <c r="H536" s="27">
        <v>0</v>
      </c>
      <c r="I536" s="27">
        <v>0.04</v>
      </c>
      <c r="J536" s="27">
        <v>0</v>
      </c>
      <c r="K536" s="27">
        <v>5.69</v>
      </c>
      <c r="L536" s="27">
        <v>1.04</v>
      </c>
      <c r="M536" s="27">
        <v>1.56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0.23</v>
      </c>
      <c r="T536" s="27">
        <v>0.26</v>
      </c>
      <c r="U536" s="27">
        <v>0</v>
      </c>
      <c r="V536" s="27">
        <v>0</v>
      </c>
      <c r="W536" s="27">
        <v>0</v>
      </c>
      <c r="X536" s="27">
        <v>2.92</v>
      </c>
      <c r="Y536" s="27">
        <v>8.68</v>
      </c>
    </row>
    <row r="537" spans="1:25" x14ac:dyDescent="0.2">
      <c r="A537" s="39">
        <v>15</v>
      </c>
      <c r="B537" s="27">
        <v>3.46</v>
      </c>
      <c r="C537" s="27">
        <v>3.22</v>
      </c>
      <c r="D537" s="27">
        <v>3.72</v>
      </c>
      <c r="E537" s="27">
        <v>2.96</v>
      </c>
      <c r="F537" s="27">
        <v>0.01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0.18</v>
      </c>
      <c r="S537" s="27">
        <v>0</v>
      </c>
      <c r="T537" s="27">
        <v>1.1200000000000001</v>
      </c>
      <c r="U537" s="27">
        <v>0</v>
      </c>
      <c r="V537" s="27">
        <v>0</v>
      </c>
      <c r="W537" s="27">
        <v>5.95</v>
      </c>
      <c r="X537" s="27">
        <v>0</v>
      </c>
      <c r="Y537" s="27">
        <v>9.19</v>
      </c>
    </row>
    <row r="538" spans="1:25" x14ac:dyDescent="0.2">
      <c r="A538" s="39">
        <v>16</v>
      </c>
      <c r="B538" s="27">
        <v>9.36</v>
      </c>
      <c r="C538" s="27">
        <v>3.56</v>
      </c>
      <c r="D538" s="27">
        <v>3.83</v>
      </c>
      <c r="E538" s="27">
        <v>2.2999999999999998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2.2200000000000002</v>
      </c>
      <c r="M538" s="27">
        <v>4.6399999999999997</v>
      </c>
      <c r="N538" s="27">
        <v>0</v>
      </c>
      <c r="O538" s="27">
        <v>1.67</v>
      </c>
      <c r="P538" s="27">
        <v>6.65</v>
      </c>
      <c r="Q538" s="27">
        <v>6.72</v>
      </c>
      <c r="R538" s="27">
        <v>5.79</v>
      </c>
      <c r="S538" s="27">
        <v>4.72</v>
      </c>
      <c r="T538" s="27">
        <v>11.79</v>
      </c>
      <c r="U538" s="27">
        <v>11</v>
      </c>
      <c r="V538" s="27">
        <v>1.63</v>
      </c>
      <c r="W538" s="27">
        <v>8.99</v>
      </c>
      <c r="X538" s="27">
        <v>11.25</v>
      </c>
      <c r="Y538" s="27">
        <v>22.44</v>
      </c>
    </row>
    <row r="539" spans="1:25" x14ac:dyDescent="0.2">
      <c r="A539" s="39">
        <v>17</v>
      </c>
      <c r="B539" s="27">
        <v>16.3</v>
      </c>
      <c r="C539" s="27">
        <v>8.5399999999999991</v>
      </c>
      <c r="D539" s="27">
        <v>6.78</v>
      </c>
      <c r="E539" s="27">
        <v>5.8</v>
      </c>
      <c r="F539" s="27">
        <v>0.17</v>
      </c>
      <c r="G539" s="27">
        <v>0.13</v>
      </c>
      <c r="H539" s="27">
        <v>0.45</v>
      </c>
      <c r="I539" s="27">
        <v>1.39</v>
      </c>
      <c r="J539" s="27">
        <v>4.68</v>
      </c>
      <c r="K539" s="27">
        <v>5.94</v>
      </c>
      <c r="L539" s="27">
        <v>11.13</v>
      </c>
      <c r="M539" s="27">
        <v>10.38</v>
      </c>
      <c r="N539" s="27">
        <v>8.26</v>
      </c>
      <c r="O539" s="27">
        <v>8.42</v>
      </c>
      <c r="P539" s="27">
        <v>11.98</v>
      </c>
      <c r="Q539" s="27">
        <v>13.6</v>
      </c>
      <c r="R539" s="27">
        <v>13.31</v>
      </c>
      <c r="S539" s="27">
        <v>12.28</v>
      </c>
      <c r="T539" s="27">
        <v>10.9</v>
      </c>
      <c r="U539" s="27">
        <v>8.82</v>
      </c>
      <c r="V539" s="27">
        <v>6.56</v>
      </c>
      <c r="W539" s="27">
        <v>11.61</v>
      </c>
      <c r="X539" s="27">
        <v>17.920000000000002</v>
      </c>
      <c r="Y539" s="27">
        <v>16.850000000000001</v>
      </c>
    </row>
    <row r="540" spans="1:25" x14ac:dyDescent="0.2">
      <c r="A540" s="39">
        <v>18</v>
      </c>
      <c r="B540" s="27">
        <v>8.3000000000000007</v>
      </c>
      <c r="C540" s="27">
        <v>5.66</v>
      </c>
      <c r="D540" s="27">
        <v>3.25</v>
      </c>
      <c r="E540" s="27">
        <v>0.34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1.94</v>
      </c>
      <c r="L540" s="27">
        <v>3.9</v>
      </c>
      <c r="M540" s="27">
        <v>4.9000000000000004</v>
      </c>
      <c r="N540" s="27">
        <v>0</v>
      </c>
      <c r="O540" s="27">
        <v>1.1000000000000001</v>
      </c>
      <c r="P540" s="27">
        <v>3.39</v>
      </c>
      <c r="Q540" s="27">
        <v>1.02</v>
      </c>
      <c r="R540" s="27">
        <v>0</v>
      </c>
      <c r="S540" s="27">
        <v>0</v>
      </c>
      <c r="T540" s="27">
        <v>6.45</v>
      </c>
      <c r="U540" s="27">
        <v>3.81</v>
      </c>
      <c r="V540" s="27">
        <v>0</v>
      </c>
      <c r="W540" s="27">
        <v>0.04</v>
      </c>
      <c r="X540" s="27">
        <v>7.93</v>
      </c>
      <c r="Y540" s="27">
        <v>11.74</v>
      </c>
    </row>
    <row r="541" spans="1:25" x14ac:dyDescent="0.2">
      <c r="A541" s="39">
        <v>19</v>
      </c>
      <c r="B541" s="27">
        <v>4.46</v>
      </c>
      <c r="C541" s="27">
        <v>3.5</v>
      </c>
      <c r="D541" s="27">
        <v>5.55</v>
      </c>
      <c r="E541" s="27">
        <v>3.06</v>
      </c>
      <c r="F541" s="27">
        <v>0.23</v>
      </c>
      <c r="G541" s="27">
        <v>0</v>
      </c>
      <c r="H541" s="27">
        <v>6.89</v>
      </c>
      <c r="I541" s="27">
        <v>0.96</v>
      </c>
      <c r="J541" s="27">
        <v>0.78</v>
      </c>
      <c r="K541" s="27">
        <v>2.86</v>
      </c>
      <c r="L541" s="27">
        <v>4.01</v>
      </c>
      <c r="M541" s="27">
        <v>3.81</v>
      </c>
      <c r="N541" s="27">
        <v>4.1500000000000004</v>
      </c>
      <c r="O541" s="27">
        <v>4.5599999999999996</v>
      </c>
      <c r="P541" s="27">
        <v>3.72</v>
      </c>
      <c r="Q541" s="27">
        <v>3.67</v>
      </c>
      <c r="R541" s="27">
        <v>5.95</v>
      </c>
      <c r="S541" s="27">
        <v>5.0199999999999996</v>
      </c>
      <c r="T541" s="27">
        <v>5.41</v>
      </c>
      <c r="U541" s="27">
        <v>3.28</v>
      </c>
      <c r="V541" s="27">
        <v>2.82</v>
      </c>
      <c r="W541" s="27">
        <v>6.32</v>
      </c>
      <c r="X541" s="27">
        <v>16.16</v>
      </c>
      <c r="Y541" s="27">
        <v>21.03</v>
      </c>
    </row>
    <row r="542" spans="1:25" x14ac:dyDescent="0.2">
      <c r="A542" s="39">
        <v>20</v>
      </c>
      <c r="B542" s="27">
        <v>8.25</v>
      </c>
      <c r="C542" s="27">
        <v>9.44</v>
      </c>
      <c r="D542" s="27">
        <v>4.63</v>
      </c>
      <c r="E542" s="27">
        <v>3.51</v>
      </c>
      <c r="F542" s="27">
        <v>6.27</v>
      </c>
      <c r="G542" s="27">
        <v>5.04</v>
      </c>
      <c r="H542" s="27">
        <v>1.9</v>
      </c>
      <c r="I542" s="27">
        <v>2.2200000000000002</v>
      </c>
      <c r="J542" s="27">
        <v>5.83</v>
      </c>
      <c r="K542" s="27">
        <v>8.6199999999999992</v>
      </c>
      <c r="L542" s="27">
        <v>10.98</v>
      </c>
      <c r="M542" s="27">
        <v>12.33</v>
      </c>
      <c r="N542" s="27">
        <v>20.010000000000002</v>
      </c>
      <c r="O542" s="27">
        <v>19.96</v>
      </c>
      <c r="P542" s="27">
        <v>28.16</v>
      </c>
      <c r="Q542" s="27">
        <v>27.98</v>
      </c>
      <c r="R542" s="27">
        <v>52.09</v>
      </c>
      <c r="S542" s="27">
        <v>51.38</v>
      </c>
      <c r="T542" s="27">
        <v>50.42</v>
      </c>
      <c r="U542" s="27">
        <v>18.350000000000001</v>
      </c>
      <c r="V542" s="27">
        <v>4.9800000000000004</v>
      </c>
      <c r="W542" s="27">
        <v>12.68</v>
      </c>
      <c r="X542" s="27">
        <v>14.2</v>
      </c>
      <c r="Y542" s="27">
        <v>14.28</v>
      </c>
    </row>
    <row r="543" spans="1:25" x14ac:dyDescent="0.2">
      <c r="A543" s="39">
        <v>21</v>
      </c>
      <c r="B543" s="27">
        <v>19.29</v>
      </c>
      <c r="C543" s="27">
        <v>10.75</v>
      </c>
      <c r="D543" s="27">
        <v>12.49</v>
      </c>
      <c r="E543" s="27">
        <v>24.01</v>
      </c>
      <c r="F543" s="27">
        <v>38.68</v>
      </c>
      <c r="G543" s="27">
        <v>1.39</v>
      </c>
      <c r="H543" s="27">
        <v>0</v>
      </c>
      <c r="I543" s="27">
        <v>0</v>
      </c>
      <c r="J543" s="27">
        <v>2.04</v>
      </c>
      <c r="K543" s="27">
        <v>6.47</v>
      </c>
      <c r="L543" s="27">
        <v>18.649999999999999</v>
      </c>
      <c r="M543" s="27">
        <v>20.059999999999999</v>
      </c>
      <c r="N543" s="27">
        <v>12.69</v>
      </c>
      <c r="O543" s="27">
        <v>13.86</v>
      </c>
      <c r="P543" s="27">
        <v>13.21</v>
      </c>
      <c r="Q543" s="27">
        <v>14.93</v>
      </c>
      <c r="R543" s="27">
        <v>12.23</v>
      </c>
      <c r="S543" s="27">
        <v>7.89</v>
      </c>
      <c r="T543" s="27">
        <v>6.26</v>
      </c>
      <c r="U543" s="27">
        <v>3.47</v>
      </c>
      <c r="V543" s="27">
        <v>3.16</v>
      </c>
      <c r="W543" s="27">
        <v>13.92</v>
      </c>
      <c r="X543" s="27">
        <v>18.579999999999998</v>
      </c>
      <c r="Y543" s="27">
        <v>11.93</v>
      </c>
    </row>
    <row r="544" spans="1:25" x14ac:dyDescent="0.2">
      <c r="A544" s="39">
        <v>22</v>
      </c>
      <c r="B544" s="27">
        <v>44.67</v>
      </c>
      <c r="C544" s="27">
        <v>38.15</v>
      </c>
      <c r="D544" s="27">
        <v>34.25</v>
      </c>
      <c r="E544" s="27">
        <v>33.83</v>
      </c>
      <c r="F544" s="27">
        <v>4.28</v>
      </c>
      <c r="G544" s="27">
        <v>1.54</v>
      </c>
      <c r="H544" s="27">
        <v>0</v>
      </c>
      <c r="I544" s="27">
        <v>0</v>
      </c>
      <c r="J544" s="27">
        <v>0</v>
      </c>
      <c r="K544" s="27">
        <v>0</v>
      </c>
      <c r="L544" s="27">
        <v>1.0900000000000001</v>
      </c>
      <c r="M544" s="27">
        <v>1.3</v>
      </c>
      <c r="N544" s="27">
        <v>0</v>
      </c>
      <c r="O544" s="27">
        <v>0.46</v>
      </c>
      <c r="P544" s="27">
        <v>0</v>
      </c>
      <c r="Q544" s="27">
        <v>0</v>
      </c>
      <c r="R544" s="27">
        <v>0.28999999999999998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7.25</v>
      </c>
      <c r="Y544" s="27">
        <v>16.399999999999999</v>
      </c>
    </row>
    <row r="545" spans="1:25" x14ac:dyDescent="0.2">
      <c r="A545" s="39">
        <v>23</v>
      </c>
      <c r="B545" s="27">
        <v>3.17</v>
      </c>
      <c r="C545" s="27">
        <v>10.28</v>
      </c>
      <c r="D545" s="27">
        <v>11.05</v>
      </c>
      <c r="E545" s="27">
        <v>4.45</v>
      </c>
      <c r="F545" s="27">
        <v>2.82</v>
      </c>
      <c r="G545" s="27">
        <v>0.04</v>
      </c>
      <c r="H545" s="27">
        <v>0</v>
      </c>
      <c r="I545" s="27">
        <v>0</v>
      </c>
      <c r="J545" s="27">
        <v>0</v>
      </c>
      <c r="K545" s="27">
        <v>3.29</v>
      </c>
      <c r="L545" s="27">
        <v>3.13</v>
      </c>
      <c r="M545" s="27">
        <v>5.15</v>
      </c>
      <c r="N545" s="27">
        <v>4.12</v>
      </c>
      <c r="O545" s="27">
        <v>3.99</v>
      </c>
      <c r="P545" s="27">
        <v>3.77</v>
      </c>
      <c r="Q545" s="27">
        <v>3.55</v>
      </c>
      <c r="R545" s="27">
        <v>2.04</v>
      </c>
      <c r="S545" s="27">
        <v>1.01</v>
      </c>
      <c r="T545" s="27">
        <v>0</v>
      </c>
      <c r="U545" s="27">
        <v>0</v>
      </c>
      <c r="V545" s="27">
        <v>0</v>
      </c>
      <c r="W545" s="27">
        <v>2.5099999999999998</v>
      </c>
      <c r="X545" s="27">
        <v>3.68</v>
      </c>
      <c r="Y545" s="27">
        <v>7.35</v>
      </c>
    </row>
    <row r="546" spans="1:25" x14ac:dyDescent="0.2">
      <c r="A546" s="39">
        <v>24</v>
      </c>
      <c r="B546" s="27">
        <v>1.91</v>
      </c>
      <c r="C546" s="27">
        <v>0.77</v>
      </c>
      <c r="D546" s="27">
        <v>1.5</v>
      </c>
      <c r="E546" s="27">
        <v>0.7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5.81</v>
      </c>
      <c r="M546" s="27">
        <v>6.5</v>
      </c>
      <c r="N546" s="27">
        <v>3.44</v>
      </c>
      <c r="O546" s="27">
        <v>5.54</v>
      </c>
      <c r="P546" s="27">
        <v>2.0699999999999998</v>
      </c>
      <c r="Q546" s="27">
        <v>1.85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1.27</v>
      </c>
      <c r="Y546" s="27">
        <v>7.43</v>
      </c>
    </row>
    <row r="547" spans="1:25" x14ac:dyDescent="0.2">
      <c r="A547" s="39">
        <v>25</v>
      </c>
      <c r="B547" s="27">
        <v>7.08</v>
      </c>
      <c r="C547" s="27">
        <v>0.73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7.04</v>
      </c>
      <c r="Y547" s="27">
        <v>5.96</v>
      </c>
    </row>
    <row r="548" spans="1:25" x14ac:dyDescent="0.2">
      <c r="A548" s="39">
        <v>26</v>
      </c>
      <c r="B548" s="27">
        <v>6.87</v>
      </c>
      <c r="C548" s="27">
        <v>1.93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0.13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1.1200000000000001</v>
      </c>
      <c r="X548" s="27">
        <v>8.0399999999999991</v>
      </c>
      <c r="Y548" s="27">
        <v>1.79</v>
      </c>
    </row>
    <row r="549" spans="1:25" x14ac:dyDescent="0.2">
      <c r="A549" s="39">
        <v>27</v>
      </c>
      <c r="B549" s="27">
        <v>2.0499999999999998</v>
      </c>
      <c r="C549" s="27">
        <v>18.760000000000002</v>
      </c>
      <c r="D549" s="27">
        <v>2.85</v>
      </c>
      <c r="E549" s="27">
        <v>8.67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5.23</v>
      </c>
      <c r="N549" s="27">
        <v>0</v>
      </c>
      <c r="O549" s="27">
        <v>1.3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6.18</v>
      </c>
      <c r="Y549" s="27">
        <v>2.37</v>
      </c>
    </row>
    <row r="550" spans="1:25" x14ac:dyDescent="0.2">
      <c r="A550" s="39">
        <v>28</v>
      </c>
      <c r="B550" s="27">
        <v>19.03</v>
      </c>
      <c r="C550" s="27">
        <v>13.8</v>
      </c>
      <c r="D550" s="27">
        <v>5.88</v>
      </c>
      <c r="E550" s="27">
        <v>5.8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2.21</v>
      </c>
      <c r="L550" s="27">
        <v>8.58</v>
      </c>
      <c r="M550" s="27">
        <v>8.91</v>
      </c>
      <c r="N550" s="27">
        <v>9.1199999999999992</v>
      </c>
      <c r="O550" s="27">
        <v>9.67</v>
      </c>
      <c r="P550" s="27">
        <v>13.93</v>
      </c>
      <c r="Q550" s="27">
        <v>17.5</v>
      </c>
      <c r="R550" s="27">
        <v>14.75</v>
      </c>
      <c r="S550" s="27">
        <v>11.78</v>
      </c>
      <c r="T550" s="27">
        <v>4.04</v>
      </c>
      <c r="U550" s="27">
        <v>0.69</v>
      </c>
      <c r="V550" s="27">
        <v>0</v>
      </c>
      <c r="W550" s="27">
        <v>0.77</v>
      </c>
      <c r="X550" s="27">
        <v>9.9700000000000006</v>
      </c>
      <c r="Y550" s="27">
        <v>8.81</v>
      </c>
    </row>
    <row r="551" spans="1:25" x14ac:dyDescent="0.2">
      <c r="A551" s="39">
        <v>29</v>
      </c>
      <c r="B551" s="27">
        <v>36.68</v>
      </c>
      <c r="C551" s="27">
        <v>30.27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10.29</v>
      </c>
      <c r="O551" s="27">
        <v>5.48</v>
      </c>
      <c r="P551" s="27">
        <v>16</v>
      </c>
      <c r="Q551" s="27">
        <v>13.67</v>
      </c>
      <c r="R551" s="27">
        <v>18.29</v>
      </c>
      <c r="S551" s="27">
        <v>14.47</v>
      </c>
      <c r="T551" s="27">
        <v>0.38</v>
      </c>
      <c r="U551" s="27">
        <v>0</v>
      </c>
      <c r="V551" s="27">
        <v>0</v>
      </c>
      <c r="W551" s="27">
        <v>2.92</v>
      </c>
      <c r="X551" s="27">
        <v>9.81</v>
      </c>
      <c r="Y551" s="27">
        <v>12.03</v>
      </c>
    </row>
    <row r="552" spans="1:25" x14ac:dyDescent="0.2">
      <c r="A552" s="39">
        <v>30</v>
      </c>
      <c r="B552" s="27">
        <v>10.02</v>
      </c>
      <c r="C552" s="27">
        <v>11.28</v>
      </c>
      <c r="D552" s="27">
        <v>10.039999999999999</v>
      </c>
      <c r="E552" s="27">
        <v>2.2799999999999998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3.68</v>
      </c>
      <c r="L552" s="27">
        <v>9.7799999999999994</v>
      </c>
      <c r="M552" s="27">
        <v>10.119999999999999</v>
      </c>
      <c r="N552" s="27">
        <v>11.74</v>
      </c>
      <c r="O552" s="27">
        <v>12.66</v>
      </c>
      <c r="P552" s="27">
        <v>15.86</v>
      </c>
      <c r="Q552" s="27">
        <v>14.4</v>
      </c>
      <c r="R552" s="27">
        <v>17.71</v>
      </c>
      <c r="S552" s="27">
        <v>16.309999999999999</v>
      </c>
      <c r="T552" s="27">
        <v>16.2</v>
      </c>
      <c r="U552" s="27">
        <v>14.53</v>
      </c>
      <c r="V552" s="27">
        <v>11.49</v>
      </c>
      <c r="W552" s="27">
        <v>13.5</v>
      </c>
      <c r="X552" s="27">
        <v>16.7</v>
      </c>
      <c r="Y552" s="27">
        <v>12.99</v>
      </c>
    </row>
    <row r="553" spans="1:25" x14ac:dyDescent="0.2">
      <c r="A553" s="39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ROUND(15.29/100*0.74*(-5.8),2)</f>
        <v>-0.66</v>
      </c>
      <c r="O559" s="107"/>
      <c r="P559" s="107"/>
      <c r="Q559" s="99">
        <f>ROUND(14.04/100*0.74*(-5.8),2)</f>
        <v>-0.6</v>
      </c>
      <c r="R559" s="107"/>
      <c r="S559" s="107"/>
      <c r="T559" s="99">
        <f>ROUND(9.56/100*0.74*(-5.8),2)</f>
        <v>-0.41</v>
      </c>
      <c r="U559" s="107"/>
      <c r="V559" s="107"/>
      <c r="W559" s="99">
        <f>ROUND(5.6/100*0.74*(-5.8),2)</f>
        <v>-0.24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ROUND(15.29/100*0.74*274.17,2)</f>
        <v>31.02</v>
      </c>
      <c r="O560" s="107"/>
      <c r="P560" s="107"/>
      <c r="Q560" s="99">
        <f>ROUND(14.04/100*0.74*274.17,2)</f>
        <v>28.49</v>
      </c>
      <c r="R560" s="107"/>
      <c r="S560" s="107"/>
      <c r="T560" s="99">
        <f>ROUND(9.56/100*0.74*274.17,2)</f>
        <v>19.399999999999999</v>
      </c>
      <c r="U560" s="107"/>
      <c r="V560" s="107"/>
      <c r="W560" s="99">
        <f>ROUND(5.6/100*0.74*274.17,2)</f>
        <v>11.36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ROUND(15.29/100*0.74*363488.25,2)</f>
        <v>41127.24</v>
      </c>
      <c r="G567" s="99"/>
      <c r="H567" s="99"/>
      <c r="I567" s="99"/>
      <c r="J567" s="99"/>
      <c r="K567" s="98">
        <f>ROUND(14.04/100*0.74*363488.25,2)</f>
        <v>37764.980000000003</v>
      </c>
      <c r="L567" s="99"/>
      <c r="M567" s="99"/>
      <c r="N567" s="99"/>
      <c r="O567" s="99"/>
      <c r="P567" s="98">
        <f>ROUND(9.56/100*0.74*363488.25,2)</f>
        <v>25714.61</v>
      </c>
      <c r="Q567" s="99"/>
      <c r="R567" s="99"/>
      <c r="S567" s="99"/>
      <c r="T567" s="99"/>
      <c r="U567" s="98">
        <f>ROUND(5.6/100*0.74*363488.25,2)</f>
        <v>15062.95</v>
      </c>
      <c r="V567" s="99"/>
      <c r="W567" s="99"/>
      <c r="X567" s="99"/>
      <c r="Y567" s="99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152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41"/>
      <c r="C8" s="41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42" t="s">
        <v>114</v>
      </c>
      <c r="E12" s="42" t="s">
        <v>115</v>
      </c>
      <c r="F12" s="42" t="s">
        <v>116</v>
      </c>
      <c r="G12" s="42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ROUND(15.29/100*0.74*1614.08,2)</f>
        <v>182.63</v>
      </c>
      <c r="E13" s="10">
        <f>ROUND(14.04/100*0.74*1614.08,2)</f>
        <v>167.7</v>
      </c>
      <c r="F13" s="10">
        <f>ROUND(9.56/100*0.74*1614.08,2)</f>
        <v>114.19</v>
      </c>
      <c r="G13" s="10">
        <f>ROUND(5.6/100*0.74*1614.08,2)</f>
        <v>66.89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ROUND(15.29/100*0.74*901.58,2)</f>
        <v>102.01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ROUND(14.04/100*0.74*901.58,2)</f>
        <v>93.67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ROUND(9.56/100*0.74*901.58,2)</f>
        <v>63.78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ROUND(5.6/100*0.74*901.58,2)</f>
        <v>37.36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ROUND(15.29/100*0.74*1868.59,2)</f>
        <v>211.42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ROUND(14.04/100*0.74*1868.59,2)</f>
        <v>194.14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ROUND(9.56/100*0.74*1868.59,2)</f>
        <v>132.19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ROUND(5.6/100*0.74*1868.59,2)</f>
        <v>77.430000000000007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ROUND(15.29/100*0.74*4276.2,2)</f>
        <v>483.83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ROUND(14.04/100*0.74*4276.2,2)</f>
        <v>444.28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ROUND(9.56/100*0.74*4276.2,2)</f>
        <v>302.52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ROUND(5.6/100*0.74*4276.2,2)</f>
        <v>177.21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ROUND(15.29/100*0.74*901.58,2)</f>
        <v>102.01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ROUND(14.04/100*0.74*901.58,2)</f>
        <v>93.67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ROUND(9.56/100*0.74*901.58,2)</f>
        <v>63.78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ROUND(5.6/100*0.74*901.58,2)</f>
        <v>37.36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ROUND(15.29/100*0.74*2816.06,2)</f>
        <v>318.63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ROUND(14.04/100*0.74*2816.06,2)</f>
        <v>292.58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ROUND(9.56/100*0.74*2816.06,2)</f>
        <v>199.22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ROUND(5.6/100*0.74*2816.06,2)</f>
        <v>116.7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61:EI61"/>
    <mergeCell ref="EJ61:EP61"/>
    <mergeCell ref="EQ61:EW61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EJ81:EP81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C87:EI87"/>
    <mergeCell ref="EJ87:EP87"/>
    <mergeCell ref="EQ87:EW87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29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43">
        <v>1</v>
      </c>
      <c r="B7" s="22">
        <v>133.97</v>
      </c>
      <c r="C7" s="22">
        <v>120.35</v>
      </c>
      <c r="D7" s="22">
        <v>106.56</v>
      </c>
      <c r="E7" s="22">
        <v>104.02</v>
      </c>
      <c r="F7" s="22">
        <v>103.9</v>
      </c>
      <c r="G7" s="22">
        <v>99.46</v>
      </c>
      <c r="H7" s="22">
        <v>96.01</v>
      </c>
      <c r="I7" s="22">
        <v>105.05</v>
      </c>
      <c r="J7" s="22">
        <v>125.1</v>
      </c>
      <c r="K7" s="22">
        <v>144.47999999999999</v>
      </c>
      <c r="L7" s="22">
        <v>155.79</v>
      </c>
      <c r="M7" s="22">
        <v>157.12</v>
      </c>
      <c r="N7" s="22">
        <v>154.1</v>
      </c>
      <c r="O7" s="22">
        <v>150.52000000000001</v>
      </c>
      <c r="P7" s="22">
        <v>135.74</v>
      </c>
      <c r="Q7" s="22">
        <v>134.85</v>
      </c>
      <c r="R7" s="22">
        <v>135.28</v>
      </c>
      <c r="S7" s="22">
        <v>134.72</v>
      </c>
      <c r="T7" s="22">
        <v>132.15</v>
      </c>
      <c r="U7" s="22">
        <v>135.66</v>
      </c>
      <c r="V7" s="22">
        <v>157.97999999999999</v>
      </c>
      <c r="W7" s="22">
        <v>172.86</v>
      </c>
      <c r="X7" s="22">
        <v>170.05</v>
      </c>
      <c r="Y7" s="22">
        <v>137.18</v>
      </c>
    </row>
    <row r="8" spans="1:25" ht="12" customHeight="1" x14ac:dyDescent="0.2">
      <c r="A8" s="43">
        <v>2</v>
      </c>
      <c r="B8" s="22">
        <v>144.72</v>
      </c>
      <c r="C8" s="22">
        <v>127.67</v>
      </c>
      <c r="D8" s="22">
        <v>111.03</v>
      </c>
      <c r="E8" s="22">
        <v>109.71</v>
      </c>
      <c r="F8" s="22">
        <v>108.96</v>
      </c>
      <c r="G8" s="22">
        <v>106.09</v>
      </c>
      <c r="H8" s="22">
        <v>100.41</v>
      </c>
      <c r="I8" s="22">
        <v>105.28</v>
      </c>
      <c r="J8" s="22">
        <v>129.91</v>
      </c>
      <c r="K8" s="22">
        <v>152.4</v>
      </c>
      <c r="L8" s="22">
        <v>162.37</v>
      </c>
      <c r="M8" s="22">
        <v>162.25</v>
      </c>
      <c r="N8" s="22">
        <v>162.09</v>
      </c>
      <c r="O8" s="22">
        <v>161.06</v>
      </c>
      <c r="P8" s="22">
        <v>157.38999999999999</v>
      </c>
      <c r="Q8" s="22">
        <v>157.49</v>
      </c>
      <c r="R8" s="22">
        <v>146.41999999999999</v>
      </c>
      <c r="S8" s="22">
        <v>136.83000000000001</v>
      </c>
      <c r="T8" s="22">
        <v>133.93</v>
      </c>
      <c r="U8" s="22">
        <v>138.57</v>
      </c>
      <c r="V8" s="22">
        <v>159.19</v>
      </c>
      <c r="W8" s="22">
        <v>176.71</v>
      </c>
      <c r="X8" s="22">
        <v>173.24</v>
      </c>
      <c r="Y8" s="22">
        <v>150.18</v>
      </c>
    </row>
    <row r="9" spans="1:25" ht="12" customHeight="1" x14ac:dyDescent="0.2">
      <c r="A9" s="43">
        <v>3</v>
      </c>
      <c r="B9" s="22">
        <v>147.49</v>
      </c>
      <c r="C9" s="22">
        <v>132.15</v>
      </c>
      <c r="D9" s="22">
        <v>119.28</v>
      </c>
      <c r="E9" s="22">
        <v>113.44</v>
      </c>
      <c r="F9" s="22">
        <v>112.5</v>
      </c>
      <c r="G9" s="22">
        <v>113.18</v>
      </c>
      <c r="H9" s="22">
        <v>107.58</v>
      </c>
      <c r="I9" s="22">
        <v>120.99</v>
      </c>
      <c r="J9" s="22">
        <v>145.22999999999999</v>
      </c>
      <c r="K9" s="22">
        <v>166.86</v>
      </c>
      <c r="L9" s="22">
        <v>173.17</v>
      </c>
      <c r="M9" s="22">
        <v>173.4</v>
      </c>
      <c r="N9" s="22">
        <v>167.67</v>
      </c>
      <c r="O9" s="22">
        <v>166.68</v>
      </c>
      <c r="P9" s="22">
        <v>166.18</v>
      </c>
      <c r="Q9" s="22">
        <v>164.8</v>
      </c>
      <c r="R9" s="22">
        <v>161.12</v>
      </c>
      <c r="S9" s="22">
        <v>153.57</v>
      </c>
      <c r="T9" s="22">
        <v>150.41999999999999</v>
      </c>
      <c r="U9" s="22">
        <v>157.83000000000001</v>
      </c>
      <c r="V9" s="22">
        <v>168.82</v>
      </c>
      <c r="W9" s="22">
        <v>184.61</v>
      </c>
      <c r="X9" s="22">
        <v>183.75</v>
      </c>
      <c r="Y9" s="22">
        <v>155.82</v>
      </c>
    </row>
    <row r="10" spans="1:25" ht="12" customHeight="1" x14ac:dyDescent="0.2">
      <c r="A10" s="43">
        <v>4</v>
      </c>
      <c r="B10" s="22">
        <v>139.74</v>
      </c>
      <c r="C10" s="22">
        <v>126.31</v>
      </c>
      <c r="D10" s="22">
        <v>113.23</v>
      </c>
      <c r="E10" s="22">
        <v>108.96</v>
      </c>
      <c r="F10" s="22">
        <v>107.95</v>
      </c>
      <c r="G10" s="22">
        <v>107.45</v>
      </c>
      <c r="H10" s="22">
        <v>104.52</v>
      </c>
      <c r="I10" s="22">
        <v>104.85</v>
      </c>
      <c r="J10" s="22">
        <v>124</v>
      </c>
      <c r="K10" s="22">
        <v>140.85</v>
      </c>
      <c r="L10" s="22">
        <v>160.44999999999999</v>
      </c>
      <c r="M10" s="22">
        <v>161.79</v>
      </c>
      <c r="N10" s="22">
        <v>158.02000000000001</v>
      </c>
      <c r="O10" s="22">
        <v>155.83000000000001</v>
      </c>
      <c r="P10" s="22">
        <v>152.97999999999999</v>
      </c>
      <c r="Q10" s="22">
        <v>152.46</v>
      </c>
      <c r="R10" s="22">
        <v>146.08000000000001</v>
      </c>
      <c r="S10" s="22">
        <v>136.38999999999999</v>
      </c>
      <c r="T10" s="22">
        <v>138.91999999999999</v>
      </c>
      <c r="U10" s="22">
        <v>142.91999999999999</v>
      </c>
      <c r="V10" s="22">
        <v>158.44</v>
      </c>
      <c r="W10" s="22">
        <v>168.94</v>
      </c>
      <c r="X10" s="22">
        <v>166.39</v>
      </c>
      <c r="Y10" s="22">
        <v>152.53</v>
      </c>
    </row>
    <row r="11" spans="1:25" ht="12" customHeight="1" x14ac:dyDescent="0.2">
      <c r="A11" s="43">
        <v>5</v>
      </c>
      <c r="B11" s="22">
        <v>142.78</v>
      </c>
      <c r="C11" s="22">
        <v>118.22</v>
      </c>
      <c r="D11" s="22">
        <v>105.27</v>
      </c>
      <c r="E11" s="22">
        <v>102.94</v>
      </c>
      <c r="F11" s="22">
        <v>103.83</v>
      </c>
      <c r="G11" s="22">
        <v>106.42</v>
      </c>
      <c r="H11" s="22">
        <v>108.79</v>
      </c>
      <c r="I11" s="22">
        <v>144.93</v>
      </c>
      <c r="J11" s="22">
        <v>165.12</v>
      </c>
      <c r="K11" s="22">
        <v>176.65</v>
      </c>
      <c r="L11" s="22">
        <v>177.41</v>
      </c>
      <c r="M11" s="22">
        <v>180.52</v>
      </c>
      <c r="N11" s="22">
        <v>176.04</v>
      </c>
      <c r="O11" s="22">
        <v>180.72</v>
      </c>
      <c r="P11" s="22">
        <v>183.72</v>
      </c>
      <c r="Q11" s="22">
        <v>182.33</v>
      </c>
      <c r="R11" s="22">
        <v>176.94</v>
      </c>
      <c r="S11" s="22">
        <v>167.37</v>
      </c>
      <c r="T11" s="22">
        <v>164.72</v>
      </c>
      <c r="U11" s="22">
        <v>163.53</v>
      </c>
      <c r="V11" s="22">
        <v>157.56</v>
      </c>
      <c r="W11" s="22">
        <v>166.51</v>
      </c>
      <c r="X11" s="22">
        <v>163.08000000000001</v>
      </c>
      <c r="Y11" s="22">
        <v>138.1</v>
      </c>
    </row>
    <row r="12" spans="1:25" ht="12" customHeight="1" x14ac:dyDescent="0.2">
      <c r="A12" s="43">
        <v>6</v>
      </c>
      <c r="B12" s="22">
        <v>116.41</v>
      </c>
      <c r="C12" s="22">
        <v>105.37</v>
      </c>
      <c r="D12" s="22">
        <v>96.85</v>
      </c>
      <c r="E12" s="22">
        <v>93.19</v>
      </c>
      <c r="F12" s="22">
        <v>101.85</v>
      </c>
      <c r="G12" s="22">
        <v>106.66</v>
      </c>
      <c r="H12" s="22">
        <v>113.88</v>
      </c>
      <c r="I12" s="22">
        <v>138.69</v>
      </c>
      <c r="J12" s="22">
        <v>155.36000000000001</v>
      </c>
      <c r="K12" s="22">
        <v>172.51</v>
      </c>
      <c r="L12" s="22">
        <v>174.68</v>
      </c>
      <c r="M12" s="22">
        <v>172.43</v>
      </c>
      <c r="N12" s="22">
        <v>169.6</v>
      </c>
      <c r="O12" s="22">
        <v>172.09</v>
      </c>
      <c r="P12" s="22">
        <v>175.43</v>
      </c>
      <c r="Q12" s="22">
        <v>172.41</v>
      </c>
      <c r="R12" s="22">
        <v>169.08</v>
      </c>
      <c r="S12" s="22">
        <v>162.04</v>
      </c>
      <c r="T12" s="22">
        <v>158.16</v>
      </c>
      <c r="U12" s="22">
        <v>158.75</v>
      </c>
      <c r="V12" s="22">
        <v>153.84</v>
      </c>
      <c r="W12" s="22">
        <v>166.46</v>
      </c>
      <c r="X12" s="22">
        <v>155.78</v>
      </c>
      <c r="Y12" s="22">
        <v>137.32</v>
      </c>
    </row>
    <row r="13" spans="1:25" ht="12" customHeight="1" x14ac:dyDescent="0.2">
      <c r="A13" s="43">
        <v>7</v>
      </c>
      <c r="B13" s="22">
        <v>109.31</v>
      </c>
      <c r="C13" s="22">
        <v>100</v>
      </c>
      <c r="D13" s="22">
        <v>93.98</v>
      </c>
      <c r="E13" s="22">
        <v>86.19</v>
      </c>
      <c r="F13" s="22">
        <v>87.52</v>
      </c>
      <c r="G13" s="22">
        <v>105.16</v>
      </c>
      <c r="H13" s="22">
        <v>108.23</v>
      </c>
      <c r="I13" s="22">
        <v>128.76</v>
      </c>
      <c r="J13" s="22">
        <v>154.84</v>
      </c>
      <c r="K13" s="22">
        <v>166.13</v>
      </c>
      <c r="L13" s="22">
        <v>168.54</v>
      </c>
      <c r="M13" s="22">
        <v>168.75</v>
      </c>
      <c r="N13" s="22">
        <v>168.1</v>
      </c>
      <c r="O13" s="22">
        <v>168.78</v>
      </c>
      <c r="P13" s="22">
        <v>171.14</v>
      </c>
      <c r="Q13" s="22">
        <v>169.3</v>
      </c>
      <c r="R13" s="22">
        <v>165.61</v>
      </c>
      <c r="S13" s="22">
        <v>159.52000000000001</v>
      </c>
      <c r="T13" s="22">
        <v>157.84</v>
      </c>
      <c r="U13" s="22">
        <v>157.19</v>
      </c>
      <c r="V13" s="22">
        <v>150.94999999999999</v>
      </c>
      <c r="W13" s="22">
        <v>161.38</v>
      </c>
      <c r="X13" s="22">
        <v>150.82</v>
      </c>
      <c r="Y13" s="22">
        <v>127.36</v>
      </c>
    </row>
    <row r="14" spans="1:25" ht="12" customHeight="1" x14ac:dyDescent="0.2">
      <c r="A14" s="43">
        <v>8</v>
      </c>
      <c r="B14" s="22">
        <v>119.86</v>
      </c>
      <c r="C14" s="22">
        <v>102.34</v>
      </c>
      <c r="D14" s="22">
        <v>99.86</v>
      </c>
      <c r="E14" s="22">
        <v>94.38</v>
      </c>
      <c r="F14" s="22">
        <v>96.27</v>
      </c>
      <c r="G14" s="22">
        <v>107.23</v>
      </c>
      <c r="H14" s="22">
        <v>119.6</v>
      </c>
      <c r="I14" s="22">
        <v>147.41999999999999</v>
      </c>
      <c r="J14" s="22">
        <v>168.24</v>
      </c>
      <c r="K14" s="22">
        <v>178.06</v>
      </c>
      <c r="L14" s="22">
        <v>179.05</v>
      </c>
      <c r="M14" s="22">
        <v>178.56</v>
      </c>
      <c r="N14" s="22">
        <v>175.17</v>
      </c>
      <c r="O14" s="22">
        <v>175.14</v>
      </c>
      <c r="P14" s="22">
        <v>175.64</v>
      </c>
      <c r="Q14" s="22">
        <v>174.95</v>
      </c>
      <c r="R14" s="22">
        <v>169.18</v>
      </c>
      <c r="S14" s="22">
        <v>165.12</v>
      </c>
      <c r="T14" s="22">
        <v>160.79</v>
      </c>
      <c r="U14" s="22">
        <v>154.66</v>
      </c>
      <c r="V14" s="22">
        <v>154.15</v>
      </c>
      <c r="W14" s="22">
        <v>166.36</v>
      </c>
      <c r="X14" s="22">
        <v>155.82</v>
      </c>
      <c r="Y14" s="22">
        <v>139.72999999999999</v>
      </c>
    </row>
    <row r="15" spans="1:25" x14ac:dyDescent="0.2">
      <c r="A15" s="43">
        <v>9</v>
      </c>
      <c r="B15" s="22">
        <v>126.54</v>
      </c>
      <c r="C15" s="22">
        <v>105.26</v>
      </c>
      <c r="D15" s="22">
        <v>105.37</v>
      </c>
      <c r="E15" s="22">
        <v>105.32</v>
      </c>
      <c r="F15" s="22">
        <v>101.68</v>
      </c>
      <c r="G15" s="22">
        <v>102.77</v>
      </c>
      <c r="H15" s="22">
        <v>81.290000000000006</v>
      </c>
      <c r="I15" s="22">
        <v>98.29</v>
      </c>
      <c r="J15" s="22">
        <v>119.02</v>
      </c>
      <c r="K15" s="22">
        <v>129.1</v>
      </c>
      <c r="L15" s="22">
        <v>141.31</v>
      </c>
      <c r="M15" s="22">
        <v>142.6</v>
      </c>
      <c r="N15" s="22">
        <v>135.29</v>
      </c>
      <c r="O15" s="22">
        <v>134</v>
      </c>
      <c r="P15" s="22">
        <v>134.84</v>
      </c>
      <c r="Q15" s="22">
        <v>134.63</v>
      </c>
      <c r="R15" s="22">
        <v>130.75</v>
      </c>
      <c r="S15" s="22">
        <v>127.9</v>
      </c>
      <c r="T15" s="22">
        <v>128.13</v>
      </c>
      <c r="U15" s="22">
        <v>128.68</v>
      </c>
      <c r="V15" s="22">
        <v>143.76</v>
      </c>
      <c r="W15" s="22">
        <v>162.01</v>
      </c>
      <c r="X15" s="22">
        <v>161.61000000000001</v>
      </c>
      <c r="Y15" s="22">
        <v>131.22999999999999</v>
      </c>
    </row>
    <row r="16" spans="1:25" ht="12" customHeight="1" x14ac:dyDescent="0.2">
      <c r="A16" s="43">
        <v>10</v>
      </c>
      <c r="B16" s="22">
        <v>130.75</v>
      </c>
      <c r="C16" s="22">
        <v>107.95</v>
      </c>
      <c r="D16" s="22">
        <v>106.32</v>
      </c>
      <c r="E16" s="22">
        <v>103.7</v>
      </c>
      <c r="F16" s="22">
        <v>98.55</v>
      </c>
      <c r="G16" s="22">
        <v>99.42</v>
      </c>
      <c r="H16" s="22">
        <v>93.8</v>
      </c>
      <c r="I16" s="22">
        <v>106.25</v>
      </c>
      <c r="J16" s="22">
        <v>127.55</v>
      </c>
      <c r="K16" s="22">
        <v>160.47</v>
      </c>
      <c r="L16" s="22">
        <v>169.34</v>
      </c>
      <c r="M16" s="22">
        <v>165.61</v>
      </c>
      <c r="N16" s="22">
        <v>162.16</v>
      </c>
      <c r="O16" s="22">
        <v>161.94999999999999</v>
      </c>
      <c r="P16" s="22">
        <v>161.28</v>
      </c>
      <c r="Q16" s="22">
        <v>162.04</v>
      </c>
      <c r="R16" s="22">
        <v>155.25</v>
      </c>
      <c r="S16" s="22">
        <v>145.28</v>
      </c>
      <c r="T16" s="22">
        <v>142.21</v>
      </c>
      <c r="U16" s="22">
        <v>144.88999999999999</v>
      </c>
      <c r="V16" s="22">
        <v>162.24</v>
      </c>
      <c r="W16" s="22">
        <v>174.59</v>
      </c>
      <c r="X16" s="22">
        <v>167.36</v>
      </c>
      <c r="Y16" s="22">
        <v>132.55000000000001</v>
      </c>
    </row>
    <row r="17" spans="1:25" ht="12" customHeight="1" x14ac:dyDescent="0.2">
      <c r="A17" s="43">
        <v>11</v>
      </c>
      <c r="B17" s="22">
        <v>121.88</v>
      </c>
      <c r="C17" s="22">
        <v>104.79</v>
      </c>
      <c r="D17" s="22">
        <v>98.34</v>
      </c>
      <c r="E17" s="22">
        <v>92.35</v>
      </c>
      <c r="F17" s="22">
        <v>84.96</v>
      </c>
      <c r="G17" s="22">
        <v>89.08</v>
      </c>
      <c r="H17" s="22">
        <v>89.2</v>
      </c>
      <c r="I17" s="22">
        <v>98.39</v>
      </c>
      <c r="J17" s="22">
        <v>121.1</v>
      </c>
      <c r="K17" s="22">
        <v>137.41</v>
      </c>
      <c r="L17" s="22">
        <v>156.63999999999999</v>
      </c>
      <c r="M17" s="22">
        <v>158.38999999999999</v>
      </c>
      <c r="N17" s="22">
        <v>157</v>
      </c>
      <c r="O17" s="22">
        <v>156.19999999999999</v>
      </c>
      <c r="P17" s="22">
        <v>150.56</v>
      </c>
      <c r="Q17" s="22">
        <v>149.66999999999999</v>
      </c>
      <c r="R17" s="22">
        <v>138.61000000000001</v>
      </c>
      <c r="S17" s="22">
        <v>132.80000000000001</v>
      </c>
      <c r="T17" s="22">
        <v>132.58000000000001</v>
      </c>
      <c r="U17" s="22">
        <v>136.33000000000001</v>
      </c>
      <c r="V17" s="22">
        <v>161.83000000000001</v>
      </c>
      <c r="W17" s="22">
        <v>173.74</v>
      </c>
      <c r="X17" s="22">
        <v>169.55</v>
      </c>
      <c r="Y17" s="22">
        <v>130.08000000000001</v>
      </c>
    </row>
    <row r="18" spans="1:25" x14ac:dyDescent="0.2">
      <c r="A18" s="43">
        <v>12</v>
      </c>
      <c r="B18" s="22">
        <v>122.1</v>
      </c>
      <c r="C18" s="22">
        <v>105.09</v>
      </c>
      <c r="D18" s="22">
        <v>94.18</v>
      </c>
      <c r="E18" s="22">
        <v>83.85</v>
      </c>
      <c r="F18" s="22">
        <v>89.68</v>
      </c>
      <c r="G18" s="22">
        <v>96.47</v>
      </c>
      <c r="H18" s="22">
        <v>117.24</v>
      </c>
      <c r="I18" s="22">
        <v>144.19999999999999</v>
      </c>
      <c r="J18" s="22">
        <v>164.95</v>
      </c>
      <c r="K18" s="22">
        <v>184.52</v>
      </c>
      <c r="L18" s="22">
        <v>188.5</v>
      </c>
      <c r="M18" s="22">
        <v>188.84</v>
      </c>
      <c r="N18" s="22">
        <v>187.33</v>
      </c>
      <c r="O18" s="22">
        <v>199.87</v>
      </c>
      <c r="P18" s="22">
        <v>190.85</v>
      </c>
      <c r="Q18" s="22">
        <v>189.49</v>
      </c>
      <c r="R18" s="22">
        <v>180</v>
      </c>
      <c r="S18" s="22">
        <v>167.67</v>
      </c>
      <c r="T18" s="22">
        <v>162.79</v>
      </c>
      <c r="U18" s="22">
        <v>162.84</v>
      </c>
      <c r="V18" s="22">
        <v>160.78</v>
      </c>
      <c r="W18" s="22">
        <v>171.77</v>
      </c>
      <c r="X18" s="22">
        <v>162.4</v>
      </c>
      <c r="Y18" s="22">
        <v>131.86000000000001</v>
      </c>
    </row>
    <row r="19" spans="1:25" ht="12" customHeight="1" x14ac:dyDescent="0.2">
      <c r="A19" s="43">
        <v>13</v>
      </c>
      <c r="B19" s="22">
        <v>106.29</v>
      </c>
      <c r="C19" s="22">
        <v>78</v>
      </c>
      <c r="D19" s="22">
        <v>64.92</v>
      </c>
      <c r="E19" s="22">
        <v>56.19</v>
      </c>
      <c r="F19" s="22">
        <v>64.19</v>
      </c>
      <c r="G19" s="22">
        <v>83.38</v>
      </c>
      <c r="H19" s="22">
        <v>92.9</v>
      </c>
      <c r="I19" s="22">
        <v>127.89</v>
      </c>
      <c r="J19" s="22">
        <v>153.49</v>
      </c>
      <c r="K19" s="22">
        <v>174.16</v>
      </c>
      <c r="L19" s="22">
        <v>178.16</v>
      </c>
      <c r="M19" s="22">
        <v>176.37</v>
      </c>
      <c r="N19" s="22">
        <v>170.9</v>
      </c>
      <c r="O19" s="22">
        <v>175.3</v>
      </c>
      <c r="P19" s="22">
        <v>173.82</v>
      </c>
      <c r="Q19" s="22">
        <v>174.62</v>
      </c>
      <c r="R19" s="22">
        <v>168.97</v>
      </c>
      <c r="S19" s="22">
        <v>161.44999999999999</v>
      </c>
      <c r="T19" s="22">
        <v>157.94</v>
      </c>
      <c r="U19" s="22">
        <v>155.44</v>
      </c>
      <c r="V19" s="22">
        <v>148.18</v>
      </c>
      <c r="W19" s="22">
        <v>165.95</v>
      </c>
      <c r="X19" s="22">
        <v>158.15</v>
      </c>
      <c r="Y19" s="22">
        <v>131.79</v>
      </c>
    </row>
    <row r="20" spans="1:25" ht="11.25" customHeight="1" x14ac:dyDescent="0.2">
      <c r="A20" s="43">
        <v>14</v>
      </c>
      <c r="B20" s="22">
        <v>107.2</v>
      </c>
      <c r="C20" s="22">
        <v>94.89</v>
      </c>
      <c r="D20" s="22">
        <v>75.930000000000007</v>
      </c>
      <c r="E20" s="22">
        <v>71.27</v>
      </c>
      <c r="F20" s="22">
        <v>70.86</v>
      </c>
      <c r="G20" s="22">
        <v>80.260000000000005</v>
      </c>
      <c r="H20" s="22">
        <v>96.4</v>
      </c>
      <c r="I20" s="22">
        <v>122.85</v>
      </c>
      <c r="J20" s="22">
        <v>152.38999999999999</v>
      </c>
      <c r="K20" s="22">
        <v>173.23</v>
      </c>
      <c r="L20" s="22">
        <v>176.47</v>
      </c>
      <c r="M20" s="22">
        <v>176.23</v>
      </c>
      <c r="N20" s="22">
        <v>172.49</v>
      </c>
      <c r="O20" s="22">
        <v>176.26</v>
      </c>
      <c r="P20" s="22">
        <v>175.12</v>
      </c>
      <c r="Q20" s="22">
        <v>175.06</v>
      </c>
      <c r="R20" s="22">
        <v>169.2</v>
      </c>
      <c r="S20" s="22">
        <v>164.64</v>
      </c>
      <c r="T20" s="22">
        <v>158.36000000000001</v>
      </c>
      <c r="U20" s="22">
        <v>153.76</v>
      </c>
      <c r="V20" s="22">
        <v>142.56</v>
      </c>
      <c r="W20" s="22">
        <v>167.45</v>
      </c>
      <c r="X20" s="22">
        <v>163.05000000000001</v>
      </c>
      <c r="Y20" s="22">
        <v>132.47</v>
      </c>
    </row>
    <row r="21" spans="1:25" ht="12" customHeight="1" x14ac:dyDescent="0.2">
      <c r="A21" s="43">
        <v>15</v>
      </c>
      <c r="B21" s="22">
        <v>108.83</v>
      </c>
      <c r="C21" s="22">
        <v>91.76</v>
      </c>
      <c r="D21" s="22">
        <v>76.98</v>
      </c>
      <c r="E21" s="22">
        <v>70.989999999999995</v>
      </c>
      <c r="F21" s="22">
        <v>71.77</v>
      </c>
      <c r="G21" s="22">
        <v>85.62</v>
      </c>
      <c r="H21" s="22">
        <v>98.62</v>
      </c>
      <c r="I21" s="22">
        <v>125.56</v>
      </c>
      <c r="J21" s="22">
        <v>154.88999999999999</v>
      </c>
      <c r="K21" s="22">
        <v>171.24</v>
      </c>
      <c r="L21" s="22">
        <v>174.19</v>
      </c>
      <c r="M21" s="22">
        <v>174.9</v>
      </c>
      <c r="N21" s="22">
        <v>172.73</v>
      </c>
      <c r="O21" s="22">
        <v>177.67</v>
      </c>
      <c r="P21" s="22">
        <v>176.02</v>
      </c>
      <c r="Q21" s="22">
        <v>178.35</v>
      </c>
      <c r="R21" s="22">
        <v>174.19</v>
      </c>
      <c r="S21" s="22">
        <v>168.49</v>
      </c>
      <c r="T21" s="22">
        <v>165.78</v>
      </c>
      <c r="U21" s="22">
        <v>163.58000000000001</v>
      </c>
      <c r="V21" s="22">
        <v>151.44999999999999</v>
      </c>
      <c r="W21" s="22">
        <v>169.59</v>
      </c>
      <c r="X21" s="22">
        <v>166.79</v>
      </c>
      <c r="Y21" s="22">
        <v>138</v>
      </c>
    </row>
    <row r="22" spans="1:25" x14ac:dyDescent="0.2">
      <c r="A22" s="43">
        <v>16</v>
      </c>
      <c r="B22" s="22">
        <v>117.62</v>
      </c>
      <c r="C22" s="22">
        <v>100.28</v>
      </c>
      <c r="D22" s="22">
        <v>87.72</v>
      </c>
      <c r="E22" s="22">
        <v>84.53</v>
      </c>
      <c r="F22" s="22">
        <v>83.05</v>
      </c>
      <c r="G22" s="22">
        <v>95.72</v>
      </c>
      <c r="H22" s="22">
        <v>107.18</v>
      </c>
      <c r="I22" s="22">
        <v>129.22999999999999</v>
      </c>
      <c r="J22" s="22">
        <v>155.88999999999999</v>
      </c>
      <c r="K22" s="22">
        <v>173.68</v>
      </c>
      <c r="L22" s="22">
        <v>176.35</v>
      </c>
      <c r="M22" s="22">
        <v>177</v>
      </c>
      <c r="N22" s="22">
        <v>178.26</v>
      </c>
      <c r="O22" s="22">
        <v>179.7</v>
      </c>
      <c r="P22" s="22">
        <v>179.38</v>
      </c>
      <c r="Q22" s="22">
        <v>177.82</v>
      </c>
      <c r="R22" s="22">
        <v>173.09</v>
      </c>
      <c r="S22" s="22">
        <v>166.9</v>
      </c>
      <c r="T22" s="22">
        <v>162.57</v>
      </c>
      <c r="U22" s="22">
        <v>158.87</v>
      </c>
      <c r="V22" s="22">
        <v>146.6</v>
      </c>
      <c r="W22" s="22">
        <v>164.3</v>
      </c>
      <c r="X22" s="22">
        <v>161.58000000000001</v>
      </c>
      <c r="Y22" s="22">
        <v>132.97999999999999</v>
      </c>
    </row>
    <row r="23" spans="1:25" ht="12" customHeight="1" x14ac:dyDescent="0.2">
      <c r="A23" s="43">
        <v>17</v>
      </c>
      <c r="B23" s="22">
        <v>129.6</v>
      </c>
      <c r="C23" s="22">
        <v>111.43</v>
      </c>
      <c r="D23" s="22">
        <v>105.83</v>
      </c>
      <c r="E23" s="22">
        <v>98.71</v>
      </c>
      <c r="F23" s="22">
        <v>64.739999999999995</v>
      </c>
      <c r="G23" s="22">
        <v>1.41</v>
      </c>
      <c r="H23" s="22">
        <v>1.43</v>
      </c>
      <c r="I23" s="22">
        <v>108.98</v>
      </c>
      <c r="J23" s="22">
        <v>127.55</v>
      </c>
      <c r="K23" s="22">
        <v>154.65</v>
      </c>
      <c r="L23" s="22">
        <v>165.67</v>
      </c>
      <c r="M23" s="22">
        <v>165.69</v>
      </c>
      <c r="N23" s="22">
        <v>167.57</v>
      </c>
      <c r="O23" s="22">
        <v>166.95</v>
      </c>
      <c r="P23" s="22">
        <v>164.99</v>
      </c>
      <c r="Q23" s="22">
        <v>164.03</v>
      </c>
      <c r="R23" s="22">
        <v>163.96</v>
      </c>
      <c r="S23" s="22">
        <v>160.03</v>
      </c>
      <c r="T23" s="22">
        <v>157.78</v>
      </c>
      <c r="U23" s="22">
        <v>151.81</v>
      </c>
      <c r="V23" s="22">
        <v>152.91</v>
      </c>
      <c r="W23" s="22">
        <v>166.25</v>
      </c>
      <c r="X23" s="22">
        <v>165.05</v>
      </c>
      <c r="Y23" s="22">
        <v>130.31</v>
      </c>
    </row>
    <row r="24" spans="1:25" ht="12" customHeight="1" x14ac:dyDescent="0.2">
      <c r="A24" s="43">
        <v>18</v>
      </c>
      <c r="B24" s="22">
        <v>110.18</v>
      </c>
      <c r="C24" s="22">
        <v>103.28</v>
      </c>
      <c r="D24" s="22">
        <v>87.68</v>
      </c>
      <c r="E24" s="22">
        <v>85.44</v>
      </c>
      <c r="F24" s="22">
        <v>65.63</v>
      </c>
      <c r="G24" s="22">
        <v>65.67</v>
      </c>
      <c r="H24" s="22">
        <v>1.41</v>
      </c>
      <c r="I24" s="22">
        <v>51.89</v>
      </c>
      <c r="J24" s="22">
        <v>104.07</v>
      </c>
      <c r="K24" s="22">
        <v>126.44</v>
      </c>
      <c r="L24" s="22">
        <v>146.86000000000001</v>
      </c>
      <c r="M24" s="22">
        <v>150.99</v>
      </c>
      <c r="N24" s="22">
        <v>151.54</v>
      </c>
      <c r="O24" s="22">
        <v>149.81</v>
      </c>
      <c r="P24" s="22">
        <v>142.69</v>
      </c>
      <c r="Q24" s="22">
        <v>145.19999999999999</v>
      </c>
      <c r="R24" s="22">
        <v>134.86000000000001</v>
      </c>
      <c r="S24" s="22">
        <v>126.63</v>
      </c>
      <c r="T24" s="22">
        <v>128.72999999999999</v>
      </c>
      <c r="U24" s="22">
        <v>127.61</v>
      </c>
      <c r="V24" s="22">
        <v>145.82</v>
      </c>
      <c r="W24" s="22">
        <v>164.8</v>
      </c>
      <c r="X24" s="22">
        <v>158.46</v>
      </c>
      <c r="Y24" s="22">
        <v>131.88</v>
      </c>
    </row>
    <row r="25" spans="1:25" ht="12" customHeight="1" x14ac:dyDescent="0.2">
      <c r="A25" s="43">
        <v>19</v>
      </c>
      <c r="B25" s="22">
        <v>112.31</v>
      </c>
      <c r="C25" s="22">
        <v>97.11</v>
      </c>
      <c r="D25" s="22">
        <v>82.87</v>
      </c>
      <c r="E25" s="22">
        <v>73.989999999999995</v>
      </c>
      <c r="F25" s="22">
        <v>1.54</v>
      </c>
      <c r="G25" s="22">
        <v>2.54</v>
      </c>
      <c r="H25" s="22">
        <v>89.68</v>
      </c>
      <c r="I25" s="22">
        <v>115.1</v>
      </c>
      <c r="J25" s="22">
        <v>148.69999999999999</v>
      </c>
      <c r="K25" s="22">
        <v>171.54</v>
      </c>
      <c r="L25" s="22">
        <v>174.85</v>
      </c>
      <c r="M25" s="22">
        <v>177.72</v>
      </c>
      <c r="N25" s="22">
        <v>175.71</v>
      </c>
      <c r="O25" s="22">
        <v>179.26</v>
      </c>
      <c r="P25" s="22">
        <v>179.09</v>
      </c>
      <c r="Q25" s="22">
        <v>179.7</v>
      </c>
      <c r="R25" s="22">
        <v>174.56</v>
      </c>
      <c r="S25" s="22">
        <v>168.17</v>
      </c>
      <c r="T25" s="22">
        <v>167.89</v>
      </c>
      <c r="U25" s="22">
        <v>165.2</v>
      </c>
      <c r="V25" s="22">
        <v>147.11000000000001</v>
      </c>
      <c r="W25" s="22">
        <v>168.98</v>
      </c>
      <c r="X25" s="22">
        <v>161.97999999999999</v>
      </c>
      <c r="Y25" s="22">
        <v>131.91999999999999</v>
      </c>
    </row>
    <row r="26" spans="1:25" ht="12" customHeight="1" x14ac:dyDescent="0.2">
      <c r="A26" s="43">
        <v>20</v>
      </c>
      <c r="B26" s="22">
        <v>108.37</v>
      </c>
      <c r="C26" s="22">
        <v>95.32</v>
      </c>
      <c r="D26" s="22">
        <v>91.84</v>
      </c>
      <c r="E26" s="22">
        <v>86.19</v>
      </c>
      <c r="F26" s="22">
        <v>80.28</v>
      </c>
      <c r="G26" s="22">
        <v>91.39</v>
      </c>
      <c r="H26" s="22">
        <v>99.74</v>
      </c>
      <c r="I26" s="22">
        <v>121.13</v>
      </c>
      <c r="J26" s="22">
        <v>156.43</v>
      </c>
      <c r="K26" s="22">
        <v>164.75</v>
      </c>
      <c r="L26" s="22">
        <v>168.25</v>
      </c>
      <c r="M26" s="22">
        <v>164.82</v>
      </c>
      <c r="N26" s="22">
        <v>160.74</v>
      </c>
      <c r="O26" s="22">
        <v>163.33000000000001</v>
      </c>
      <c r="P26" s="22">
        <v>166.4</v>
      </c>
      <c r="Q26" s="22">
        <v>171.69</v>
      </c>
      <c r="R26" s="22">
        <v>164.9</v>
      </c>
      <c r="S26" s="22">
        <v>161.87</v>
      </c>
      <c r="T26" s="22">
        <v>156.21</v>
      </c>
      <c r="U26" s="22">
        <v>149.29</v>
      </c>
      <c r="V26" s="22">
        <v>144.81</v>
      </c>
      <c r="W26" s="22">
        <v>163.5</v>
      </c>
      <c r="X26" s="22">
        <v>155.44</v>
      </c>
      <c r="Y26" s="22">
        <v>126.69</v>
      </c>
    </row>
    <row r="27" spans="1:25" ht="12" customHeight="1" x14ac:dyDescent="0.2">
      <c r="A27" s="43">
        <v>21</v>
      </c>
      <c r="B27" s="22">
        <v>104.77</v>
      </c>
      <c r="C27" s="22">
        <v>85.24</v>
      </c>
      <c r="D27" s="22">
        <v>65.069999999999993</v>
      </c>
      <c r="E27" s="22">
        <v>60.13</v>
      </c>
      <c r="F27" s="22">
        <v>1.65</v>
      </c>
      <c r="G27" s="22">
        <v>78.64</v>
      </c>
      <c r="H27" s="22">
        <v>86.22</v>
      </c>
      <c r="I27" s="22">
        <v>110.87</v>
      </c>
      <c r="J27" s="22">
        <v>145.56</v>
      </c>
      <c r="K27" s="22">
        <v>160.88</v>
      </c>
      <c r="L27" s="22">
        <v>164.51</v>
      </c>
      <c r="M27" s="22">
        <v>163.69</v>
      </c>
      <c r="N27" s="22">
        <v>161.61000000000001</v>
      </c>
      <c r="O27" s="22">
        <v>164.32</v>
      </c>
      <c r="P27" s="22">
        <v>168.78</v>
      </c>
      <c r="Q27" s="22">
        <v>174.36</v>
      </c>
      <c r="R27" s="22">
        <v>167.65</v>
      </c>
      <c r="S27" s="22">
        <v>162.34</v>
      </c>
      <c r="T27" s="22">
        <v>156.18</v>
      </c>
      <c r="U27" s="22">
        <v>146.36000000000001</v>
      </c>
      <c r="V27" s="22">
        <v>138.06</v>
      </c>
      <c r="W27" s="22">
        <v>155.74</v>
      </c>
      <c r="X27" s="22">
        <v>148.86000000000001</v>
      </c>
      <c r="Y27" s="22">
        <v>122.38</v>
      </c>
    </row>
    <row r="28" spans="1:25" ht="11.25" customHeight="1" x14ac:dyDescent="0.2">
      <c r="A28" s="43">
        <v>22</v>
      </c>
      <c r="B28" s="22">
        <v>105.25</v>
      </c>
      <c r="C28" s="22">
        <v>89</v>
      </c>
      <c r="D28" s="22">
        <v>81.23</v>
      </c>
      <c r="E28" s="22">
        <v>75.33</v>
      </c>
      <c r="F28" s="22">
        <v>73.06</v>
      </c>
      <c r="G28" s="22">
        <v>84.8</v>
      </c>
      <c r="H28" s="22">
        <v>75.040000000000006</v>
      </c>
      <c r="I28" s="22">
        <v>114.19</v>
      </c>
      <c r="J28" s="22">
        <v>152.51</v>
      </c>
      <c r="K28" s="22">
        <v>164</v>
      </c>
      <c r="L28" s="22">
        <v>167.23</v>
      </c>
      <c r="M28" s="22">
        <v>164.52</v>
      </c>
      <c r="N28" s="22">
        <v>162.27000000000001</v>
      </c>
      <c r="O28" s="22">
        <v>164.51</v>
      </c>
      <c r="P28" s="22">
        <v>171.36</v>
      </c>
      <c r="Q28" s="22">
        <v>175.11</v>
      </c>
      <c r="R28" s="22">
        <v>169.71</v>
      </c>
      <c r="S28" s="22">
        <v>164.11</v>
      </c>
      <c r="T28" s="22">
        <v>162.08000000000001</v>
      </c>
      <c r="U28" s="22">
        <v>153.32</v>
      </c>
      <c r="V28" s="22">
        <v>145.13999999999999</v>
      </c>
      <c r="W28" s="22">
        <v>159.30000000000001</v>
      </c>
      <c r="X28" s="22">
        <v>156.47</v>
      </c>
      <c r="Y28" s="22">
        <v>130.25</v>
      </c>
    </row>
    <row r="29" spans="1:25" ht="12" customHeight="1" x14ac:dyDescent="0.2">
      <c r="A29" s="43">
        <v>23</v>
      </c>
      <c r="B29" s="22">
        <v>109.09</v>
      </c>
      <c r="C29" s="22">
        <v>92.52</v>
      </c>
      <c r="D29" s="22">
        <v>79.03</v>
      </c>
      <c r="E29" s="22">
        <v>72.78</v>
      </c>
      <c r="F29" s="22">
        <v>70.78</v>
      </c>
      <c r="G29" s="22">
        <v>82.74</v>
      </c>
      <c r="H29" s="22">
        <v>91.8</v>
      </c>
      <c r="I29" s="22">
        <v>116.1</v>
      </c>
      <c r="J29" s="22">
        <v>147.27000000000001</v>
      </c>
      <c r="K29" s="22">
        <v>164.71</v>
      </c>
      <c r="L29" s="22">
        <v>168.65</v>
      </c>
      <c r="M29" s="22">
        <v>166.88</v>
      </c>
      <c r="N29" s="22">
        <v>164.44</v>
      </c>
      <c r="O29" s="22">
        <v>167.28</v>
      </c>
      <c r="P29" s="22">
        <v>172.12</v>
      </c>
      <c r="Q29" s="22">
        <v>176.54</v>
      </c>
      <c r="R29" s="22">
        <v>169.36</v>
      </c>
      <c r="S29" s="22">
        <v>166.68</v>
      </c>
      <c r="T29" s="22">
        <v>159.15</v>
      </c>
      <c r="U29" s="22">
        <v>151.78</v>
      </c>
      <c r="V29" s="22">
        <v>144.79</v>
      </c>
      <c r="W29" s="22">
        <v>159.72</v>
      </c>
      <c r="X29" s="22">
        <v>155.91</v>
      </c>
      <c r="Y29" s="22">
        <v>124.3</v>
      </c>
    </row>
    <row r="30" spans="1:25" ht="12" customHeight="1" x14ac:dyDescent="0.2">
      <c r="A30" s="43">
        <v>24</v>
      </c>
      <c r="B30" s="22">
        <v>133.75</v>
      </c>
      <c r="C30" s="22">
        <v>111.62</v>
      </c>
      <c r="D30" s="22">
        <v>110.45</v>
      </c>
      <c r="E30" s="22">
        <v>108.09</v>
      </c>
      <c r="F30" s="22">
        <v>105.93</v>
      </c>
      <c r="G30" s="22">
        <v>114.93</v>
      </c>
      <c r="H30" s="22">
        <v>119.39</v>
      </c>
      <c r="I30" s="22">
        <v>121.73</v>
      </c>
      <c r="J30" s="22">
        <v>145.91999999999999</v>
      </c>
      <c r="K30" s="22">
        <v>162.29</v>
      </c>
      <c r="L30" s="22">
        <v>168.34</v>
      </c>
      <c r="M30" s="22">
        <v>165.91</v>
      </c>
      <c r="N30" s="22">
        <v>173.67</v>
      </c>
      <c r="O30" s="22">
        <v>179.18</v>
      </c>
      <c r="P30" s="22">
        <v>176.5</v>
      </c>
      <c r="Q30" s="22">
        <v>177.02</v>
      </c>
      <c r="R30" s="22">
        <v>173.35</v>
      </c>
      <c r="S30" s="22">
        <v>171.64</v>
      </c>
      <c r="T30" s="22">
        <v>170.34</v>
      </c>
      <c r="U30" s="22">
        <v>163.28</v>
      </c>
      <c r="V30" s="22">
        <v>153.44999999999999</v>
      </c>
      <c r="W30" s="22">
        <v>163.89</v>
      </c>
      <c r="X30" s="22">
        <v>164.21</v>
      </c>
      <c r="Y30" s="22">
        <v>133.81</v>
      </c>
    </row>
    <row r="31" spans="1:25" ht="12" customHeight="1" x14ac:dyDescent="0.2">
      <c r="A31" s="43">
        <v>25</v>
      </c>
      <c r="B31" s="22">
        <v>114.13</v>
      </c>
      <c r="C31" s="22">
        <v>111.93</v>
      </c>
      <c r="D31" s="22">
        <v>106.04</v>
      </c>
      <c r="E31" s="22">
        <v>101.35</v>
      </c>
      <c r="F31" s="22">
        <v>77.650000000000006</v>
      </c>
      <c r="G31" s="22">
        <v>74.84</v>
      </c>
      <c r="H31" s="22">
        <v>83.69</v>
      </c>
      <c r="I31" s="22">
        <v>110.85</v>
      </c>
      <c r="J31" s="22">
        <v>114.9</v>
      </c>
      <c r="K31" s="22">
        <v>137.75</v>
      </c>
      <c r="L31" s="22">
        <v>156.22999999999999</v>
      </c>
      <c r="M31" s="22">
        <v>161.41999999999999</v>
      </c>
      <c r="N31" s="22">
        <v>162.22</v>
      </c>
      <c r="O31" s="22">
        <v>163.92</v>
      </c>
      <c r="P31" s="22">
        <v>161.05000000000001</v>
      </c>
      <c r="Q31" s="22">
        <v>161.33000000000001</v>
      </c>
      <c r="R31" s="22">
        <v>156.51</v>
      </c>
      <c r="S31" s="22">
        <v>154.65</v>
      </c>
      <c r="T31" s="22">
        <v>154.32</v>
      </c>
      <c r="U31" s="22">
        <v>153.66</v>
      </c>
      <c r="V31" s="22">
        <v>153.16999999999999</v>
      </c>
      <c r="W31" s="22">
        <v>164.14</v>
      </c>
      <c r="X31" s="22">
        <v>163.1</v>
      </c>
      <c r="Y31" s="22">
        <v>144.63999999999999</v>
      </c>
    </row>
    <row r="32" spans="1:25" ht="12" customHeight="1" x14ac:dyDescent="0.2">
      <c r="A32" s="43">
        <v>26</v>
      </c>
      <c r="B32" s="22">
        <v>126.85</v>
      </c>
      <c r="C32" s="22">
        <v>106.72</v>
      </c>
      <c r="D32" s="22">
        <v>90.59</v>
      </c>
      <c r="E32" s="22">
        <v>77.77</v>
      </c>
      <c r="F32" s="22">
        <v>75.5</v>
      </c>
      <c r="G32" s="22">
        <v>89.29</v>
      </c>
      <c r="H32" s="22">
        <v>102.81</v>
      </c>
      <c r="I32" s="22">
        <v>126.18</v>
      </c>
      <c r="J32" s="22">
        <v>162.41</v>
      </c>
      <c r="K32" s="22">
        <v>174.15</v>
      </c>
      <c r="L32" s="22">
        <v>181.09</v>
      </c>
      <c r="M32" s="22">
        <v>179.22</v>
      </c>
      <c r="N32" s="22">
        <v>174.86</v>
      </c>
      <c r="O32" s="22">
        <v>178.2</v>
      </c>
      <c r="P32" s="22">
        <v>182.05</v>
      </c>
      <c r="Q32" s="22">
        <v>188.46</v>
      </c>
      <c r="R32" s="22">
        <v>183.97</v>
      </c>
      <c r="S32" s="22">
        <v>178.37</v>
      </c>
      <c r="T32" s="22">
        <v>171.14</v>
      </c>
      <c r="U32" s="22">
        <v>163.69</v>
      </c>
      <c r="V32" s="22">
        <v>153.09</v>
      </c>
      <c r="W32" s="22">
        <v>165.34</v>
      </c>
      <c r="X32" s="22">
        <v>161.77000000000001</v>
      </c>
      <c r="Y32" s="22">
        <v>127.03</v>
      </c>
    </row>
    <row r="33" spans="1:25" x14ac:dyDescent="0.2">
      <c r="A33" s="43">
        <v>27</v>
      </c>
      <c r="B33" s="22">
        <v>110.99</v>
      </c>
      <c r="C33" s="22">
        <v>103.41</v>
      </c>
      <c r="D33" s="22">
        <v>91.45</v>
      </c>
      <c r="E33" s="22">
        <v>88.27</v>
      </c>
      <c r="F33" s="22">
        <v>86.1</v>
      </c>
      <c r="G33" s="22">
        <v>86.08</v>
      </c>
      <c r="H33" s="22">
        <v>106.1</v>
      </c>
      <c r="I33" s="22">
        <v>125.45</v>
      </c>
      <c r="J33" s="22">
        <v>157.59</v>
      </c>
      <c r="K33" s="22">
        <v>174.85</v>
      </c>
      <c r="L33" s="22">
        <v>179.5</v>
      </c>
      <c r="M33" s="22">
        <v>176.18</v>
      </c>
      <c r="N33" s="22">
        <v>174.71</v>
      </c>
      <c r="O33" s="22">
        <v>178.38</v>
      </c>
      <c r="P33" s="22">
        <v>176.95</v>
      </c>
      <c r="Q33" s="22">
        <v>178.93</v>
      </c>
      <c r="R33" s="22">
        <v>176.73</v>
      </c>
      <c r="S33" s="22">
        <v>171.07</v>
      </c>
      <c r="T33" s="22">
        <v>165.94</v>
      </c>
      <c r="U33" s="22">
        <v>160.9</v>
      </c>
      <c r="V33" s="22">
        <v>150.85</v>
      </c>
      <c r="W33" s="22">
        <v>164.08</v>
      </c>
      <c r="X33" s="22">
        <v>160.07</v>
      </c>
      <c r="Y33" s="22">
        <v>129.75</v>
      </c>
    </row>
    <row r="34" spans="1:25" ht="12" customHeight="1" x14ac:dyDescent="0.2">
      <c r="A34" s="43">
        <v>28</v>
      </c>
      <c r="B34" s="22">
        <v>118.88</v>
      </c>
      <c r="C34" s="22">
        <v>108.2</v>
      </c>
      <c r="D34" s="22">
        <v>96.18</v>
      </c>
      <c r="E34" s="22">
        <v>91</v>
      </c>
      <c r="F34" s="22">
        <v>89.57</v>
      </c>
      <c r="G34" s="22">
        <v>91.9</v>
      </c>
      <c r="H34" s="22">
        <v>104.15</v>
      </c>
      <c r="I34" s="22">
        <v>121.76</v>
      </c>
      <c r="J34" s="22">
        <v>164.3</v>
      </c>
      <c r="K34" s="22">
        <v>170.63</v>
      </c>
      <c r="L34" s="22">
        <v>179.04</v>
      </c>
      <c r="M34" s="22">
        <v>177.34</v>
      </c>
      <c r="N34" s="22">
        <v>173.94</v>
      </c>
      <c r="O34" s="22">
        <v>178.28</v>
      </c>
      <c r="P34" s="22">
        <v>180.94</v>
      </c>
      <c r="Q34" s="22">
        <v>182.28</v>
      </c>
      <c r="R34" s="22">
        <v>177.98</v>
      </c>
      <c r="S34" s="22">
        <v>172.54</v>
      </c>
      <c r="T34" s="22">
        <v>166.39</v>
      </c>
      <c r="U34" s="22">
        <v>163.55000000000001</v>
      </c>
      <c r="V34" s="22">
        <v>157.53</v>
      </c>
      <c r="W34" s="22">
        <v>165.22</v>
      </c>
      <c r="X34" s="22">
        <v>160.1</v>
      </c>
      <c r="Y34" s="22">
        <v>136.07</v>
      </c>
    </row>
    <row r="35" spans="1:25" ht="12" customHeight="1" x14ac:dyDescent="0.2">
      <c r="A35" s="43">
        <v>29</v>
      </c>
      <c r="B35" s="22">
        <v>109.97</v>
      </c>
      <c r="C35" s="22">
        <v>101.02</v>
      </c>
      <c r="D35" s="22">
        <v>83.03</v>
      </c>
      <c r="E35" s="22">
        <v>1.67</v>
      </c>
      <c r="F35" s="22">
        <v>1.41</v>
      </c>
      <c r="G35" s="22">
        <v>62.3</v>
      </c>
      <c r="H35" s="22">
        <v>95.5</v>
      </c>
      <c r="I35" s="22">
        <v>119.51</v>
      </c>
      <c r="J35" s="22">
        <v>160.27000000000001</v>
      </c>
      <c r="K35" s="22">
        <v>173.01</v>
      </c>
      <c r="L35" s="22">
        <v>176.67</v>
      </c>
      <c r="M35" s="22">
        <v>174.76</v>
      </c>
      <c r="N35" s="22">
        <v>171.7</v>
      </c>
      <c r="O35" s="22">
        <v>176.71</v>
      </c>
      <c r="P35" s="22">
        <v>179.41</v>
      </c>
      <c r="Q35" s="22">
        <v>179.21</v>
      </c>
      <c r="R35" s="22">
        <v>176.01</v>
      </c>
      <c r="S35" s="22">
        <v>165.58</v>
      </c>
      <c r="T35" s="22">
        <v>163.61000000000001</v>
      </c>
      <c r="U35" s="22">
        <v>155.43</v>
      </c>
      <c r="V35" s="22">
        <v>151.47999999999999</v>
      </c>
      <c r="W35" s="22">
        <v>160.56</v>
      </c>
      <c r="X35" s="22">
        <v>154.19</v>
      </c>
      <c r="Y35" s="22">
        <v>129.55000000000001</v>
      </c>
    </row>
    <row r="36" spans="1:25" ht="12" customHeight="1" x14ac:dyDescent="0.2">
      <c r="A36" s="43">
        <v>30</v>
      </c>
      <c r="B36" s="22">
        <v>121.91</v>
      </c>
      <c r="C36" s="22">
        <v>108.68</v>
      </c>
      <c r="D36" s="22">
        <v>104.36</v>
      </c>
      <c r="E36" s="22">
        <v>92.98</v>
      </c>
      <c r="F36" s="22">
        <v>92.02</v>
      </c>
      <c r="G36" s="22">
        <v>103.81</v>
      </c>
      <c r="H36" s="22">
        <v>107.46</v>
      </c>
      <c r="I36" s="22">
        <v>134.61000000000001</v>
      </c>
      <c r="J36" s="22">
        <v>165.82</v>
      </c>
      <c r="K36" s="22">
        <v>177.79</v>
      </c>
      <c r="L36" s="22">
        <v>181.35</v>
      </c>
      <c r="M36" s="22">
        <v>181.54</v>
      </c>
      <c r="N36" s="22">
        <v>179.31</v>
      </c>
      <c r="O36" s="22">
        <v>182.87</v>
      </c>
      <c r="P36" s="22">
        <v>184.52</v>
      </c>
      <c r="Q36" s="22">
        <v>185.87</v>
      </c>
      <c r="R36" s="22">
        <v>191.58</v>
      </c>
      <c r="S36" s="22">
        <v>182.04</v>
      </c>
      <c r="T36" s="22">
        <v>172.78</v>
      </c>
      <c r="U36" s="22">
        <v>165.93</v>
      </c>
      <c r="V36" s="22">
        <v>157.05000000000001</v>
      </c>
      <c r="W36" s="22">
        <v>164.99</v>
      </c>
      <c r="X36" s="22">
        <v>162.63999999999999</v>
      </c>
      <c r="Y36" s="22">
        <v>131.47999999999999</v>
      </c>
    </row>
    <row r="37" spans="1:25" ht="11.25" customHeight="1" x14ac:dyDescent="0.2">
      <c r="A37" s="43">
        <v>31</v>
      </c>
      <c r="B37" s="22">
        <v>157.19999999999999</v>
      </c>
      <c r="C37" s="22">
        <v>132.59</v>
      </c>
      <c r="D37" s="22">
        <v>128.85</v>
      </c>
      <c r="E37" s="22">
        <v>124.68</v>
      </c>
      <c r="F37" s="22">
        <v>120.01</v>
      </c>
      <c r="G37" s="22">
        <v>117.62</v>
      </c>
      <c r="H37" s="22">
        <v>120.11</v>
      </c>
      <c r="I37" s="22">
        <v>129.6</v>
      </c>
      <c r="J37" s="22">
        <v>160.43</v>
      </c>
      <c r="K37" s="22">
        <v>172.4</v>
      </c>
      <c r="L37" s="22">
        <v>177.12</v>
      </c>
      <c r="M37" s="22">
        <v>179.58</v>
      </c>
      <c r="N37" s="22">
        <v>188.56</v>
      </c>
      <c r="O37" s="22">
        <v>181.79</v>
      </c>
      <c r="P37" s="22">
        <v>178.93</v>
      </c>
      <c r="Q37" s="22">
        <v>177.6</v>
      </c>
      <c r="R37" s="22">
        <v>179.48</v>
      </c>
      <c r="S37" s="22">
        <v>178.07</v>
      </c>
      <c r="T37" s="22">
        <v>176.74</v>
      </c>
      <c r="U37" s="22">
        <v>175.25</v>
      </c>
      <c r="V37" s="22">
        <v>162.52000000000001</v>
      </c>
      <c r="W37" s="22">
        <v>175.34</v>
      </c>
      <c r="X37" s="22">
        <v>178.92</v>
      </c>
      <c r="Y37" s="22">
        <v>163.9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43">
        <v>1</v>
      </c>
      <c r="B41" s="22">
        <v>123.02</v>
      </c>
      <c r="C41" s="22">
        <v>110.51</v>
      </c>
      <c r="D41" s="22">
        <v>97.84</v>
      </c>
      <c r="E41" s="22">
        <v>95.52</v>
      </c>
      <c r="F41" s="22">
        <v>95.41</v>
      </c>
      <c r="G41" s="22">
        <v>91.33</v>
      </c>
      <c r="H41" s="22">
        <v>88.16</v>
      </c>
      <c r="I41" s="22">
        <v>96.46</v>
      </c>
      <c r="J41" s="22">
        <v>114.87</v>
      </c>
      <c r="K41" s="22">
        <v>132.66999999999999</v>
      </c>
      <c r="L41" s="22">
        <v>143.05000000000001</v>
      </c>
      <c r="M41" s="22">
        <v>144.27000000000001</v>
      </c>
      <c r="N41" s="22">
        <v>141.5</v>
      </c>
      <c r="O41" s="22">
        <v>138.21</v>
      </c>
      <c r="P41" s="22">
        <v>124.65</v>
      </c>
      <c r="Q41" s="22">
        <v>123.83</v>
      </c>
      <c r="R41" s="22">
        <v>124.22</v>
      </c>
      <c r="S41" s="22">
        <v>123.71</v>
      </c>
      <c r="T41" s="22">
        <v>121.35</v>
      </c>
      <c r="U41" s="22">
        <v>124.57</v>
      </c>
      <c r="V41" s="22">
        <v>145.06</v>
      </c>
      <c r="W41" s="22">
        <v>158.72</v>
      </c>
      <c r="X41" s="22">
        <v>156.15</v>
      </c>
      <c r="Y41" s="22">
        <v>125.96</v>
      </c>
    </row>
    <row r="42" spans="1:25" ht="12" customHeight="1" x14ac:dyDescent="0.2">
      <c r="A42" s="43">
        <v>2</v>
      </c>
      <c r="B42" s="22">
        <v>132.88999999999999</v>
      </c>
      <c r="C42" s="22">
        <v>117.23</v>
      </c>
      <c r="D42" s="22">
        <v>101.95</v>
      </c>
      <c r="E42" s="22">
        <v>100.74</v>
      </c>
      <c r="F42" s="22">
        <v>100.05</v>
      </c>
      <c r="G42" s="22">
        <v>97.41</v>
      </c>
      <c r="H42" s="22">
        <v>92.2</v>
      </c>
      <c r="I42" s="22">
        <v>96.68</v>
      </c>
      <c r="J42" s="22">
        <v>119.29</v>
      </c>
      <c r="K42" s="22">
        <v>139.94</v>
      </c>
      <c r="L42" s="22">
        <v>149.09</v>
      </c>
      <c r="M42" s="22">
        <v>148.99</v>
      </c>
      <c r="N42" s="22">
        <v>148.84</v>
      </c>
      <c r="O42" s="22">
        <v>147.88999999999999</v>
      </c>
      <c r="P42" s="22">
        <v>144.53</v>
      </c>
      <c r="Q42" s="22">
        <v>144.61000000000001</v>
      </c>
      <c r="R42" s="22">
        <v>134.44999999999999</v>
      </c>
      <c r="S42" s="22">
        <v>125.65</v>
      </c>
      <c r="T42" s="22">
        <v>122.98</v>
      </c>
      <c r="U42" s="22">
        <v>127.24</v>
      </c>
      <c r="V42" s="22">
        <v>146.18</v>
      </c>
      <c r="W42" s="22">
        <v>162.26</v>
      </c>
      <c r="X42" s="22">
        <v>159.08000000000001</v>
      </c>
      <c r="Y42" s="22">
        <v>137.9</v>
      </c>
    </row>
    <row r="43" spans="1:25" ht="12" customHeight="1" x14ac:dyDescent="0.2">
      <c r="A43" s="43">
        <v>3</v>
      </c>
      <c r="B43" s="22">
        <v>135.44</v>
      </c>
      <c r="C43" s="22">
        <v>121.34</v>
      </c>
      <c r="D43" s="22">
        <v>109.53</v>
      </c>
      <c r="E43" s="22">
        <v>104.17</v>
      </c>
      <c r="F43" s="22">
        <v>103.3</v>
      </c>
      <c r="G43" s="22">
        <v>103.93</v>
      </c>
      <c r="H43" s="22">
        <v>98.79</v>
      </c>
      <c r="I43" s="22">
        <v>111.09</v>
      </c>
      <c r="J43" s="22">
        <v>133.35</v>
      </c>
      <c r="K43" s="22">
        <v>153.22</v>
      </c>
      <c r="L43" s="22">
        <v>159.01</v>
      </c>
      <c r="M43" s="22">
        <v>159.22</v>
      </c>
      <c r="N43" s="22">
        <v>153.96</v>
      </c>
      <c r="O43" s="22">
        <v>153.05000000000001</v>
      </c>
      <c r="P43" s="22">
        <v>152.6</v>
      </c>
      <c r="Q43" s="22">
        <v>151.33000000000001</v>
      </c>
      <c r="R43" s="22">
        <v>147.94999999999999</v>
      </c>
      <c r="S43" s="22">
        <v>141.01</v>
      </c>
      <c r="T43" s="22">
        <v>138.12</v>
      </c>
      <c r="U43" s="22">
        <v>144.91999999999999</v>
      </c>
      <c r="V43" s="22">
        <v>155.02000000000001</v>
      </c>
      <c r="W43" s="22">
        <v>169.51</v>
      </c>
      <c r="X43" s="22">
        <v>168.73</v>
      </c>
      <c r="Y43" s="22">
        <v>143.08000000000001</v>
      </c>
    </row>
    <row r="44" spans="1:25" ht="12" customHeight="1" x14ac:dyDescent="0.2">
      <c r="A44" s="43">
        <v>4</v>
      </c>
      <c r="B44" s="22">
        <v>128.32</v>
      </c>
      <c r="C44" s="22">
        <v>115.99</v>
      </c>
      <c r="D44" s="22">
        <v>103.97</v>
      </c>
      <c r="E44" s="22">
        <v>100.05</v>
      </c>
      <c r="F44" s="22">
        <v>99.13</v>
      </c>
      <c r="G44" s="22">
        <v>98.67</v>
      </c>
      <c r="H44" s="22">
        <v>95.97</v>
      </c>
      <c r="I44" s="22">
        <v>96.28</v>
      </c>
      <c r="J44" s="22">
        <v>113.87</v>
      </c>
      <c r="K44" s="22">
        <v>129.33000000000001</v>
      </c>
      <c r="L44" s="22">
        <v>147.34</v>
      </c>
      <c r="M44" s="22">
        <v>148.56</v>
      </c>
      <c r="N44" s="22">
        <v>145.11000000000001</v>
      </c>
      <c r="O44" s="22">
        <v>143.09</v>
      </c>
      <c r="P44" s="22">
        <v>140.47</v>
      </c>
      <c r="Q44" s="22">
        <v>139.99</v>
      </c>
      <c r="R44" s="22">
        <v>134.13</v>
      </c>
      <c r="S44" s="22">
        <v>125.24</v>
      </c>
      <c r="T44" s="22">
        <v>127.56</v>
      </c>
      <c r="U44" s="22">
        <v>131.22999999999999</v>
      </c>
      <c r="V44" s="22">
        <v>145.49</v>
      </c>
      <c r="W44" s="22">
        <v>155.13</v>
      </c>
      <c r="X44" s="22">
        <v>152.79</v>
      </c>
      <c r="Y44" s="22">
        <v>140.06</v>
      </c>
    </row>
    <row r="45" spans="1:25" ht="12" customHeight="1" x14ac:dyDescent="0.2">
      <c r="A45" s="43">
        <v>5</v>
      </c>
      <c r="B45" s="22">
        <v>131.11000000000001</v>
      </c>
      <c r="C45" s="22">
        <v>108.55</v>
      </c>
      <c r="D45" s="22">
        <v>96.66</v>
      </c>
      <c r="E45" s="22">
        <v>94.53</v>
      </c>
      <c r="F45" s="22">
        <v>95.34</v>
      </c>
      <c r="G45" s="22">
        <v>97.72</v>
      </c>
      <c r="H45" s="22">
        <v>99.9</v>
      </c>
      <c r="I45" s="22">
        <v>133.08000000000001</v>
      </c>
      <c r="J45" s="22">
        <v>151.62</v>
      </c>
      <c r="K45" s="22">
        <v>162.21</v>
      </c>
      <c r="L45" s="22">
        <v>162.9</v>
      </c>
      <c r="M45" s="22">
        <v>165.76</v>
      </c>
      <c r="N45" s="22">
        <v>161.65</v>
      </c>
      <c r="O45" s="22">
        <v>165.94</v>
      </c>
      <c r="P45" s="22">
        <v>168.7</v>
      </c>
      <c r="Q45" s="22">
        <v>167.42</v>
      </c>
      <c r="R45" s="22">
        <v>162.47999999999999</v>
      </c>
      <c r="S45" s="22">
        <v>153.68</v>
      </c>
      <c r="T45" s="22">
        <v>151.25</v>
      </c>
      <c r="U45" s="22">
        <v>150.16</v>
      </c>
      <c r="V45" s="22">
        <v>144.68</v>
      </c>
      <c r="W45" s="22">
        <v>152.88999999999999</v>
      </c>
      <c r="X45" s="22">
        <v>149.75</v>
      </c>
      <c r="Y45" s="22">
        <v>126.81</v>
      </c>
    </row>
    <row r="46" spans="1:25" ht="12" customHeight="1" x14ac:dyDescent="0.2">
      <c r="A46" s="43">
        <v>6</v>
      </c>
      <c r="B46" s="22">
        <v>106.89</v>
      </c>
      <c r="C46" s="22">
        <v>96.76</v>
      </c>
      <c r="D46" s="22">
        <v>88.93</v>
      </c>
      <c r="E46" s="22">
        <v>85.57</v>
      </c>
      <c r="F46" s="22">
        <v>93.52</v>
      </c>
      <c r="G46" s="22">
        <v>97.94</v>
      </c>
      <c r="H46" s="22">
        <v>104.57</v>
      </c>
      <c r="I46" s="22">
        <v>127.36</v>
      </c>
      <c r="J46" s="22">
        <v>142.66</v>
      </c>
      <c r="K46" s="22">
        <v>158.41</v>
      </c>
      <c r="L46" s="22">
        <v>160.4</v>
      </c>
      <c r="M46" s="22">
        <v>158.34</v>
      </c>
      <c r="N46" s="22">
        <v>155.72999999999999</v>
      </c>
      <c r="O46" s="22">
        <v>158.02000000000001</v>
      </c>
      <c r="P46" s="22">
        <v>161.09</v>
      </c>
      <c r="Q46" s="22">
        <v>158.32</v>
      </c>
      <c r="R46" s="22">
        <v>155.26</v>
      </c>
      <c r="S46" s="22">
        <v>148.79</v>
      </c>
      <c r="T46" s="22">
        <v>145.22999999999999</v>
      </c>
      <c r="U46" s="22">
        <v>145.77000000000001</v>
      </c>
      <c r="V46" s="22">
        <v>141.26</v>
      </c>
      <c r="W46" s="22">
        <v>152.85</v>
      </c>
      <c r="X46" s="22">
        <v>143.05000000000001</v>
      </c>
      <c r="Y46" s="22">
        <v>126.1</v>
      </c>
    </row>
    <row r="47" spans="1:25" ht="12" customHeight="1" x14ac:dyDescent="0.2">
      <c r="A47" s="43">
        <v>7</v>
      </c>
      <c r="B47" s="22">
        <v>100.37</v>
      </c>
      <c r="C47" s="22">
        <v>91.82</v>
      </c>
      <c r="D47" s="22">
        <v>86.3</v>
      </c>
      <c r="E47" s="22">
        <v>79.14</v>
      </c>
      <c r="F47" s="22">
        <v>80.36</v>
      </c>
      <c r="G47" s="22">
        <v>96.56</v>
      </c>
      <c r="H47" s="22">
        <v>99.38</v>
      </c>
      <c r="I47" s="22">
        <v>118.24</v>
      </c>
      <c r="J47" s="22">
        <v>142.19</v>
      </c>
      <c r="K47" s="22">
        <v>152.55000000000001</v>
      </c>
      <c r="L47" s="22">
        <v>154.76</v>
      </c>
      <c r="M47" s="22">
        <v>154.94999999999999</v>
      </c>
      <c r="N47" s="22">
        <v>154.36000000000001</v>
      </c>
      <c r="O47" s="22">
        <v>154.97999999999999</v>
      </c>
      <c r="P47" s="22">
        <v>157.15</v>
      </c>
      <c r="Q47" s="22">
        <v>155.46</v>
      </c>
      <c r="R47" s="22">
        <v>152.07</v>
      </c>
      <c r="S47" s="22">
        <v>146.47999999999999</v>
      </c>
      <c r="T47" s="22">
        <v>144.93</v>
      </c>
      <c r="U47" s="22">
        <v>144.34</v>
      </c>
      <c r="V47" s="22">
        <v>138.61000000000001</v>
      </c>
      <c r="W47" s="22">
        <v>148.18</v>
      </c>
      <c r="X47" s="22">
        <v>138.49</v>
      </c>
      <c r="Y47" s="22">
        <v>116.95</v>
      </c>
    </row>
    <row r="48" spans="1:25" ht="12" customHeight="1" x14ac:dyDescent="0.2">
      <c r="A48" s="43">
        <v>8</v>
      </c>
      <c r="B48" s="22">
        <v>110.06</v>
      </c>
      <c r="C48" s="22">
        <v>93.97</v>
      </c>
      <c r="D48" s="22">
        <v>91.7</v>
      </c>
      <c r="E48" s="22">
        <v>86.66</v>
      </c>
      <c r="F48" s="22">
        <v>88.4</v>
      </c>
      <c r="G48" s="22">
        <v>98.46</v>
      </c>
      <c r="H48" s="22">
        <v>109.82</v>
      </c>
      <c r="I48" s="22">
        <v>135.37</v>
      </c>
      <c r="J48" s="22">
        <v>154.49</v>
      </c>
      <c r="K48" s="22">
        <v>163.51</v>
      </c>
      <c r="L48" s="22">
        <v>164.41</v>
      </c>
      <c r="M48" s="22">
        <v>163.96</v>
      </c>
      <c r="N48" s="22">
        <v>160.85</v>
      </c>
      <c r="O48" s="22">
        <v>160.82</v>
      </c>
      <c r="P48" s="22">
        <v>161.28</v>
      </c>
      <c r="Q48" s="22">
        <v>160.65</v>
      </c>
      <c r="R48" s="22">
        <v>155.35</v>
      </c>
      <c r="S48" s="22">
        <v>151.62</v>
      </c>
      <c r="T48" s="22">
        <v>147.65</v>
      </c>
      <c r="U48" s="22">
        <v>142.02000000000001</v>
      </c>
      <c r="V48" s="22">
        <v>141.55000000000001</v>
      </c>
      <c r="W48" s="22">
        <v>152.76</v>
      </c>
      <c r="X48" s="22">
        <v>143.08000000000001</v>
      </c>
      <c r="Y48" s="22">
        <v>128.31</v>
      </c>
    </row>
    <row r="49" spans="1:25" x14ac:dyDescent="0.2">
      <c r="A49" s="43">
        <v>9</v>
      </c>
      <c r="B49" s="22">
        <v>116.19</v>
      </c>
      <c r="C49" s="22">
        <v>96.66</v>
      </c>
      <c r="D49" s="22">
        <v>96.76</v>
      </c>
      <c r="E49" s="22">
        <v>96.71</v>
      </c>
      <c r="F49" s="22">
        <v>93.37</v>
      </c>
      <c r="G49" s="22">
        <v>94.37</v>
      </c>
      <c r="H49" s="22">
        <v>74.650000000000006</v>
      </c>
      <c r="I49" s="22">
        <v>90.25</v>
      </c>
      <c r="J49" s="22">
        <v>109.29</v>
      </c>
      <c r="K49" s="22">
        <v>118.54</v>
      </c>
      <c r="L49" s="22">
        <v>129.76</v>
      </c>
      <c r="M49" s="22">
        <v>130.94</v>
      </c>
      <c r="N49" s="22">
        <v>124.23</v>
      </c>
      <c r="O49" s="22">
        <v>123.04</v>
      </c>
      <c r="P49" s="22">
        <v>123.82</v>
      </c>
      <c r="Q49" s="22">
        <v>123.62</v>
      </c>
      <c r="R49" s="22">
        <v>120.07</v>
      </c>
      <c r="S49" s="22">
        <v>117.45</v>
      </c>
      <c r="T49" s="22">
        <v>117.65</v>
      </c>
      <c r="U49" s="22">
        <v>118.16</v>
      </c>
      <c r="V49" s="22">
        <v>132</v>
      </c>
      <c r="W49" s="22">
        <v>148.77000000000001</v>
      </c>
      <c r="X49" s="22">
        <v>148.38999999999999</v>
      </c>
      <c r="Y49" s="22">
        <v>120.5</v>
      </c>
    </row>
    <row r="50" spans="1:25" ht="12" customHeight="1" x14ac:dyDescent="0.2">
      <c r="A50" s="43">
        <v>10</v>
      </c>
      <c r="B50" s="22">
        <v>120.06</v>
      </c>
      <c r="C50" s="22">
        <v>99.12</v>
      </c>
      <c r="D50" s="22">
        <v>97.63</v>
      </c>
      <c r="E50" s="22">
        <v>95.22</v>
      </c>
      <c r="F50" s="22">
        <v>90.49</v>
      </c>
      <c r="G50" s="22">
        <v>91.29</v>
      </c>
      <c r="H50" s="22">
        <v>86.13</v>
      </c>
      <c r="I50" s="22">
        <v>97.56</v>
      </c>
      <c r="J50" s="22">
        <v>117.12</v>
      </c>
      <c r="K50" s="22">
        <v>147.36000000000001</v>
      </c>
      <c r="L50" s="22">
        <v>155.5</v>
      </c>
      <c r="M50" s="22">
        <v>152.07</v>
      </c>
      <c r="N50" s="22">
        <v>148.9</v>
      </c>
      <c r="O50" s="22">
        <v>148.71</v>
      </c>
      <c r="P50" s="22">
        <v>148.09</v>
      </c>
      <c r="Q50" s="22">
        <v>148.79</v>
      </c>
      <c r="R50" s="22">
        <v>142.56</v>
      </c>
      <c r="S50" s="22">
        <v>133.41</v>
      </c>
      <c r="T50" s="22">
        <v>130.58000000000001</v>
      </c>
      <c r="U50" s="22">
        <v>133.04</v>
      </c>
      <c r="V50" s="22">
        <v>148.97999999999999</v>
      </c>
      <c r="W50" s="22">
        <v>160.32</v>
      </c>
      <c r="X50" s="22">
        <v>153.66999999999999</v>
      </c>
      <c r="Y50" s="22">
        <v>121.71</v>
      </c>
    </row>
    <row r="51" spans="1:25" ht="12" customHeight="1" x14ac:dyDescent="0.2">
      <c r="A51" s="43">
        <v>11</v>
      </c>
      <c r="B51" s="22">
        <v>111.92</v>
      </c>
      <c r="C51" s="22">
        <v>96.22</v>
      </c>
      <c r="D51" s="22">
        <v>90.3</v>
      </c>
      <c r="E51" s="22">
        <v>84.8</v>
      </c>
      <c r="F51" s="22">
        <v>78.010000000000005</v>
      </c>
      <c r="G51" s="22">
        <v>81.8</v>
      </c>
      <c r="H51" s="22">
        <v>81.91</v>
      </c>
      <c r="I51" s="22">
        <v>90.35</v>
      </c>
      <c r="J51" s="22">
        <v>111.2</v>
      </c>
      <c r="K51" s="22">
        <v>126.18</v>
      </c>
      <c r="L51" s="22">
        <v>143.84</v>
      </c>
      <c r="M51" s="22">
        <v>145.44</v>
      </c>
      <c r="N51" s="22">
        <v>144.16999999999999</v>
      </c>
      <c r="O51" s="22">
        <v>143.43</v>
      </c>
      <c r="P51" s="22">
        <v>138.25</v>
      </c>
      <c r="Q51" s="22">
        <v>137.44</v>
      </c>
      <c r="R51" s="22">
        <v>127.28</v>
      </c>
      <c r="S51" s="22">
        <v>121.94</v>
      </c>
      <c r="T51" s="22">
        <v>121.74</v>
      </c>
      <c r="U51" s="22">
        <v>125.18</v>
      </c>
      <c r="V51" s="22">
        <v>148.6</v>
      </c>
      <c r="W51" s="22">
        <v>159.53</v>
      </c>
      <c r="X51" s="22">
        <v>155.69</v>
      </c>
      <c r="Y51" s="22">
        <v>119.44</v>
      </c>
    </row>
    <row r="52" spans="1:25" ht="12" customHeight="1" x14ac:dyDescent="0.2">
      <c r="A52" s="43">
        <v>12</v>
      </c>
      <c r="B52" s="22">
        <v>112.12</v>
      </c>
      <c r="C52" s="22">
        <v>96.5</v>
      </c>
      <c r="D52" s="22">
        <v>86.48</v>
      </c>
      <c r="E52" s="22">
        <v>76.989999999999995</v>
      </c>
      <c r="F52" s="22">
        <v>82.35</v>
      </c>
      <c r="G52" s="22">
        <v>88.58</v>
      </c>
      <c r="H52" s="22">
        <v>107.66</v>
      </c>
      <c r="I52" s="22">
        <v>132.41</v>
      </c>
      <c r="J52" s="22">
        <v>151.46</v>
      </c>
      <c r="K52" s="22">
        <v>169.43</v>
      </c>
      <c r="L52" s="22">
        <v>173.09</v>
      </c>
      <c r="M52" s="22">
        <v>173.4</v>
      </c>
      <c r="N52" s="22">
        <v>172.01</v>
      </c>
      <c r="O52" s="22">
        <v>183.53</v>
      </c>
      <c r="P52" s="22">
        <v>175.24</v>
      </c>
      <c r="Q52" s="22">
        <v>174</v>
      </c>
      <c r="R52" s="22">
        <v>165.28</v>
      </c>
      <c r="S52" s="22">
        <v>153.96</v>
      </c>
      <c r="T52" s="22">
        <v>149.47999999999999</v>
      </c>
      <c r="U52" s="22">
        <v>149.52000000000001</v>
      </c>
      <c r="V52" s="22">
        <v>147.63999999999999</v>
      </c>
      <c r="W52" s="22">
        <v>157.72999999999999</v>
      </c>
      <c r="X52" s="22">
        <v>149.12</v>
      </c>
      <c r="Y52" s="22">
        <v>121.08</v>
      </c>
    </row>
    <row r="53" spans="1:25" ht="12" customHeight="1" x14ac:dyDescent="0.2">
      <c r="A53" s="43">
        <v>13</v>
      </c>
      <c r="B53" s="22">
        <v>97.6</v>
      </c>
      <c r="C53" s="22">
        <v>71.62</v>
      </c>
      <c r="D53" s="22">
        <v>59.62</v>
      </c>
      <c r="E53" s="22">
        <v>51.6</v>
      </c>
      <c r="F53" s="22">
        <v>58.94</v>
      </c>
      <c r="G53" s="22">
        <v>76.56</v>
      </c>
      <c r="H53" s="22">
        <v>85.31</v>
      </c>
      <c r="I53" s="22">
        <v>117.44</v>
      </c>
      <c r="J53" s="22">
        <v>140.94</v>
      </c>
      <c r="K53" s="22">
        <v>159.91999999999999</v>
      </c>
      <c r="L53" s="22">
        <v>163.59</v>
      </c>
      <c r="M53" s="22">
        <v>161.94999999999999</v>
      </c>
      <c r="N53" s="22">
        <v>156.93</v>
      </c>
      <c r="O53" s="22">
        <v>160.97</v>
      </c>
      <c r="P53" s="22">
        <v>159.61000000000001</v>
      </c>
      <c r="Q53" s="22">
        <v>160.34</v>
      </c>
      <c r="R53" s="22">
        <v>155.15</v>
      </c>
      <c r="S53" s="22">
        <v>148.25</v>
      </c>
      <c r="T53" s="22">
        <v>145.03</v>
      </c>
      <c r="U53" s="22">
        <v>142.74</v>
      </c>
      <c r="V53" s="22">
        <v>136.07</v>
      </c>
      <c r="W53" s="22">
        <v>152.38999999999999</v>
      </c>
      <c r="X53" s="22">
        <v>145.22</v>
      </c>
      <c r="Y53" s="22">
        <v>121.02</v>
      </c>
    </row>
    <row r="54" spans="1:25" ht="12" customHeight="1" x14ac:dyDescent="0.2">
      <c r="A54" s="43">
        <v>14</v>
      </c>
      <c r="B54" s="22">
        <v>98.44</v>
      </c>
      <c r="C54" s="22">
        <v>87.14</v>
      </c>
      <c r="D54" s="22">
        <v>69.72</v>
      </c>
      <c r="E54" s="22">
        <v>65.45</v>
      </c>
      <c r="F54" s="22">
        <v>65.06</v>
      </c>
      <c r="G54" s="22">
        <v>73.7</v>
      </c>
      <c r="H54" s="22">
        <v>88.52</v>
      </c>
      <c r="I54" s="22">
        <v>112.8</v>
      </c>
      <c r="J54" s="22">
        <v>139.94</v>
      </c>
      <c r="K54" s="22">
        <v>159.07</v>
      </c>
      <c r="L54" s="22">
        <v>162.04</v>
      </c>
      <c r="M54" s="22">
        <v>161.82</v>
      </c>
      <c r="N54" s="22">
        <v>158.38999999999999</v>
      </c>
      <c r="O54" s="22">
        <v>161.85</v>
      </c>
      <c r="P54" s="22">
        <v>160.80000000000001</v>
      </c>
      <c r="Q54" s="22">
        <v>160.75</v>
      </c>
      <c r="R54" s="22">
        <v>155.37</v>
      </c>
      <c r="S54" s="22">
        <v>151.18</v>
      </c>
      <c r="T54" s="22">
        <v>145.41999999999999</v>
      </c>
      <c r="U54" s="22">
        <v>141.19</v>
      </c>
      <c r="V54" s="22">
        <v>130.9</v>
      </c>
      <c r="W54" s="22">
        <v>153.77000000000001</v>
      </c>
      <c r="X54" s="22">
        <v>149.72</v>
      </c>
      <c r="Y54" s="22">
        <v>121.64</v>
      </c>
    </row>
    <row r="55" spans="1:25" ht="12" customHeight="1" x14ac:dyDescent="0.2">
      <c r="A55" s="43">
        <v>15</v>
      </c>
      <c r="B55" s="22">
        <v>99.93</v>
      </c>
      <c r="C55" s="22">
        <v>84.26</v>
      </c>
      <c r="D55" s="22">
        <v>70.69</v>
      </c>
      <c r="E55" s="22">
        <v>65.19</v>
      </c>
      <c r="F55" s="22">
        <v>65.900000000000006</v>
      </c>
      <c r="G55" s="22">
        <v>78.62</v>
      </c>
      <c r="H55" s="22">
        <v>90.56</v>
      </c>
      <c r="I55" s="22">
        <v>115.3</v>
      </c>
      <c r="J55" s="22">
        <v>142.22999999999999</v>
      </c>
      <c r="K55" s="22">
        <v>157.24</v>
      </c>
      <c r="L55" s="22">
        <v>159.94999999999999</v>
      </c>
      <c r="M55" s="22">
        <v>160.6</v>
      </c>
      <c r="N55" s="22">
        <v>158.61000000000001</v>
      </c>
      <c r="O55" s="22">
        <v>163.13999999999999</v>
      </c>
      <c r="P55" s="22">
        <v>161.63</v>
      </c>
      <c r="Q55" s="22">
        <v>163.77000000000001</v>
      </c>
      <c r="R55" s="22">
        <v>159.94999999999999</v>
      </c>
      <c r="S55" s="22">
        <v>154.72</v>
      </c>
      <c r="T55" s="22">
        <v>152.22</v>
      </c>
      <c r="U55" s="22">
        <v>150.21</v>
      </c>
      <c r="V55" s="22">
        <v>139.07</v>
      </c>
      <c r="W55" s="22">
        <v>155.72</v>
      </c>
      <c r="X55" s="22">
        <v>153.15</v>
      </c>
      <c r="Y55" s="22">
        <v>126.72</v>
      </c>
    </row>
    <row r="56" spans="1:25" ht="12" customHeight="1" x14ac:dyDescent="0.2">
      <c r="A56" s="43">
        <v>16</v>
      </c>
      <c r="B56" s="22">
        <v>108</v>
      </c>
      <c r="C56" s="22">
        <v>92.08</v>
      </c>
      <c r="D56" s="22">
        <v>80.55</v>
      </c>
      <c r="E56" s="22">
        <v>77.62</v>
      </c>
      <c r="F56" s="22">
        <v>76.260000000000005</v>
      </c>
      <c r="G56" s="22">
        <v>87.89</v>
      </c>
      <c r="H56" s="22">
        <v>98.42</v>
      </c>
      <c r="I56" s="22">
        <v>118.66</v>
      </c>
      <c r="J56" s="22">
        <v>143.15</v>
      </c>
      <c r="K56" s="22">
        <v>159.47999999999999</v>
      </c>
      <c r="L56" s="22">
        <v>161.94</v>
      </c>
      <c r="M56" s="22">
        <v>162.53</v>
      </c>
      <c r="N56" s="22">
        <v>163.69</v>
      </c>
      <c r="O56" s="22">
        <v>165.01</v>
      </c>
      <c r="P56" s="22">
        <v>164.71</v>
      </c>
      <c r="Q56" s="22">
        <v>163.28</v>
      </c>
      <c r="R56" s="22">
        <v>158.94</v>
      </c>
      <c r="S56" s="22">
        <v>153.25</v>
      </c>
      <c r="T56" s="22">
        <v>149.28</v>
      </c>
      <c r="U56" s="22">
        <v>145.88999999999999</v>
      </c>
      <c r="V56" s="22">
        <v>134.62</v>
      </c>
      <c r="W56" s="22">
        <v>150.87</v>
      </c>
      <c r="X56" s="22">
        <v>148.37</v>
      </c>
      <c r="Y56" s="22">
        <v>122.1</v>
      </c>
    </row>
    <row r="57" spans="1:25" ht="12" customHeight="1" x14ac:dyDescent="0.2">
      <c r="A57" s="43">
        <v>17</v>
      </c>
      <c r="B57" s="22">
        <v>119.01</v>
      </c>
      <c r="C57" s="22">
        <v>102.32</v>
      </c>
      <c r="D57" s="22">
        <v>97.18</v>
      </c>
      <c r="E57" s="22">
        <v>90.64</v>
      </c>
      <c r="F57" s="22">
        <v>59.45</v>
      </c>
      <c r="G57" s="22">
        <v>1.29</v>
      </c>
      <c r="H57" s="22">
        <v>1.31</v>
      </c>
      <c r="I57" s="22">
        <v>100.07</v>
      </c>
      <c r="J57" s="22">
        <v>117.13</v>
      </c>
      <c r="K57" s="22">
        <v>142.01</v>
      </c>
      <c r="L57" s="22">
        <v>152.13</v>
      </c>
      <c r="M57" s="22">
        <v>152.13999999999999</v>
      </c>
      <c r="N57" s="22">
        <v>153.87</v>
      </c>
      <c r="O57" s="22">
        <v>153.31</v>
      </c>
      <c r="P57" s="22">
        <v>151.5</v>
      </c>
      <c r="Q57" s="22">
        <v>150.62</v>
      </c>
      <c r="R57" s="22">
        <v>150.56</v>
      </c>
      <c r="S57" s="22">
        <v>146.94999999999999</v>
      </c>
      <c r="T57" s="22">
        <v>144.88999999999999</v>
      </c>
      <c r="U57" s="22">
        <v>139.4</v>
      </c>
      <c r="V57" s="22">
        <v>140.41</v>
      </c>
      <c r="W57" s="22">
        <v>152.65</v>
      </c>
      <c r="X57" s="22">
        <v>151.56</v>
      </c>
      <c r="Y57" s="22">
        <v>119.66</v>
      </c>
    </row>
    <row r="58" spans="1:25" x14ac:dyDescent="0.2">
      <c r="A58" s="43">
        <v>18</v>
      </c>
      <c r="B58" s="22">
        <v>101.18</v>
      </c>
      <c r="C58" s="22">
        <v>94.84</v>
      </c>
      <c r="D58" s="22">
        <v>80.52</v>
      </c>
      <c r="E58" s="22">
        <v>78.459999999999994</v>
      </c>
      <c r="F58" s="22">
        <v>60.26</v>
      </c>
      <c r="G58" s="22">
        <v>60.3</v>
      </c>
      <c r="H58" s="22">
        <v>1.29</v>
      </c>
      <c r="I58" s="22">
        <v>47.65</v>
      </c>
      <c r="J58" s="22">
        <v>95.56</v>
      </c>
      <c r="K58" s="22">
        <v>116.1</v>
      </c>
      <c r="L58" s="22">
        <v>134.85</v>
      </c>
      <c r="M58" s="22">
        <v>138.65</v>
      </c>
      <c r="N58" s="22">
        <v>139.15</v>
      </c>
      <c r="O58" s="22">
        <v>137.57</v>
      </c>
      <c r="P58" s="22">
        <v>131.02000000000001</v>
      </c>
      <c r="Q58" s="22">
        <v>133.33000000000001</v>
      </c>
      <c r="R58" s="22">
        <v>123.84</v>
      </c>
      <c r="S58" s="22">
        <v>116.27</v>
      </c>
      <c r="T58" s="22">
        <v>118.21</v>
      </c>
      <c r="U58" s="22">
        <v>117.18</v>
      </c>
      <c r="V58" s="22">
        <v>133.9</v>
      </c>
      <c r="W58" s="22">
        <v>151.33000000000001</v>
      </c>
      <c r="X58" s="22">
        <v>145.51</v>
      </c>
      <c r="Y58" s="22">
        <v>121.1</v>
      </c>
    </row>
    <row r="59" spans="1:25" ht="12" customHeight="1" x14ac:dyDescent="0.2">
      <c r="A59" s="43">
        <v>19</v>
      </c>
      <c r="B59" s="22">
        <v>103.13</v>
      </c>
      <c r="C59" s="22">
        <v>89.17</v>
      </c>
      <c r="D59" s="22">
        <v>76.099999999999994</v>
      </c>
      <c r="E59" s="22">
        <v>67.94</v>
      </c>
      <c r="F59" s="22">
        <v>1.42</v>
      </c>
      <c r="G59" s="22">
        <v>2.33</v>
      </c>
      <c r="H59" s="22">
        <v>82.35</v>
      </c>
      <c r="I59" s="22">
        <v>105.69</v>
      </c>
      <c r="J59" s="22">
        <v>136.54</v>
      </c>
      <c r="K59" s="22">
        <v>157.52000000000001</v>
      </c>
      <c r="L59" s="22">
        <v>160.56</v>
      </c>
      <c r="M59" s="22">
        <v>163.19</v>
      </c>
      <c r="N59" s="22">
        <v>161.35</v>
      </c>
      <c r="O59" s="22">
        <v>164.6</v>
      </c>
      <c r="P59" s="22">
        <v>164.45</v>
      </c>
      <c r="Q59" s="22">
        <v>165</v>
      </c>
      <c r="R59" s="22">
        <v>160.29</v>
      </c>
      <c r="S59" s="22">
        <v>154.41999999999999</v>
      </c>
      <c r="T59" s="22">
        <v>154.16999999999999</v>
      </c>
      <c r="U59" s="22">
        <v>151.69</v>
      </c>
      <c r="V59" s="22">
        <v>135.09</v>
      </c>
      <c r="W59" s="22">
        <v>155.16</v>
      </c>
      <c r="X59" s="22">
        <v>148.72999999999999</v>
      </c>
      <c r="Y59" s="22">
        <v>121.14</v>
      </c>
    </row>
    <row r="60" spans="1:25" ht="12" customHeight="1" x14ac:dyDescent="0.2">
      <c r="A60" s="43">
        <v>20</v>
      </c>
      <c r="B60" s="22">
        <v>99.51</v>
      </c>
      <c r="C60" s="22">
        <v>87.53</v>
      </c>
      <c r="D60" s="22">
        <v>84.33</v>
      </c>
      <c r="E60" s="22">
        <v>79.14</v>
      </c>
      <c r="F60" s="22">
        <v>73.72</v>
      </c>
      <c r="G60" s="22">
        <v>83.92</v>
      </c>
      <c r="H60" s="22">
        <v>91.59</v>
      </c>
      <c r="I60" s="22">
        <v>111.22</v>
      </c>
      <c r="J60" s="22">
        <v>143.63999999999999</v>
      </c>
      <c r="K60" s="22">
        <v>151.28</v>
      </c>
      <c r="L60" s="22">
        <v>154.49</v>
      </c>
      <c r="M60" s="22">
        <v>151.34</v>
      </c>
      <c r="N60" s="22">
        <v>147.6</v>
      </c>
      <c r="O60" s="22">
        <v>149.97</v>
      </c>
      <c r="P60" s="22">
        <v>152.80000000000001</v>
      </c>
      <c r="Q60" s="22">
        <v>157.65</v>
      </c>
      <c r="R60" s="22">
        <v>151.41999999999999</v>
      </c>
      <c r="S60" s="22">
        <v>148.63999999999999</v>
      </c>
      <c r="T60" s="22">
        <v>143.44</v>
      </c>
      <c r="U60" s="22">
        <v>137.09</v>
      </c>
      <c r="V60" s="22">
        <v>132.97</v>
      </c>
      <c r="W60" s="22">
        <v>150.13</v>
      </c>
      <c r="X60" s="22">
        <v>142.72999999999999</v>
      </c>
      <c r="Y60" s="22">
        <v>116.34</v>
      </c>
    </row>
    <row r="61" spans="1:25" ht="12" customHeight="1" x14ac:dyDescent="0.2">
      <c r="A61" s="43">
        <v>21</v>
      </c>
      <c r="B61" s="22">
        <v>96.2</v>
      </c>
      <c r="C61" s="22">
        <v>78.27</v>
      </c>
      <c r="D61" s="22">
        <v>59.75</v>
      </c>
      <c r="E61" s="22">
        <v>55.21</v>
      </c>
      <c r="F61" s="22">
        <v>1.51</v>
      </c>
      <c r="G61" s="22">
        <v>72.209999999999994</v>
      </c>
      <c r="H61" s="22">
        <v>79.17</v>
      </c>
      <c r="I61" s="22">
        <v>101.81</v>
      </c>
      <c r="J61" s="22">
        <v>133.66</v>
      </c>
      <c r="K61" s="22">
        <v>147.72</v>
      </c>
      <c r="L61" s="22">
        <v>151.06</v>
      </c>
      <c r="M61" s="22">
        <v>150.31</v>
      </c>
      <c r="N61" s="22">
        <v>148.4</v>
      </c>
      <c r="O61" s="22">
        <v>150.88999999999999</v>
      </c>
      <c r="P61" s="22">
        <v>154.97999999999999</v>
      </c>
      <c r="Q61" s="22">
        <v>160.1</v>
      </c>
      <c r="R61" s="22">
        <v>153.94999999999999</v>
      </c>
      <c r="S61" s="22">
        <v>149.06</v>
      </c>
      <c r="T61" s="22">
        <v>143.41</v>
      </c>
      <c r="U61" s="22">
        <v>134.4</v>
      </c>
      <c r="V61" s="22">
        <v>126.77</v>
      </c>
      <c r="W61" s="22">
        <v>143.01</v>
      </c>
      <c r="X61" s="22">
        <v>136.69</v>
      </c>
      <c r="Y61" s="22">
        <v>112.38</v>
      </c>
    </row>
    <row r="62" spans="1:25" x14ac:dyDescent="0.2">
      <c r="A62" s="43">
        <v>22</v>
      </c>
      <c r="B62" s="22">
        <v>96.64</v>
      </c>
      <c r="C62" s="22">
        <v>81.72</v>
      </c>
      <c r="D62" s="22">
        <v>74.58</v>
      </c>
      <c r="E62" s="22">
        <v>69.17</v>
      </c>
      <c r="F62" s="22">
        <v>67.09</v>
      </c>
      <c r="G62" s="22">
        <v>77.86</v>
      </c>
      <c r="H62" s="22">
        <v>68.91</v>
      </c>
      <c r="I62" s="22">
        <v>104.85</v>
      </c>
      <c r="J62" s="22">
        <v>140.05000000000001</v>
      </c>
      <c r="K62" s="22">
        <v>150.59</v>
      </c>
      <c r="L62" s="22">
        <v>153.56</v>
      </c>
      <c r="M62" s="22">
        <v>151.07</v>
      </c>
      <c r="N62" s="22">
        <v>149</v>
      </c>
      <c r="O62" s="22">
        <v>151.06</v>
      </c>
      <c r="P62" s="22">
        <v>157.35</v>
      </c>
      <c r="Q62" s="22">
        <v>160.80000000000001</v>
      </c>
      <c r="R62" s="22">
        <v>155.83000000000001</v>
      </c>
      <c r="S62" s="22">
        <v>150.69</v>
      </c>
      <c r="T62" s="22">
        <v>148.83000000000001</v>
      </c>
      <c r="U62" s="22">
        <v>140.79</v>
      </c>
      <c r="V62" s="22">
        <v>133.27000000000001</v>
      </c>
      <c r="W62" s="22">
        <v>146.28</v>
      </c>
      <c r="X62" s="22">
        <v>143.68</v>
      </c>
      <c r="Y62" s="22">
        <v>119.6</v>
      </c>
    </row>
    <row r="63" spans="1:25" ht="12" customHeight="1" x14ac:dyDescent="0.2">
      <c r="A63" s="43">
        <v>23</v>
      </c>
      <c r="B63" s="22">
        <v>100.17</v>
      </c>
      <c r="C63" s="22">
        <v>84.96</v>
      </c>
      <c r="D63" s="22">
        <v>72.569999999999993</v>
      </c>
      <c r="E63" s="22">
        <v>66.83</v>
      </c>
      <c r="F63" s="22">
        <v>65</v>
      </c>
      <c r="G63" s="22">
        <v>75.98</v>
      </c>
      <c r="H63" s="22">
        <v>84.29</v>
      </c>
      <c r="I63" s="22">
        <v>106.61</v>
      </c>
      <c r="J63" s="22">
        <v>135.22999999999999</v>
      </c>
      <c r="K63" s="22">
        <v>151.25</v>
      </c>
      <c r="L63" s="22">
        <v>154.87</v>
      </c>
      <c r="M63" s="22">
        <v>153.22999999999999</v>
      </c>
      <c r="N63" s="22">
        <v>150.99</v>
      </c>
      <c r="O63" s="22">
        <v>153.6</v>
      </c>
      <c r="P63" s="22">
        <v>158.05000000000001</v>
      </c>
      <c r="Q63" s="22">
        <v>162.11000000000001</v>
      </c>
      <c r="R63" s="22">
        <v>155.51</v>
      </c>
      <c r="S63" s="22">
        <v>153.06</v>
      </c>
      <c r="T63" s="22">
        <v>146.13999999999999</v>
      </c>
      <c r="U63" s="22">
        <v>139.37</v>
      </c>
      <c r="V63" s="22">
        <v>132.96</v>
      </c>
      <c r="W63" s="22">
        <v>146.66</v>
      </c>
      <c r="X63" s="22">
        <v>143.16999999999999</v>
      </c>
      <c r="Y63" s="22">
        <v>114.14</v>
      </c>
    </row>
    <row r="64" spans="1:25" ht="12" customHeight="1" x14ac:dyDescent="0.2">
      <c r="A64" s="43">
        <v>24</v>
      </c>
      <c r="B64" s="22">
        <v>122.81</v>
      </c>
      <c r="C64" s="22">
        <v>102.49</v>
      </c>
      <c r="D64" s="22">
        <v>101.42</v>
      </c>
      <c r="E64" s="22">
        <v>99.25</v>
      </c>
      <c r="F64" s="22">
        <v>97.27</v>
      </c>
      <c r="G64" s="22">
        <v>105.53</v>
      </c>
      <c r="H64" s="22">
        <v>109.63</v>
      </c>
      <c r="I64" s="22">
        <v>111.78</v>
      </c>
      <c r="J64" s="22">
        <v>133.99</v>
      </c>
      <c r="K64" s="22">
        <v>149.02000000000001</v>
      </c>
      <c r="L64" s="22">
        <v>154.58000000000001</v>
      </c>
      <c r="M64" s="22">
        <v>152.35</v>
      </c>
      <c r="N64" s="22">
        <v>159.47</v>
      </c>
      <c r="O64" s="22">
        <v>164.53</v>
      </c>
      <c r="P64" s="22">
        <v>162.07</v>
      </c>
      <c r="Q64" s="22">
        <v>162.55000000000001</v>
      </c>
      <c r="R64" s="22">
        <v>159.18</v>
      </c>
      <c r="S64" s="22">
        <v>157.61000000000001</v>
      </c>
      <c r="T64" s="22">
        <v>156.41</v>
      </c>
      <c r="U64" s="22">
        <v>149.93</v>
      </c>
      <c r="V64" s="22">
        <v>140.91</v>
      </c>
      <c r="W64" s="22">
        <v>150.49</v>
      </c>
      <c r="X64" s="22">
        <v>150.79</v>
      </c>
      <c r="Y64" s="22">
        <v>122.87</v>
      </c>
    </row>
    <row r="65" spans="1:25" ht="12" customHeight="1" x14ac:dyDescent="0.2">
      <c r="A65" s="43">
        <v>25</v>
      </c>
      <c r="B65" s="22">
        <v>104.8</v>
      </c>
      <c r="C65" s="22">
        <v>102.78</v>
      </c>
      <c r="D65" s="22">
        <v>97.37</v>
      </c>
      <c r="E65" s="22">
        <v>93.07</v>
      </c>
      <c r="F65" s="22">
        <v>71.3</v>
      </c>
      <c r="G65" s="22">
        <v>68.72</v>
      </c>
      <c r="H65" s="22">
        <v>76.849999999999994</v>
      </c>
      <c r="I65" s="22">
        <v>101.79</v>
      </c>
      <c r="J65" s="22">
        <v>105.51</v>
      </c>
      <c r="K65" s="22">
        <v>126.49</v>
      </c>
      <c r="L65" s="22">
        <v>143.46</v>
      </c>
      <c r="M65" s="22">
        <v>148.22</v>
      </c>
      <c r="N65" s="22">
        <v>148.96</v>
      </c>
      <c r="O65" s="22">
        <v>150.52000000000001</v>
      </c>
      <c r="P65" s="22">
        <v>147.88999999999999</v>
      </c>
      <c r="Q65" s="22">
        <v>148.13999999999999</v>
      </c>
      <c r="R65" s="22">
        <v>143.71</v>
      </c>
      <c r="S65" s="22">
        <v>142.01</v>
      </c>
      <c r="T65" s="22">
        <v>141.69999999999999</v>
      </c>
      <c r="U65" s="22">
        <v>141.1</v>
      </c>
      <c r="V65" s="22">
        <v>140.65</v>
      </c>
      <c r="W65" s="22">
        <v>150.72</v>
      </c>
      <c r="X65" s="22">
        <v>149.76</v>
      </c>
      <c r="Y65" s="22">
        <v>132.82</v>
      </c>
    </row>
    <row r="66" spans="1:25" ht="12" customHeight="1" x14ac:dyDescent="0.2">
      <c r="A66" s="43">
        <v>26</v>
      </c>
      <c r="B66" s="22">
        <v>116.48</v>
      </c>
      <c r="C66" s="22">
        <v>97.99</v>
      </c>
      <c r="D66" s="22">
        <v>83.19</v>
      </c>
      <c r="E66" s="22">
        <v>71.41</v>
      </c>
      <c r="F66" s="22">
        <v>69.319999999999993</v>
      </c>
      <c r="G66" s="22">
        <v>81.99</v>
      </c>
      <c r="H66" s="22">
        <v>94.41</v>
      </c>
      <c r="I66" s="22">
        <v>115.86</v>
      </c>
      <c r="J66" s="22">
        <v>149.13</v>
      </c>
      <c r="K66" s="22">
        <v>159.91</v>
      </c>
      <c r="L66" s="22">
        <v>166.29</v>
      </c>
      <c r="M66" s="22">
        <v>164.56</v>
      </c>
      <c r="N66" s="22">
        <v>160.57</v>
      </c>
      <c r="O66" s="22">
        <v>163.63</v>
      </c>
      <c r="P66" s="22">
        <v>167.17</v>
      </c>
      <c r="Q66" s="22">
        <v>173.05</v>
      </c>
      <c r="R66" s="22">
        <v>168.93</v>
      </c>
      <c r="S66" s="22">
        <v>163.79</v>
      </c>
      <c r="T66" s="22">
        <v>157.15</v>
      </c>
      <c r="U66" s="22">
        <v>150.31</v>
      </c>
      <c r="V66" s="22">
        <v>140.58000000000001</v>
      </c>
      <c r="W66" s="22">
        <v>151.82</v>
      </c>
      <c r="X66" s="22">
        <v>148.54</v>
      </c>
      <c r="Y66" s="22">
        <v>116.65</v>
      </c>
    </row>
    <row r="67" spans="1:25" ht="12" customHeight="1" x14ac:dyDescent="0.2">
      <c r="A67" s="43">
        <v>27</v>
      </c>
      <c r="B67" s="22">
        <v>101.92</v>
      </c>
      <c r="C67" s="22">
        <v>94.95</v>
      </c>
      <c r="D67" s="22">
        <v>83.98</v>
      </c>
      <c r="E67" s="22">
        <v>81.06</v>
      </c>
      <c r="F67" s="22">
        <v>79.06</v>
      </c>
      <c r="G67" s="22">
        <v>79.05</v>
      </c>
      <c r="H67" s="22">
        <v>97.42</v>
      </c>
      <c r="I67" s="22">
        <v>115.2</v>
      </c>
      <c r="J67" s="22">
        <v>144.69999999999999</v>
      </c>
      <c r="K67" s="22">
        <v>160.55000000000001</v>
      </c>
      <c r="L67" s="22">
        <v>164.83</v>
      </c>
      <c r="M67" s="22">
        <v>161.78</v>
      </c>
      <c r="N67" s="22">
        <v>160.41999999999999</v>
      </c>
      <c r="O67" s="22">
        <v>163.80000000000001</v>
      </c>
      <c r="P67" s="22">
        <v>162.47999999999999</v>
      </c>
      <c r="Q67" s="22">
        <v>164.3</v>
      </c>
      <c r="R67" s="22">
        <v>162.28</v>
      </c>
      <c r="S67" s="22">
        <v>157.09</v>
      </c>
      <c r="T67" s="22">
        <v>152.38</v>
      </c>
      <c r="U67" s="22">
        <v>147.75</v>
      </c>
      <c r="V67" s="22">
        <v>138.52000000000001</v>
      </c>
      <c r="W67" s="22">
        <v>150.66999999999999</v>
      </c>
      <c r="X67" s="22">
        <v>146.99</v>
      </c>
      <c r="Y67" s="22">
        <v>119.14</v>
      </c>
    </row>
    <row r="68" spans="1:25" ht="12" customHeight="1" x14ac:dyDescent="0.2">
      <c r="A68" s="43">
        <v>28</v>
      </c>
      <c r="B68" s="22">
        <v>109.16</v>
      </c>
      <c r="C68" s="22">
        <v>99.36</v>
      </c>
      <c r="D68" s="22">
        <v>88.32</v>
      </c>
      <c r="E68" s="22">
        <v>83.56</v>
      </c>
      <c r="F68" s="22">
        <v>82.24</v>
      </c>
      <c r="G68" s="22">
        <v>84.39</v>
      </c>
      <c r="H68" s="22">
        <v>95.63</v>
      </c>
      <c r="I68" s="22">
        <v>111.8</v>
      </c>
      <c r="J68" s="22">
        <v>150.87</v>
      </c>
      <c r="K68" s="22">
        <v>156.68</v>
      </c>
      <c r="L68" s="22">
        <v>164.41</v>
      </c>
      <c r="M68" s="22">
        <v>162.84</v>
      </c>
      <c r="N68" s="22">
        <v>159.72</v>
      </c>
      <c r="O68" s="22">
        <v>163.69999999999999</v>
      </c>
      <c r="P68" s="22">
        <v>166.14</v>
      </c>
      <c r="Q68" s="22">
        <v>167.38</v>
      </c>
      <c r="R68" s="22">
        <v>163.43</v>
      </c>
      <c r="S68" s="22">
        <v>158.44</v>
      </c>
      <c r="T68" s="22">
        <v>152.78</v>
      </c>
      <c r="U68" s="22">
        <v>150.18</v>
      </c>
      <c r="V68" s="22">
        <v>144.65</v>
      </c>
      <c r="W68" s="22">
        <v>151.71</v>
      </c>
      <c r="X68" s="22">
        <v>147.01</v>
      </c>
      <c r="Y68" s="22">
        <v>124.94</v>
      </c>
    </row>
    <row r="69" spans="1:25" ht="12" customHeight="1" x14ac:dyDescent="0.2">
      <c r="A69" s="43">
        <v>29</v>
      </c>
      <c r="B69" s="22">
        <v>100.98</v>
      </c>
      <c r="C69" s="22">
        <v>92.76</v>
      </c>
      <c r="D69" s="22">
        <v>76.239999999999995</v>
      </c>
      <c r="E69" s="22">
        <v>1.53</v>
      </c>
      <c r="F69" s="22">
        <v>1.29</v>
      </c>
      <c r="G69" s="22">
        <v>57.21</v>
      </c>
      <c r="H69" s="22">
        <v>87.69</v>
      </c>
      <c r="I69" s="22">
        <v>109.74</v>
      </c>
      <c r="J69" s="22">
        <v>147.16999999999999</v>
      </c>
      <c r="K69" s="22">
        <v>158.86000000000001</v>
      </c>
      <c r="L69" s="22">
        <v>162.22999999999999</v>
      </c>
      <c r="M69" s="22">
        <v>160.47</v>
      </c>
      <c r="N69" s="22">
        <v>157.66</v>
      </c>
      <c r="O69" s="22">
        <v>162.26</v>
      </c>
      <c r="P69" s="22">
        <v>164.74</v>
      </c>
      <c r="Q69" s="22">
        <v>164.56</v>
      </c>
      <c r="R69" s="22">
        <v>161.62</v>
      </c>
      <c r="S69" s="22">
        <v>152.05000000000001</v>
      </c>
      <c r="T69" s="22">
        <v>150.22999999999999</v>
      </c>
      <c r="U69" s="22">
        <v>142.72999999999999</v>
      </c>
      <c r="V69" s="22">
        <v>139.09</v>
      </c>
      <c r="W69" s="22">
        <v>147.43</v>
      </c>
      <c r="X69" s="22">
        <v>141.59</v>
      </c>
      <c r="Y69" s="22">
        <v>118.96</v>
      </c>
    </row>
    <row r="70" spans="1:25" ht="12" customHeight="1" x14ac:dyDescent="0.2">
      <c r="A70" s="43">
        <v>30</v>
      </c>
      <c r="B70" s="22">
        <v>111.94</v>
      </c>
      <c r="C70" s="22">
        <v>99.8</v>
      </c>
      <c r="D70" s="22">
        <v>95.83</v>
      </c>
      <c r="E70" s="22">
        <v>85.37</v>
      </c>
      <c r="F70" s="22">
        <v>84.5</v>
      </c>
      <c r="G70" s="22">
        <v>95.32</v>
      </c>
      <c r="H70" s="22">
        <v>98.67</v>
      </c>
      <c r="I70" s="22">
        <v>123.6</v>
      </c>
      <c r="J70" s="22">
        <v>152.26</v>
      </c>
      <c r="K70" s="22">
        <v>163.25</v>
      </c>
      <c r="L70" s="22">
        <v>166.52</v>
      </c>
      <c r="M70" s="22">
        <v>166.7</v>
      </c>
      <c r="N70" s="22">
        <v>164.65</v>
      </c>
      <c r="O70" s="22">
        <v>167.92</v>
      </c>
      <c r="P70" s="22">
        <v>169.43</v>
      </c>
      <c r="Q70" s="22">
        <v>170.68</v>
      </c>
      <c r="R70" s="22">
        <v>175.92</v>
      </c>
      <c r="S70" s="22">
        <v>167.16</v>
      </c>
      <c r="T70" s="22">
        <v>158.65</v>
      </c>
      <c r="U70" s="22">
        <v>152.37</v>
      </c>
      <c r="V70" s="22">
        <v>144.21</v>
      </c>
      <c r="W70" s="22">
        <v>151.5</v>
      </c>
      <c r="X70" s="22">
        <v>149.35</v>
      </c>
      <c r="Y70" s="22">
        <v>120.73</v>
      </c>
    </row>
    <row r="71" spans="1:25" ht="12" customHeight="1" x14ac:dyDescent="0.2">
      <c r="A71" s="43">
        <v>31</v>
      </c>
      <c r="B71" s="22">
        <v>144.35</v>
      </c>
      <c r="C71" s="22">
        <v>121.75</v>
      </c>
      <c r="D71" s="22">
        <v>118.31</v>
      </c>
      <c r="E71" s="22">
        <v>114.49</v>
      </c>
      <c r="F71" s="22">
        <v>110.2</v>
      </c>
      <c r="G71" s="22">
        <v>108</v>
      </c>
      <c r="H71" s="22">
        <v>110.29</v>
      </c>
      <c r="I71" s="22">
        <v>119.01</v>
      </c>
      <c r="J71" s="22">
        <v>147.32</v>
      </c>
      <c r="K71" s="22">
        <v>158.31</v>
      </c>
      <c r="L71" s="22">
        <v>162.63999999999999</v>
      </c>
      <c r="M71" s="22">
        <v>164.9</v>
      </c>
      <c r="N71" s="22">
        <v>173.15</v>
      </c>
      <c r="O71" s="22">
        <v>166.92</v>
      </c>
      <c r="P71" s="22">
        <v>164.3</v>
      </c>
      <c r="Q71" s="22">
        <v>163.08000000000001</v>
      </c>
      <c r="R71" s="22">
        <v>164.8</v>
      </c>
      <c r="S71" s="22">
        <v>163.51</v>
      </c>
      <c r="T71" s="22">
        <v>162.29</v>
      </c>
      <c r="U71" s="22">
        <v>160.93</v>
      </c>
      <c r="V71" s="22">
        <v>149.22999999999999</v>
      </c>
      <c r="W71" s="22">
        <v>161.01</v>
      </c>
      <c r="X71" s="22">
        <v>164.29</v>
      </c>
      <c r="Y71" s="22">
        <v>150.5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43">
        <v>1</v>
      </c>
      <c r="B75" s="22">
        <v>83.76</v>
      </c>
      <c r="C75" s="22">
        <v>75.25</v>
      </c>
      <c r="D75" s="22">
        <v>66.62</v>
      </c>
      <c r="E75" s="22">
        <v>65.040000000000006</v>
      </c>
      <c r="F75" s="22">
        <v>64.97</v>
      </c>
      <c r="G75" s="22">
        <v>62.19</v>
      </c>
      <c r="H75" s="22">
        <v>60.03</v>
      </c>
      <c r="I75" s="22">
        <v>65.680000000000007</v>
      </c>
      <c r="J75" s="22">
        <v>78.22</v>
      </c>
      <c r="K75" s="22">
        <v>90.34</v>
      </c>
      <c r="L75" s="22">
        <v>97.41</v>
      </c>
      <c r="M75" s="22">
        <v>98.24</v>
      </c>
      <c r="N75" s="22">
        <v>96.35</v>
      </c>
      <c r="O75" s="22">
        <v>94.11</v>
      </c>
      <c r="P75" s="22">
        <v>84.87</v>
      </c>
      <c r="Q75" s="22">
        <v>84.31</v>
      </c>
      <c r="R75" s="22">
        <v>84.58</v>
      </c>
      <c r="S75" s="22">
        <v>84.23</v>
      </c>
      <c r="T75" s="22">
        <v>82.63</v>
      </c>
      <c r="U75" s="22">
        <v>84.82</v>
      </c>
      <c r="V75" s="22">
        <v>98.77</v>
      </c>
      <c r="W75" s="22">
        <v>108.08</v>
      </c>
      <c r="X75" s="22">
        <v>106.32</v>
      </c>
      <c r="Y75" s="22">
        <v>85.77</v>
      </c>
    </row>
    <row r="76" spans="1:25" ht="12" customHeight="1" x14ac:dyDescent="0.2">
      <c r="A76" s="43">
        <v>2</v>
      </c>
      <c r="B76" s="22">
        <v>90.49</v>
      </c>
      <c r="C76" s="22">
        <v>79.819999999999993</v>
      </c>
      <c r="D76" s="22">
        <v>69.42</v>
      </c>
      <c r="E76" s="22">
        <v>68.599999999999994</v>
      </c>
      <c r="F76" s="22">
        <v>68.13</v>
      </c>
      <c r="G76" s="22">
        <v>66.33</v>
      </c>
      <c r="H76" s="22">
        <v>62.78</v>
      </c>
      <c r="I76" s="22">
        <v>65.83</v>
      </c>
      <c r="J76" s="22">
        <v>81.23</v>
      </c>
      <c r="K76" s="22">
        <v>95.29</v>
      </c>
      <c r="L76" s="22">
        <v>101.52</v>
      </c>
      <c r="M76" s="22">
        <v>101.45</v>
      </c>
      <c r="N76" s="22">
        <v>101.34</v>
      </c>
      <c r="O76" s="22">
        <v>100.7</v>
      </c>
      <c r="P76" s="22">
        <v>98.41</v>
      </c>
      <c r="Q76" s="22">
        <v>98.47</v>
      </c>
      <c r="R76" s="22">
        <v>91.55</v>
      </c>
      <c r="S76" s="22">
        <v>85.55</v>
      </c>
      <c r="T76" s="22">
        <v>83.74</v>
      </c>
      <c r="U76" s="22">
        <v>86.64</v>
      </c>
      <c r="V76" s="22">
        <v>99.54</v>
      </c>
      <c r="W76" s="22">
        <v>110.49</v>
      </c>
      <c r="X76" s="22">
        <v>108.32</v>
      </c>
      <c r="Y76" s="22">
        <v>93.9</v>
      </c>
    </row>
    <row r="77" spans="1:25" ht="12" customHeight="1" x14ac:dyDescent="0.2">
      <c r="A77" s="43">
        <v>3</v>
      </c>
      <c r="B77" s="22">
        <v>92.22</v>
      </c>
      <c r="C77" s="22">
        <v>82.62</v>
      </c>
      <c r="D77" s="22">
        <v>74.58</v>
      </c>
      <c r="E77" s="22">
        <v>70.930000000000007</v>
      </c>
      <c r="F77" s="22">
        <v>70.34</v>
      </c>
      <c r="G77" s="22">
        <v>70.77</v>
      </c>
      <c r="H77" s="22">
        <v>67.27</v>
      </c>
      <c r="I77" s="22">
        <v>75.650000000000006</v>
      </c>
      <c r="J77" s="22">
        <v>90.8</v>
      </c>
      <c r="K77" s="22">
        <v>104.33</v>
      </c>
      <c r="L77" s="22">
        <v>108.27</v>
      </c>
      <c r="M77" s="22">
        <v>108.41</v>
      </c>
      <c r="N77" s="22">
        <v>104.83</v>
      </c>
      <c r="O77" s="22">
        <v>104.21</v>
      </c>
      <c r="P77" s="22">
        <v>103.91</v>
      </c>
      <c r="Q77" s="22">
        <v>103.04</v>
      </c>
      <c r="R77" s="22">
        <v>100.74</v>
      </c>
      <c r="S77" s="22">
        <v>96.02</v>
      </c>
      <c r="T77" s="22">
        <v>94.05</v>
      </c>
      <c r="U77" s="22">
        <v>98.68</v>
      </c>
      <c r="V77" s="22">
        <v>105.55</v>
      </c>
      <c r="W77" s="22">
        <v>115.42</v>
      </c>
      <c r="X77" s="22">
        <v>114.89</v>
      </c>
      <c r="Y77" s="22">
        <v>97.43</v>
      </c>
    </row>
    <row r="78" spans="1:25" ht="12" customHeight="1" x14ac:dyDescent="0.2">
      <c r="A78" s="43">
        <v>4</v>
      </c>
      <c r="B78" s="22">
        <v>87.37</v>
      </c>
      <c r="C78" s="22">
        <v>78.98</v>
      </c>
      <c r="D78" s="22">
        <v>70.790000000000006</v>
      </c>
      <c r="E78" s="22">
        <v>68.13</v>
      </c>
      <c r="F78" s="22">
        <v>67.5</v>
      </c>
      <c r="G78" s="22">
        <v>67.180000000000007</v>
      </c>
      <c r="H78" s="22">
        <v>65.349999999999994</v>
      </c>
      <c r="I78" s="22">
        <v>65.55</v>
      </c>
      <c r="J78" s="22">
        <v>77.53</v>
      </c>
      <c r="K78" s="22">
        <v>88.06</v>
      </c>
      <c r="L78" s="22">
        <v>100.32</v>
      </c>
      <c r="M78" s="22">
        <v>101.16</v>
      </c>
      <c r="N78" s="22">
        <v>98.8</v>
      </c>
      <c r="O78" s="22">
        <v>97.43</v>
      </c>
      <c r="P78" s="22">
        <v>95.65</v>
      </c>
      <c r="Q78" s="22">
        <v>95.32</v>
      </c>
      <c r="R78" s="22">
        <v>91.33</v>
      </c>
      <c r="S78" s="22">
        <v>85.27</v>
      </c>
      <c r="T78" s="22">
        <v>86.86</v>
      </c>
      <c r="U78" s="22">
        <v>89.36</v>
      </c>
      <c r="V78" s="22">
        <v>99.07</v>
      </c>
      <c r="W78" s="22">
        <v>105.63</v>
      </c>
      <c r="X78" s="22">
        <v>104.04</v>
      </c>
      <c r="Y78" s="22">
        <v>95.37</v>
      </c>
    </row>
    <row r="79" spans="1:25" ht="12" customHeight="1" x14ac:dyDescent="0.2">
      <c r="A79" s="43">
        <v>5</v>
      </c>
      <c r="B79" s="22">
        <v>89.27</v>
      </c>
      <c r="C79" s="22">
        <v>73.91</v>
      </c>
      <c r="D79" s="22">
        <v>65.819999999999993</v>
      </c>
      <c r="E79" s="22">
        <v>64.37</v>
      </c>
      <c r="F79" s="22">
        <v>64.92</v>
      </c>
      <c r="G79" s="22">
        <v>66.540000000000006</v>
      </c>
      <c r="H79" s="22">
        <v>68.02</v>
      </c>
      <c r="I79" s="22">
        <v>90.62</v>
      </c>
      <c r="J79" s="22">
        <v>103.24</v>
      </c>
      <c r="K79" s="22">
        <v>110.45</v>
      </c>
      <c r="L79" s="22">
        <v>110.92</v>
      </c>
      <c r="M79" s="22">
        <v>112.87</v>
      </c>
      <c r="N79" s="22">
        <v>110.07</v>
      </c>
      <c r="O79" s="22">
        <v>112.99</v>
      </c>
      <c r="P79" s="22">
        <v>114.87</v>
      </c>
      <c r="Q79" s="22">
        <v>114</v>
      </c>
      <c r="R79" s="22">
        <v>110.63</v>
      </c>
      <c r="S79" s="22">
        <v>104.65</v>
      </c>
      <c r="T79" s="22">
        <v>102.99</v>
      </c>
      <c r="U79" s="22">
        <v>102.25</v>
      </c>
      <c r="V79" s="22">
        <v>98.51</v>
      </c>
      <c r="W79" s="22">
        <v>104.11</v>
      </c>
      <c r="X79" s="22">
        <v>101.96</v>
      </c>
      <c r="Y79" s="22">
        <v>86.35</v>
      </c>
    </row>
    <row r="80" spans="1:25" ht="12" customHeight="1" x14ac:dyDescent="0.2">
      <c r="A80" s="43">
        <v>6</v>
      </c>
      <c r="B80" s="22">
        <v>72.78</v>
      </c>
      <c r="C80" s="22">
        <v>65.88</v>
      </c>
      <c r="D80" s="22">
        <v>60.55</v>
      </c>
      <c r="E80" s="22">
        <v>58.27</v>
      </c>
      <c r="F80" s="22">
        <v>63.68</v>
      </c>
      <c r="G80" s="22">
        <v>66.69</v>
      </c>
      <c r="H80" s="22">
        <v>71.2</v>
      </c>
      <c r="I80" s="22">
        <v>86.72</v>
      </c>
      <c r="J80" s="22">
        <v>97.14</v>
      </c>
      <c r="K80" s="22">
        <v>107.86</v>
      </c>
      <c r="L80" s="22">
        <v>109.22</v>
      </c>
      <c r="M80" s="22">
        <v>107.81</v>
      </c>
      <c r="N80" s="22">
        <v>106.04</v>
      </c>
      <c r="O80" s="22">
        <v>107.6</v>
      </c>
      <c r="P80" s="22">
        <v>109.69</v>
      </c>
      <c r="Q80" s="22">
        <v>107.8</v>
      </c>
      <c r="R80" s="22">
        <v>105.72</v>
      </c>
      <c r="S80" s="22">
        <v>101.31</v>
      </c>
      <c r="T80" s="22">
        <v>98.89</v>
      </c>
      <c r="U80" s="22">
        <v>99.26</v>
      </c>
      <c r="V80" s="22">
        <v>96.19</v>
      </c>
      <c r="W80" s="22">
        <v>104.08</v>
      </c>
      <c r="X80" s="22">
        <v>97.4</v>
      </c>
      <c r="Y80" s="22">
        <v>85.86</v>
      </c>
    </row>
    <row r="81" spans="1:25" ht="12" customHeight="1" x14ac:dyDescent="0.2">
      <c r="A81" s="43">
        <v>7</v>
      </c>
      <c r="B81" s="22">
        <v>68.34</v>
      </c>
      <c r="C81" s="22">
        <v>62.52</v>
      </c>
      <c r="D81" s="22">
        <v>58.76</v>
      </c>
      <c r="E81" s="22">
        <v>53.89</v>
      </c>
      <c r="F81" s="22">
        <v>54.72</v>
      </c>
      <c r="G81" s="22">
        <v>65.75</v>
      </c>
      <c r="H81" s="22">
        <v>67.67</v>
      </c>
      <c r="I81" s="22">
        <v>80.510000000000005</v>
      </c>
      <c r="J81" s="22">
        <v>96.82</v>
      </c>
      <c r="K81" s="22">
        <v>103.87</v>
      </c>
      <c r="L81" s="22">
        <v>105.38</v>
      </c>
      <c r="M81" s="22">
        <v>105.51</v>
      </c>
      <c r="N81" s="22">
        <v>105.1</v>
      </c>
      <c r="O81" s="22">
        <v>105.53</v>
      </c>
      <c r="P81" s="22">
        <v>107</v>
      </c>
      <c r="Q81" s="22">
        <v>105.85</v>
      </c>
      <c r="R81" s="22">
        <v>103.55</v>
      </c>
      <c r="S81" s="22">
        <v>99.74</v>
      </c>
      <c r="T81" s="22">
        <v>98.69</v>
      </c>
      <c r="U81" s="22">
        <v>98.28</v>
      </c>
      <c r="V81" s="22">
        <v>94.38</v>
      </c>
      <c r="W81" s="22">
        <v>100.9</v>
      </c>
      <c r="X81" s="22">
        <v>94.3</v>
      </c>
      <c r="Y81" s="22">
        <v>79.63</v>
      </c>
    </row>
    <row r="82" spans="1:25" ht="12" customHeight="1" x14ac:dyDescent="0.2">
      <c r="A82" s="43">
        <v>8</v>
      </c>
      <c r="B82" s="22">
        <v>74.94</v>
      </c>
      <c r="C82" s="22">
        <v>63.99</v>
      </c>
      <c r="D82" s="22">
        <v>62.44</v>
      </c>
      <c r="E82" s="22">
        <v>59.01</v>
      </c>
      <c r="F82" s="22">
        <v>60.19</v>
      </c>
      <c r="G82" s="22">
        <v>67.05</v>
      </c>
      <c r="H82" s="22">
        <v>74.78</v>
      </c>
      <c r="I82" s="22">
        <v>92.18</v>
      </c>
      <c r="J82" s="22">
        <v>105.19</v>
      </c>
      <c r="K82" s="22">
        <v>111.33</v>
      </c>
      <c r="L82" s="22">
        <v>111.95</v>
      </c>
      <c r="M82" s="22">
        <v>111.64</v>
      </c>
      <c r="N82" s="22">
        <v>109.52</v>
      </c>
      <c r="O82" s="22">
        <v>109.5</v>
      </c>
      <c r="P82" s="22">
        <v>109.82</v>
      </c>
      <c r="Q82" s="22">
        <v>109.39</v>
      </c>
      <c r="R82" s="22">
        <v>105.78</v>
      </c>
      <c r="S82" s="22">
        <v>103.24</v>
      </c>
      <c r="T82" s="22">
        <v>100.54</v>
      </c>
      <c r="U82" s="22">
        <v>96.7</v>
      </c>
      <c r="V82" s="22">
        <v>96.38</v>
      </c>
      <c r="W82" s="22">
        <v>104.02</v>
      </c>
      <c r="X82" s="22">
        <v>97.43</v>
      </c>
      <c r="Y82" s="22">
        <v>87.37</v>
      </c>
    </row>
    <row r="83" spans="1:25" ht="12" customHeight="1" x14ac:dyDescent="0.2">
      <c r="A83" s="43">
        <v>9</v>
      </c>
      <c r="B83" s="22">
        <v>79.12</v>
      </c>
      <c r="C83" s="22">
        <v>65.81</v>
      </c>
      <c r="D83" s="22">
        <v>65.88</v>
      </c>
      <c r="E83" s="22">
        <v>65.849999999999994</v>
      </c>
      <c r="F83" s="22">
        <v>63.58</v>
      </c>
      <c r="G83" s="22">
        <v>64.260000000000005</v>
      </c>
      <c r="H83" s="22">
        <v>50.83</v>
      </c>
      <c r="I83" s="22">
        <v>61.45</v>
      </c>
      <c r="J83" s="22">
        <v>74.42</v>
      </c>
      <c r="K83" s="22">
        <v>80.72</v>
      </c>
      <c r="L83" s="22">
        <v>88.35</v>
      </c>
      <c r="M83" s="22">
        <v>89.16</v>
      </c>
      <c r="N83" s="22">
        <v>84.59</v>
      </c>
      <c r="O83" s="22">
        <v>83.78</v>
      </c>
      <c r="P83" s="22">
        <v>84.31</v>
      </c>
      <c r="Q83" s="22">
        <v>84.18</v>
      </c>
      <c r="R83" s="22">
        <v>81.75</v>
      </c>
      <c r="S83" s="22">
        <v>79.97</v>
      </c>
      <c r="T83" s="22">
        <v>80.11</v>
      </c>
      <c r="U83" s="22">
        <v>80.45</v>
      </c>
      <c r="V83" s="22">
        <v>89.88</v>
      </c>
      <c r="W83" s="22">
        <v>101.3</v>
      </c>
      <c r="X83" s="22">
        <v>101.04</v>
      </c>
      <c r="Y83" s="22">
        <v>82.05</v>
      </c>
    </row>
    <row r="84" spans="1:25" ht="12" customHeight="1" x14ac:dyDescent="0.2">
      <c r="A84" s="43">
        <v>10</v>
      </c>
      <c r="B84" s="22">
        <v>81.75</v>
      </c>
      <c r="C84" s="22">
        <v>67.489999999999995</v>
      </c>
      <c r="D84" s="22">
        <v>66.48</v>
      </c>
      <c r="E84" s="22">
        <v>64.84</v>
      </c>
      <c r="F84" s="22">
        <v>61.62</v>
      </c>
      <c r="G84" s="22">
        <v>62.16</v>
      </c>
      <c r="H84" s="22">
        <v>58.65</v>
      </c>
      <c r="I84" s="22">
        <v>66.430000000000007</v>
      </c>
      <c r="J84" s="22">
        <v>79.75</v>
      </c>
      <c r="K84" s="22">
        <v>100.34</v>
      </c>
      <c r="L84" s="22">
        <v>105.88</v>
      </c>
      <c r="M84" s="22">
        <v>103.55</v>
      </c>
      <c r="N84" s="22">
        <v>101.39</v>
      </c>
      <c r="O84" s="22">
        <v>101.26</v>
      </c>
      <c r="P84" s="22">
        <v>100.84</v>
      </c>
      <c r="Q84" s="22">
        <v>101.31</v>
      </c>
      <c r="R84" s="22">
        <v>97.07</v>
      </c>
      <c r="S84" s="22">
        <v>90.84</v>
      </c>
      <c r="T84" s="22">
        <v>88.91</v>
      </c>
      <c r="U84" s="22">
        <v>90.59</v>
      </c>
      <c r="V84" s="22">
        <v>101.44</v>
      </c>
      <c r="W84" s="22">
        <v>109.16</v>
      </c>
      <c r="X84" s="22">
        <v>104.64</v>
      </c>
      <c r="Y84" s="22">
        <v>82.88</v>
      </c>
    </row>
    <row r="85" spans="1:25" ht="12" customHeight="1" x14ac:dyDescent="0.2">
      <c r="A85" s="43">
        <v>11</v>
      </c>
      <c r="B85" s="22">
        <v>76.209999999999994</v>
      </c>
      <c r="C85" s="22">
        <v>65.52</v>
      </c>
      <c r="D85" s="22">
        <v>61.49</v>
      </c>
      <c r="E85" s="22">
        <v>57.74</v>
      </c>
      <c r="F85" s="22">
        <v>53.12</v>
      </c>
      <c r="G85" s="22">
        <v>55.7</v>
      </c>
      <c r="H85" s="22">
        <v>55.77</v>
      </c>
      <c r="I85" s="22">
        <v>61.52</v>
      </c>
      <c r="J85" s="22">
        <v>75.72</v>
      </c>
      <c r="K85" s="22">
        <v>85.92</v>
      </c>
      <c r="L85" s="22">
        <v>97.94</v>
      </c>
      <c r="M85" s="22">
        <v>99.03</v>
      </c>
      <c r="N85" s="22">
        <v>98.17</v>
      </c>
      <c r="O85" s="22">
        <v>97.66</v>
      </c>
      <c r="P85" s="22">
        <v>94.14</v>
      </c>
      <c r="Q85" s="22">
        <v>93.58</v>
      </c>
      <c r="R85" s="22">
        <v>86.66</v>
      </c>
      <c r="S85" s="22">
        <v>83.03</v>
      </c>
      <c r="T85" s="22">
        <v>82.9</v>
      </c>
      <c r="U85" s="22">
        <v>85.24</v>
      </c>
      <c r="V85" s="22">
        <v>101.18</v>
      </c>
      <c r="W85" s="22">
        <v>108.63</v>
      </c>
      <c r="X85" s="22">
        <v>106.01</v>
      </c>
      <c r="Y85" s="22">
        <v>81.33</v>
      </c>
    </row>
    <row r="86" spans="1:25" ht="12" customHeight="1" x14ac:dyDescent="0.2">
      <c r="A86" s="43">
        <v>12</v>
      </c>
      <c r="B86" s="22">
        <v>76.34</v>
      </c>
      <c r="C86" s="22">
        <v>65.709999999999994</v>
      </c>
      <c r="D86" s="22">
        <v>58.89</v>
      </c>
      <c r="E86" s="22">
        <v>52.43</v>
      </c>
      <c r="F86" s="22">
        <v>56.07</v>
      </c>
      <c r="G86" s="22">
        <v>60.31</v>
      </c>
      <c r="H86" s="22">
        <v>73.31</v>
      </c>
      <c r="I86" s="22">
        <v>90.16</v>
      </c>
      <c r="J86" s="22">
        <v>103.13</v>
      </c>
      <c r="K86" s="22">
        <v>115.37</v>
      </c>
      <c r="L86" s="22">
        <v>117.86</v>
      </c>
      <c r="M86" s="22">
        <v>118.07</v>
      </c>
      <c r="N86" s="22">
        <v>117.13</v>
      </c>
      <c r="O86" s="22">
        <v>124.97</v>
      </c>
      <c r="P86" s="22">
        <v>119.33</v>
      </c>
      <c r="Q86" s="22">
        <v>118.48</v>
      </c>
      <c r="R86" s="22">
        <v>112.54</v>
      </c>
      <c r="S86" s="22">
        <v>104.83</v>
      </c>
      <c r="T86" s="22">
        <v>101.78</v>
      </c>
      <c r="U86" s="22">
        <v>101.81</v>
      </c>
      <c r="V86" s="22">
        <v>100.53</v>
      </c>
      <c r="W86" s="22">
        <v>107.4</v>
      </c>
      <c r="X86" s="22">
        <v>101.54</v>
      </c>
      <c r="Y86" s="22">
        <v>82.45</v>
      </c>
    </row>
    <row r="87" spans="1:25" ht="12" customHeight="1" x14ac:dyDescent="0.2">
      <c r="A87" s="43">
        <v>13</v>
      </c>
      <c r="B87" s="22">
        <v>66.459999999999994</v>
      </c>
      <c r="C87" s="22">
        <v>48.77</v>
      </c>
      <c r="D87" s="22">
        <v>40.590000000000003</v>
      </c>
      <c r="E87" s="22">
        <v>35.130000000000003</v>
      </c>
      <c r="F87" s="22">
        <v>40.130000000000003</v>
      </c>
      <c r="G87" s="22">
        <v>52.13</v>
      </c>
      <c r="H87" s="22">
        <v>58.09</v>
      </c>
      <c r="I87" s="22">
        <v>79.959999999999994</v>
      </c>
      <c r="J87" s="22">
        <v>95.97</v>
      </c>
      <c r="K87" s="22">
        <v>108.89</v>
      </c>
      <c r="L87" s="22">
        <v>111.39</v>
      </c>
      <c r="M87" s="22">
        <v>110.27</v>
      </c>
      <c r="N87" s="22">
        <v>106.86</v>
      </c>
      <c r="O87" s="22">
        <v>109.6</v>
      </c>
      <c r="P87" s="22">
        <v>108.68</v>
      </c>
      <c r="Q87" s="22">
        <v>109.18</v>
      </c>
      <c r="R87" s="22">
        <v>105.65</v>
      </c>
      <c r="S87" s="22">
        <v>100.95</v>
      </c>
      <c r="T87" s="22">
        <v>98.75</v>
      </c>
      <c r="U87" s="22">
        <v>97.19</v>
      </c>
      <c r="V87" s="22">
        <v>92.65</v>
      </c>
      <c r="W87" s="22">
        <v>103.76</v>
      </c>
      <c r="X87" s="22">
        <v>98.88</v>
      </c>
      <c r="Y87" s="22">
        <v>82.4</v>
      </c>
    </row>
    <row r="88" spans="1:25" ht="12" customHeight="1" x14ac:dyDescent="0.2">
      <c r="A88" s="43">
        <v>14</v>
      </c>
      <c r="B88" s="22">
        <v>67.03</v>
      </c>
      <c r="C88" s="22">
        <v>59.33</v>
      </c>
      <c r="D88" s="22">
        <v>47.47</v>
      </c>
      <c r="E88" s="22">
        <v>44.56</v>
      </c>
      <c r="F88" s="22">
        <v>44.3</v>
      </c>
      <c r="G88" s="22">
        <v>50.18</v>
      </c>
      <c r="H88" s="22">
        <v>60.27</v>
      </c>
      <c r="I88" s="22">
        <v>76.81</v>
      </c>
      <c r="J88" s="22">
        <v>95.28</v>
      </c>
      <c r="K88" s="22">
        <v>108.31</v>
      </c>
      <c r="L88" s="22">
        <v>110.34</v>
      </c>
      <c r="M88" s="22">
        <v>110.19</v>
      </c>
      <c r="N88" s="22">
        <v>107.85</v>
      </c>
      <c r="O88" s="22">
        <v>110.21</v>
      </c>
      <c r="P88" s="22">
        <v>109.49</v>
      </c>
      <c r="Q88" s="22">
        <v>109.46</v>
      </c>
      <c r="R88" s="22">
        <v>105.79</v>
      </c>
      <c r="S88" s="22">
        <v>102.94</v>
      </c>
      <c r="T88" s="22">
        <v>99.02</v>
      </c>
      <c r="U88" s="22">
        <v>96.14</v>
      </c>
      <c r="V88" s="22">
        <v>89.13</v>
      </c>
      <c r="W88" s="22">
        <v>104.7</v>
      </c>
      <c r="X88" s="22">
        <v>101.95</v>
      </c>
      <c r="Y88" s="22">
        <v>82.82</v>
      </c>
    </row>
    <row r="89" spans="1:25" ht="12" customHeight="1" x14ac:dyDescent="0.2">
      <c r="A89" s="43">
        <v>15</v>
      </c>
      <c r="B89" s="22">
        <v>68.040000000000006</v>
      </c>
      <c r="C89" s="22">
        <v>57.37</v>
      </c>
      <c r="D89" s="22">
        <v>48.13</v>
      </c>
      <c r="E89" s="22">
        <v>44.39</v>
      </c>
      <c r="F89" s="22">
        <v>44.87</v>
      </c>
      <c r="G89" s="22">
        <v>53.54</v>
      </c>
      <c r="H89" s="22">
        <v>61.66</v>
      </c>
      <c r="I89" s="22">
        <v>78.510000000000005</v>
      </c>
      <c r="J89" s="22">
        <v>96.84</v>
      </c>
      <c r="K89" s="22">
        <v>107.07</v>
      </c>
      <c r="L89" s="22">
        <v>108.91</v>
      </c>
      <c r="M89" s="22">
        <v>109.35</v>
      </c>
      <c r="N89" s="22">
        <v>108</v>
      </c>
      <c r="O89" s="22">
        <v>111.09</v>
      </c>
      <c r="P89" s="22">
        <v>110.06</v>
      </c>
      <c r="Q89" s="22">
        <v>111.51</v>
      </c>
      <c r="R89" s="22">
        <v>108.91</v>
      </c>
      <c r="S89" s="22">
        <v>105.35</v>
      </c>
      <c r="T89" s="22">
        <v>103.65</v>
      </c>
      <c r="U89" s="22">
        <v>102.28</v>
      </c>
      <c r="V89" s="22">
        <v>94.7</v>
      </c>
      <c r="W89" s="22">
        <v>106.03</v>
      </c>
      <c r="X89" s="22">
        <v>104.28</v>
      </c>
      <c r="Y89" s="22">
        <v>86.29</v>
      </c>
    </row>
    <row r="90" spans="1:25" ht="12" customHeight="1" x14ac:dyDescent="0.2">
      <c r="A90" s="43">
        <v>16</v>
      </c>
      <c r="B90" s="22">
        <v>73.540000000000006</v>
      </c>
      <c r="C90" s="22">
        <v>62.7</v>
      </c>
      <c r="D90" s="22">
        <v>54.85</v>
      </c>
      <c r="E90" s="22">
        <v>52.85</v>
      </c>
      <c r="F90" s="22">
        <v>51.93</v>
      </c>
      <c r="G90" s="22">
        <v>59.85</v>
      </c>
      <c r="H90" s="22">
        <v>67.010000000000005</v>
      </c>
      <c r="I90" s="22">
        <v>80.8</v>
      </c>
      <c r="J90" s="22">
        <v>97.47</v>
      </c>
      <c r="K90" s="22">
        <v>108.59</v>
      </c>
      <c r="L90" s="22">
        <v>110.26</v>
      </c>
      <c r="M90" s="22">
        <v>110.67</v>
      </c>
      <c r="N90" s="22">
        <v>111.46</v>
      </c>
      <c r="O90" s="22">
        <v>112.36</v>
      </c>
      <c r="P90" s="22">
        <v>112.16</v>
      </c>
      <c r="Q90" s="22">
        <v>111.18</v>
      </c>
      <c r="R90" s="22">
        <v>108.22</v>
      </c>
      <c r="S90" s="22">
        <v>104.35</v>
      </c>
      <c r="T90" s="22">
        <v>101.64</v>
      </c>
      <c r="U90" s="22">
        <v>99.34</v>
      </c>
      <c r="V90" s="22">
        <v>91.66</v>
      </c>
      <c r="W90" s="22">
        <v>102.73</v>
      </c>
      <c r="X90" s="22">
        <v>101.03</v>
      </c>
      <c r="Y90" s="22">
        <v>83.14</v>
      </c>
    </row>
    <row r="91" spans="1:25" ht="12" customHeight="1" x14ac:dyDescent="0.2">
      <c r="A91" s="43">
        <v>17</v>
      </c>
      <c r="B91" s="22">
        <v>81.03</v>
      </c>
      <c r="C91" s="22">
        <v>69.67</v>
      </c>
      <c r="D91" s="22">
        <v>66.17</v>
      </c>
      <c r="E91" s="22">
        <v>61.72</v>
      </c>
      <c r="F91" s="22">
        <v>40.479999999999997</v>
      </c>
      <c r="G91" s="22">
        <v>0.88</v>
      </c>
      <c r="H91" s="22">
        <v>0.89</v>
      </c>
      <c r="I91" s="22">
        <v>68.14</v>
      </c>
      <c r="J91" s="22">
        <v>79.75</v>
      </c>
      <c r="K91" s="22">
        <v>96.7</v>
      </c>
      <c r="L91" s="22">
        <v>103.58</v>
      </c>
      <c r="M91" s="22">
        <v>103.6</v>
      </c>
      <c r="N91" s="22">
        <v>104.77</v>
      </c>
      <c r="O91" s="22">
        <v>104.39</v>
      </c>
      <c r="P91" s="22">
        <v>103.16</v>
      </c>
      <c r="Q91" s="22">
        <v>102.56</v>
      </c>
      <c r="R91" s="22">
        <v>102.52</v>
      </c>
      <c r="S91" s="22">
        <v>100.06</v>
      </c>
      <c r="T91" s="22">
        <v>98.65</v>
      </c>
      <c r="U91" s="22">
        <v>94.92</v>
      </c>
      <c r="V91" s="22">
        <v>95.6</v>
      </c>
      <c r="W91" s="22">
        <v>103.94</v>
      </c>
      <c r="X91" s="22">
        <v>103.2</v>
      </c>
      <c r="Y91" s="22">
        <v>81.48</v>
      </c>
    </row>
    <row r="92" spans="1:25" ht="12" customHeight="1" x14ac:dyDescent="0.2">
      <c r="A92" s="43">
        <v>18</v>
      </c>
      <c r="B92" s="22">
        <v>68.89</v>
      </c>
      <c r="C92" s="22">
        <v>64.58</v>
      </c>
      <c r="D92" s="22">
        <v>54.82</v>
      </c>
      <c r="E92" s="22">
        <v>53.42</v>
      </c>
      <c r="F92" s="22">
        <v>41.03</v>
      </c>
      <c r="G92" s="22">
        <v>41.06</v>
      </c>
      <c r="H92" s="22">
        <v>0.88</v>
      </c>
      <c r="I92" s="22">
        <v>32.450000000000003</v>
      </c>
      <c r="J92" s="22">
        <v>65.069999999999993</v>
      </c>
      <c r="K92" s="22">
        <v>79.06</v>
      </c>
      <c r="L92" s="22">
        <v>91.82</v>
      </c>
      <c r="M92" s="22">
        <v>94.41</v>
      </c>
      <c r="N92" s="22">
        <v>94.75</v>
      </c>
      <c r="O92" s="22">
        <v>93.67</v>
      </c>
      <c r="P92" s="22">
        <v>89.21</v>
      </c>
      <c r="Q92" s="22">
        <v>90.79</v>
      </c>
      <c r="R92" s="22">
        <v>84.32</v>
      </c>
      <c r="S92" s="22">
        <v>79.17</v>
      </c>
      <c r="T92" s="22">
        <v>80.489999999999995</v>
      </c>
      <c r="U92" s="22">
        <v>79.790000000000006</v>
      </c>
      <c r="V92" s="22">
        <v>91.17</v>
      </c>
      <c r="W92" s="22">
        <v>103.04</v>
      </c>
      <c r="X92" s="22">
        <v>99.08</v>
      </c>
      <c r="Y92" s="22">
        <v>82.46</v>
      </c>
    </row>
    <row r="93" spans="1:25" x14ac:dyDescent="0.2">
      <c r="A93" s="43">
        <v>19</v>
      </c>
      <c r="B93" s="22">
        <v>70.22</v>
      </c>
      <c r="C93" s="22">
        <v>60.72</v>
      </c>
      <c r="D93" s="22">
        <v>51.82</v>
      </c>
      <c r="E93" s="22">
        <v>46.26</v>
      </c>
      <c r="F93" s="22">
        <v>0.97</v>
      </c>
      <c r="G93" s="22">
        <v>1.59</v>
      </c>
      <c r="H93" s="22">
        <v>56.07</v>
      </c>
      <c r="I93" s="22">
        <v>71.959999999999994</v>
      </c>
      <c r="J93" s="22">
        <v>92.97</v>
      </c>
      <c r="K93" s="22">
        <v>107.25</v>
      </c>
      <c r="L93" s="22">
        <v>109.32</v>
      </c>
      <c r="M93" s="22">
        <v>111.12</v>
      </c>
      <c r="N93" s="22">
        <v>109.86</v>
      </c>
      <c r="O93" s="22">
        <v>112.08</v>
      </c>
      <c r="P93" s="22">
        <v>111.98</v>
      </c>
      <c r="Q93" s="22">
        <v>112.35</v>
      </c>
      <c r="R93" s="22">
        <v>109.14</v>
      </c>
      <c r="S93" s="22">
        <v>105.15</v>
      </c>
      <c r="T93" s="22">
        <v>104.97</v>
      </c>
      <c r="U93" s="22">
        <v>103.29</v>
      </c>
      <c r="V93" s="22">
        <v>91.98</v>
      </c>
      <c r="W93" s="22">
        <v>105.65</v>
      </c>
      <c r="X93" s="22">
        <v>101.27</v>
      </c>
      <c r="Y93" s="22">
        <v>82.48</v>
      </c>
    </row>
    <row r="94" spans="1:25" x14ac:dyDescent="0.2">
      <c r="A94" s="43">
        <v>20</v>
      </c>
      <c r="B94" s="22">
        <v>67.760000000000005</v>
      </c>
      <c r="C94" s="22">
        <v>59.6</v>
      </c>
      <c r="D94" s="22">
        <v>57.42</v>
      </c>
      <c r="E94" s="22">
        <v>53.89</v>
      </c>
      <c r="F94" s="22">
        <v>50.2</v>
      </c>
      <c r="G94" s="22">
        <v>57.14</v>
      </c>
      <c r="H94" s="22">
        <v>62.37</v>
      </c>
      <c r="I94" s="22">
        <v>75.73</v>
      </c>
      <c r="J94" s="22">
        <v>97.81</v>
      </c>
      <c r="K94" s="22">
        <v>103.01</v>
      </c>
      <c r="L94" s="22">
        <v>105.19</v>
      </c>
      <c r="M94" s="22">
        <v>103.05</v>
      </c>
      <c r="N94" s="22">
        <v>100.5</v>
      </c>
      <c r="O94" s="22">
        <v>102.12</v>
      </c>
      <c r="P94" s="22">
        <v>104.04</v>
      </c>
      <c r="Q94" s="22">
        <v>107.35</v>
      </c>
      <c r="R94" s="22">
        <v>103.1</v>
      </c>
      <c r="S94" s="22">
        <v>101.21</v>
      </c>
      <c r="T94" s="22">
        <v>97.67</v>
      </c>
      <c r="U94" s="22">
        <v>93.34</v>
      </c>
      <c r="V94" s="22">
        <v>90.54</v>
      </c>
      <c r="W94" s="22">
        <v>102.23</v>
      </c>
      <c r="X94" s="22">
        <v>97.19</v>
      </c>
      <c r="Y94" s="22">
        <v>79.209999999999994</v>
      </c>
    </row>
    <row r="95" spans="1:25" ht="12" customHeight="1" x14ac:dyDescent="0.2">
      <c r="A95" s="43">
        <v>21</v>
      </c>
      <c r="B95" s="22">
        <v>65.510000000000005</v>
      </c>
      <c r="C95" s="22">
        <v>53.29</v>
      </c>
      <c r="D95" s="22">
        <v>40.68</v>
      </c>
      <c r="E95" s="22">
        <v>37.590000000000003</v>
      </c>
      <c r="F95" s="22">
        <v>1.03</v>
      </c>
      <c r="G95" s="22">
        <v>49.17</v>
      </c>
      <c r="H95" s="22">
        <v>53.91</v>
      </c>
      <c r="I95" s="22">
        <v>69.319999999999993</v>
      </c>
      <c r="J95" s="22">
        <v>91.01</v>
      </c>
      <c r="K95" s="22">
        <v>100.59</v>
      </c>
      <c r="L95" s="22">
        <v>102.86</v>
      </c>
      <c r="M95" s="22">
        <v>102.35</v>
      </c>
      <c r="N95" s="22">
        <v>101.05</v>
      </c>
      <c r="O95" s="22">
        <v>102.74</v>
      </c>
      <c r="P95" s="22">
        <v>105.53</v>
      </c>
      <c r="Q95" s="22">
        <v>109.02</v>
      </c>
      <c r="R95" s="22">
        <v>104.82</v>
      </c>
      <c r="S95" s="22">
        <v>101.5</v>
      </c>
      <c r="T95" s="22">
        <v>97.65</v>
      </c>
      <c r="U95" s="22">
        <v>91.51</v>
      </c>
      <c r="V95" s="22">
        <v>86.32</v>
      </c>
      <c r="W95" s="22">
        <v>97.38</v>
      </c>
      <c r="X95" s="22">
        <v>93.07</v>
      </c>
      <c r="Y95" s="22">
        <v>76.52</v>
      </c>
    </row>
    <row r="96" spans="1:25" ht="12" customHeight="1" x14ac:dyDescent="0.2">
      <c r="A96" s="43">
        <v>22</v>
      </c>
      <c r="B96" s="22">
        <v>65.8</v>
      </c>
      <c r="C96" s="22">
        <v>55.65</v>
      </c>
      <c r="D96" s="22">
        <v>50.79</v>
      </c>
      <c r="E96" s="22">
        <v>47.1</v>
      </c>
      <c r="F96" s="22">
        <v>45.68</v>
      </c>
      <c r="G96" s="22">
        <v>53.02</v>
      </c>
      <c r="H96" s="22">
        <v>46.92</v>
      </c>
      <c r="I96" s="22">
        <v>71.400000000000006</v>
      </c>
      <c r="J96" s="22">
        <v>95.36</v>
      </c>
      <c r="K96" s="22">
        <v>102.54</v>
      </c>
      <c r="L96" s="22">
        <v>104.56</v>
      </c>
      <c r="M96" s="22">
        <v>102.87</v>
      </c>
      <c r="N96" s="22">
        <v>101.46</v>
      </c>
      <c r="O96" s="22">
        <v>102.86</v>
      </c>
      <c r="P96" s="22">
        <v>107.14</v>
      </c>
      <c r="Q96" s="22">
        <v>109.49</v>
      </c>
      <c r="R96" s="22">
        <v>106.11</v>
      </c>
      <c r="S96" s="22">
        <v>102.61</v>
      </c>
      <c r="T96" s="22">
        <v>101.34</v>
      </c>
      <c r="U96" s="22">
        <v>95.86</v>
      </c>
      <c r="V96" s="22">
        <v>90.75</v>
      </c>
      <c r="W96" s="22">
        <v>99.6</v>
      </c>
      <c r="X96" s="22">
        <v>97.83</v>
      </c>
      <c r="Y96" s="22">
        <v>81.44</v>
      </c>
    </row>
    <row r="97" spans="1:25" ht="12" customHeight="1" x14ac:dyDescent="0.2">
      <c r="A97" s="43">
        <v>23</v>
      </c>
      <c r="B97" s="22">
        <v>68.209999999999994</v>
      </c>
      <c r="C97" s="22">
        <v>57.85</v>
      </c>
      <c r="D97" s="22">
        <v>49.41</v>
      </c>
      <c r="E97" s="22">
        <v>45.5</v>
      </c>
      <c r="F97" s="22">
        <v>44.26</v>
      </c>
      <c r="G97" s="22">
        <v>51.73</v>
      </c>
      <c r="H97" s="22">
        <v>57.4</v>
      </c>
      <c r="I97" s="22">
        <v>72.59</v>
      </c>
      <c r="J97" s="22">
        <v>92.08</v>
      </c>
      <c r="K97" s="22">
        <v>102.99</v>
      </c>
      <c r="L97" s="22">
        <v>105.45</v>
      </c>
      <c r="M97" s="22">
        <v>104.34</v>
      </c>
      <c r="N97" s="22">
        <v>102.81</v>
      </c>
      <c r="O97" s="22">
        <v>104.59</v>
      </c>
      <c r="P97" s="22">
        <v>107.62</v>
      </c>
      <c r="Q97" s="22">
        <v>110.38</v>
      </c>
      <c r="R97" s="22">
        <v>105.89</v>
      </c>
      <c r="S97" s="22">
        <v>104.22</v>
      </c>
      <c r="T97" s="22">
        <v>99.51</v>
      </c>
      <c r="U97" s="22">
        <v>94.9</v>
      </c>
      <c r="V97" s="22">
        <v>90.53</v>
      </c>
      <c r="W97" s="22">
        <v>99.86</v>
      </c>
      <c r="X97" s="22">
        <v>97.48</v>
      </c>
      <c r="Y97" s="22">
        <v>77.72</v>
      </c>
    </row>
    <row r="98" spans="1:25" ht="12" customHeight="1" x14ac:dyDescent="0.2">
      <c r="A98" s="43">
        <v>24</v>
      </c>
      <c r="B98" s="22">
        <v>83.62</v>
      </c>
      <c r="C98" s="22">
        <v>69.790000000000006</v>
      </c>
      <c r="D98" s="22">
        <v>69.06</v>
      </c>
      <c r="E98" s="22">
        <v>67.58</v>
      </c>
      <c r="F98" s="22">
        <v>66.23</v>
      </c>
      <c r="G98" s="22">
        <v>71.86</v>
      </c>
      <c r="H98" s="22">
        <v>74.650000000000006</v>
      </c>
      <c r="I98" s="22">
        <v>76.11</v>
      </c>
      <c r="J98" s="22">
        <v>91.23</v>
      </c>
      <c r="K98" s="22">
        <v>101.47</v>
      </c>
      <c r="L98" s="22">
        <v>105.25</v>
      </c>
      <c r="M98" s="22">
        <v>103.74</v>
      </c>
      <c r="N98" s="22">
        <v>108.58</v>
      </c>
      <c r="O98" s="22">
        <v>112.03</v>
      </c>
      <c r="P98" s="22">
        <v>110.36</v>
      </c>
      <c r="Q98" s="22">
        <v>110.68</v>
      </c>
      <c r="R98" s="22">
        <v>108.39</v>
      </c>
      <c r="S98" s="22">
        <v>107.32</v>
      </c>
      <c r="T98" s="22">
        <v>106.5</v>
      </c>
      <c r="U98" s="22">
        <v>102.09</v>
      </c>
      <c r="V98" s="22">
        <v>95.95</v>
      </c>
      <c r="W98" s="22">
        <v>102.47</v>
      </c>
      <c r="X98" s="22">
        <v>102.67</v>
      </c>
      <c r="Y98" s="22">
        <v>83.67</v>
      </c>
    </row>
    <row r="99" spans="1:25" ht="12" customHeight="1" x14ac:dyDescent="0.2">
      <c r="A99" s="43">
        <v>25</v>
      </c>
      <c r="B99" s="22">
        <v>71.36</v>
      </c>
      <c r="C99" s="22">
        <v>69.98</v>
      </c>
      <c r="D99" s="22">
        <v>66.3</v>
      </c>
      <c r="E99" s="22">
        <v>63.37</v>
      </c>
      <c r="F99" s="22">
        <v>48.55</v>
      </c>
      <c r="G99" s="22">
        <v>46.79</v>
      </c>
      <c r="H99" s="22">
        <v>52.33</v>
      </c>
      <c r="I99" s="22">
        <v>69.31</v>
      </c>
      <c r="J99" s="22">
        <v>71.84</v>
      </c>
      <c r="K99" s="22">
        <v>86.13</v>
      </c>
      <c r="L99" s="22">
        <v>97.68</v>
      </c>
      <c r="M99" s="22">
        <v>100.92</v>
      </c>
      <c r="N99" s="22">
        <v>101.43</v>
      </c>
      <c r="O99" s="22">
        <v>102.49</v>
      </c>
      <c r="P99" s="22">
        <v>100.7</v>
      </c>
      <c r="Q99" s="22">
        <v>100.87</v>
      </c>
      <c r="R99" s="22">
        <v>97.86</v>
      </c>
      <c r="S99" s="22">
        <v>96.7</v>
      </c>
      <c r="T99" s="22">
        <v>96.49</v>
      </c>
      <c r="U99" s="22">
        <v>96.07</v>
      </c>
      <c r="V99" s="22">
        <v>95.77</v>
      </c>
      <c r="W99" s="22">
        <v>102.62</v>
      </c>
      <c r="X99" s="22">
        <v>101.97</v>
      </c>
      <c r="Y99" s="22">
        <v>90.44</v>
      </c>
    </row>
    <row r="100" spans="1:25" ht="12" customHeight="1" x14ac:dyDescent="0.2">
      <c r="A100" s="43">
        <v>26</v>
      </c>
      <c r="B100" s="22">
        <v>79.31</v>
      </c>
      <c r="C100" s="22">
        <v>66.72</v>
      </c>
      <c r="D100" s="22">
        <v>56.64</v>
      </c>
      <c r="E100" s="22">
        <v>48.62</v>
      </c>
      <c r="F100" s="22">
        <v>47.2</v>
      </c>
      <c r="G100" s="22">
        <v>55.83</v>
      </c>
      <c r="H100" s="22">
        <v>64.28</v>
      </c>
      <c r="I100" s="22">
        <v>78.89</v>
      </c>
      <c r="J100" s="22">
        <v>101.55</v>
      </c>
      <c r="K100" s="22">
        <v>108.88</v>
      </c>
      <c r="L100" s="22">
        <v>113.23</v>
      </c>
      <c r="M100" s="22">
        <v>112.05</v>
      </c>
      <c r="N100" s="22">
        <v>109.33</v>
      </c>
      <c r="O100" s="22">
        <v>111.42</v>
      </c>
      <c r="P100" s="22">
        <v>113.83</v>
      </c>
      <c r="Q100" s="22">
        <v>117.83</v>
      </c>
      <c r="R100" s="22">
        <v>115.02</v>
      </c>
      <c r="S100" s="22">
        <v>111.53</v>
      </c>
      <c r="T100" s="22">
        <v>107</v>
      </c>
      <c r="U100" s="22">
        <v>102.35</v>
      </c>
      <c r="V100" s="22">
        <v>95.72</v>
      </c>
      <c r="W100" s="22">
        <v>103.38</v>
      </c>
      <c r="X100" s="22">
        <v>101.14</v>
      </c>
      <c r="Y100" s="22">
        <v>79.430000000000007</v>
      </c>
    </row>
    <row r="101" spans="1:25" ht="12" customHeight="1" x14ac:dyDescent="0.2">
      <c r="A101" s="43">
        <v>27</v>
      </c>
      <c r="B101" s="22">
        <v>69.400000000000006</v>
      </c>
      <c r="C101" s="22">
        <v>64.66</v>
      </c>
      <c r="D101" s="22">
        <v>57.18</v>
      </c>
      <c r="E101" s="22">
        <v>55.19</v>
      </c>
      <c r="F101" s="22">
        <v>53.83</v>
      </c>
      <c r="G101" s="22">
        <v>53.82</v>
      </c>
      <c r="H101" s="22">
        <v>66.34</v>
      </c>
      <c r="I101" s="22">
        <v>78.44</v>
      </c>
      <c r="J101" s="22">
        <v>98.53</v>
      </c>
      <c r="K101" s="22">
        <v>109.32</v>
      </c>
      <c r="L101" s="22">
        <v>112.23</v>
      </c>
      <c r="M101" s="22">
        <v>110.16</v>
      </c>
      <c r="N101" s="22">
        <v>109.23</v>
      </c>
      <c r="O101" s="22">
        <v>111.53</v>
      </c>
      <c r="P101" s="22">
        <v>110.64</v>
      </c>
      <c r="Q101" s="22">
        <v>111.87</v>
      </c>
      <c r="R101" s="22">
        <v>110.5</v>
      </c>
      <c r="S101" s="22">
        <v>106.96</v>
      </c>
      <c r="T101" s="22">
        <v>103.76</v>
      </c>
      <c r="U101" s="22">
        <v>100.6</v>
      </c>
      <c r="V101" s="22">
        <v>94.32</v>
      </c>
      <c r="W101" s="22">
        <v>102.59</v>
      </c>
      <c r="X101" s="22">
        <v>100.08</v>
      </c>
      <c r="Y101" s="22">
        <v>81.13</v>
      </c>
    </row>
    <row r="102" spans="1:25" ht="12" customHeight="1" x14ac:dyDescent="0.2">
      <c r="A102" s="43">
        <v>28</v>
      </c>
      <c r="B102" s="22">
        <v>74.33</v>
      </c>
      <c r="C102" s="22">
        <v>67.650000000000006</v>
      </c>
      <c r="D102" s="22">
        <v>60.14</v>
      </c>
      <c r="E102" s="22">
        <v>56.9</v>
      </c>
      <c r="F102" s="22">
        <v>56</v>
      </c>
      <c r="G102" s="22">
        <v>57.46</v>
      </c>
      <c r="H102" s="22">
        <v>65.12</v>
      </c>
      <c r="I102" s="22">
        <v>76.13</v>
      </c>
      <c r="J102" s="22">
        <v>102.73</v>
      </c>
      <c r="K102" s="22">
        <v>106.68</v>
      </c>
      <c r="L102" s="22">
        <v>111.95</v>
      </c>
      <c r="M102" s="22">
        <v>110.88</v>
      </c>
      <c r="N102" s="22">
        <v>108.75</v>
      </c>
      <c r="O102" s="22">
        <v>111.47</v>
      </c>
      <c r="P102" s="22">
        <v>113.13</v>
      </c>
      <c r="Q102" s="22">
        <v>113.97</v>
      </c>
      <c r="R102" s="22">
        <v>111.28</v>
      </c>
      <c r="S102" s="22">
        <v>107.88</v>
      </c>
      <c r="T102" s="22">
        <v>104.03</v>
      </c>
      <c r="U102" s="22">
        <v>102.26</v>
      </c>
      <c r="V102" s="22">
        <v>98.49</v>
      </c>
      <c r="W102" s="22">
        <v>103.3</v>
      </c>
      <c r="X102" s="22">
        <v>100.1</v>
      </c>
      <c r="Y102" s="22">
        <v>85.08</v>
      </c>
    </row>
    <row r="103" spans="1:25" ht="12" customHeight="1" x14ac:dyDescent="0.2">
      <c r="A103" s="43">
        <v>29</v>
      </c>
      <c r="B103" s="22">
        <v>68.760000000000005</v>
      </c>
      <c r="C103" s="22">
        <v>63.16</v>
      </c>
      <c r="D103" s="22">
        <v>51.91</v>
      </c>
      <c r="E103" s="22">
        <v>1.04</v>
      </c>
      <c r="F103" s="22">
        <v>0.88</v>
      </c>
      <c r="G103" s="22">
        <v>38.96</v>
      </c>
      <c r="H103" s="22">
        <v>59.71</v>
      </c>
      <c r="I103" s="22">
        <v>74.72</v>
      </c>
      <c r="J103" s="22">
        <v>100.21</v>
      </c>
      <c r="K103" s="22">
        <v>108.17</v>
      </c>
      <c r="L103" s="22">
        <v>110.46</v>
      </c>
      <c r="M103" s="22">
        <v>109.27</v>
      </c>
      <c r="N103" s="22">
        <v>107.35</v>
      </c>
      <c r="O103" s="22">
        <v>110.49</v>
      </c>
      <c r="P103" s="22">
        <v>112.17</v>
      </c>
      <c r="Q103" s="22">
        <v>112.05</v>
      </c>
      <c r="R103" s="22">
        <v>110.05</v>
      </c>
      <c r="S103" s="22">
        <v>103.53</v>
      </c>
      <c r="T103" s="22">
        <v>102.29</v>
      </c>
      <c r="U103" s="22">
        <v>97.18</v>
      </c>
      <c r="V103" s="22">
        <v>94.71</v>
      </c>
      <c r="W103" s="22">
        <v>100.39</v>
      </c>
      <c r="X103" s="22">
        <v>96.41</v>
      </c>
      <c r="Y103" s="22">
        <v>81</v>
      </c>
    </row>
    <row r="104" spans="1:25" ht="11.25" customHeight="1" x14ac:dyDescent="0.2">
      <c r="A104" s="43">
        <v>30</v>
      </c>
      <c r="B104" s="22">
        <v>76.22</v>
      </c>
      <c r="C104" s="22">
        <v>67.95</v>
      </c>
      <c r="D104" s="22">
        <v>65.25</v>
      </c>
      <c r="E104" s="22">
        <v>58.13</v>
      </c>
      <c r="F104" s="22">
        <v>57.54</v>
      </c>
      <c r="G104" s="22">
        <v>64.91</v>
      </c>
      <c r="H104" s="22">
        <v>67.19</v>
      </c>
      <c r="I104" s="22">
        <v>84.16</v>
      </c>
      <c r="J104" s="22">
        <v>103.68</v>
      </c>
      <c r="K104" s="22">
        <v>111.16</v>
      </c>
      <c r="L104" s="22">
        <v>113.39</v>
      </c>
      <c r="M104" s="22">
        <v>113.51</v>
      </c>
      <c r="N104" s="22">
        <v>112.11</v>
      </c>
      <c r="O104" s="22">
        <v>114.34</v>
      </c>
      <c r="P104" s="22">
        <v>115.37</v>
      </c>
      <c r="Q104" s="22">
        <v>116.22</v>
      </c>
      <c r="R104" s="22">
        <v>119.78</v>
      </c>
      <c r="S104" s="22">
        <v>113.82</v>
      </c>
      <c r="T104" s="22">
        <v>108.03</v>
      </c>
      <c r="U104" s="22">
        <v>103.75</v>
      </c>
      <c r="V104" s="22">
        <v>98.19</v>
      </c>
      <c r="W104" s="22">
        <v>103.16</v>
      </c>
      <c r="X104" s="22">
        <v>101.69</v>
      </c>
      <c r="Y104" s="22">
        <v>82.21</v>
      </c>
    </row>
    <row r="105" spans="1:25" ht="12" customHeight="1" x14ac:dyDescent="0.2">
      <c r="A105" s="43">
        <v>31</v>
      </c>
      <c r="B105" s="22">
        <v>98.29</v>
      </c>
      <c r="C105" s="22">
        <v>82.9</v>
      </c>
      <c r="D105" s="22">
        <v>80.56</v>
      </c>
      <c r="E105" s="22">
        <v>77.959999999999994</v>
      </c>
      <c r="F105" s="22">
        <v>75.03</v>
      </c>
      <c r="G105" s="22">
        <v>73.540000000000006</v>
      </c>
      <c r="H105" s="22">
        <v>75.099999999999994</v>
      </c>
      <c r="I105" s="22">
        <v>81.03</v>
      </c>
      <c r="J105" s="22">
        <v>100.31</v>
      </c>
      <c r="K105" s="22">
        <v>107.79</v>
      </c>
      <c r="L105" s="22">
        <v>110.74</v>
      </c>
      <c r="M105" s="22">
        <v>112.28</v>
      </c>
      <c r="N105" s="22">
        <v>117.9</v>
      </c>
      <c r="O105" s="22">
        <v>113.66</v>
      </c>
      <c r="P105" s="22">
        <v>111.87</v>
      </c>
      <c r="Q105" s="22">
        <v>111.04</v>
      </c>
      <c r="R105" s="22">
        <v>112.22</v>
      </c>
      <c r="S105" s="22">
        <v>111.34</v>
      </c>
      <c r="T105" s="22">
        <v>110.5</v>
      </c>
      <c r="U105" s="22">
        <v>109.58</v>
      </c>
      <c r="V105" s="22">
        <v>101.61</v>
      </c>
      <c r="W105" s="22">
        <v>109.63</v>
      </c>
      <c r="X105" s="22">
        <v>111.87</v>
      </c>
      <c r="Y105" s="22">
        <v>102.48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43">
        <v>1</v>
      </c>
      <c r="B109" s="22">
        <v>49.07</v>
      </c>
      <c r="C109" s="22">
        <v>44.08</v>
      </c>
      <c r="D109" s="22">
        <v>39.03</v>
      </c>
      <c r="E109" s="22">
        <v>38.1</v>
      </c>
      <c r="F109" s="22">
        <v>38.06</v>
      </c>
      <c r="G109" s="22">
        <v>36.43</v>
      </c>
      <c r="H109" s="22">
        <v>35.159999999999997</v>
      </c>
      <c r="I109" s="22">
        <v>38.47</v>
      </c>
      <c r="J109" s="22">
        <v>45.82</v>
      </c>
      <c r="K109" s="22">
        <v>52.92</v>
      </c>
      <c r="L109" s="22">
        <v>57.06</v>
      </c>
      <c r="M109" s="22">
        <v>57.54</v>
      </c>
      <c r="N109" s="22">
        <v>56.44</v>
      </c>
      <c r="O109" s="22">
        <v>55.13</v>
      </c>
      <c r="P109" s="22">
        <v>49.72</v>
      </c>
      <c r="Q109" s="22">
        <v>49.39</v>
      </c>
      <c r="R109" s="22">
        <v>49.55</v>
      </c>
      <c r="S109" s="22">
        <v>49.34</v>
      </c>
      <c r="T109" s="22">
        <v>48.4</v>
      </c>
      <c r="U109" s="22">
        <v>49.69</v>
      </c>
      <c r="V109" s="22">
        <v>57.86</v>
      </c>
      <c r="W109" s="22">
        <v>63.31</v>
      </c>
      <c r="X109" s="22">
        <v>62.28</v>
      </c>
      <c r="Y109" s="22">
        <v>50.24</v>
      </c>
    </row>
    <row r="110" spans="1:25" ht="12" customHeight="1" x14ac:dyDescent="0.2">
      <c r="A110" s="43">
        <v>2</v>
      </c>
      <c r="B110" s="22">
        <v>53</v>
      </c>
      <c r="C110" s="22">
        <v>46.76</v>
      </c>
      <c r="D110" s="22">
        <v>40.659999999999997</v>
      </c>
      <c r="E110" s="22">
        <v>40.18</v>
      </c>
      <c r="F110" s="22">
        <v>39.909999999999997</v>
      </c>
      <c r="G110" s="22">
        <v>38.85</v>
      </c>
      <c r="H110" s="22">
        <v>36.78</v>
      </c>
      <c r="I110" s="22">
        <v>38.56</v>
      </c>
      <c r="J110" s="22">
        <v>47.58</v>
      </c>
      <c r="K110" s="22">
        <v>55.82</v>
      </c>
      <c r="L110" s="22">
        <v>59.47</v>
      </c>
      <c r="M110" s="22">
        <v>59.43</v>
      </c>
      <c r="N110" s="22">
        <v>59.36</v>
      </c>
      <c r="O110" s="22">
        <v>58.99</v>
      </c>
      <c r="P110" s="22">
        <v>57.65</v>
      </c>
      <c r="Q110" s="22">
        <v>57.68</v>
      </c>
      <c r="R110" s="22">
        <v>53.63</v>
      </c>
      <c r="S110" s="22">
        <v>50.12</v>
      </c>
      <c r="T110" s="22">
        <v>49.05</v>
      </c>
      <c r="U110" s="22">
        <v>50.75</v>
      </c>
      <c r="V110" s="22">
        <v>58.31</v>
      </c>
      <c r="W110" s="22">
        <v>64.72</v>
      </c>
      <c r="X110" s="22">
        <v>63.45</v>
      </c>
      <c r="Y110" s="22">
        <v>55</v>
      </c>
    </row>
    <row r="111" spans="1:25" ht="12" customHeight="1" x14ac:dyDescent="0.2">
      <c r="A111" s="43">
        <v>3</v>
      </c>
      <c r="B111" s="22">
        <v>54.02</v>
      </c>
      <c r="C111" s="22">
        <v>48.4</v>
      </c>
      <c r="D111" s="22">
        <v>43.69</v>
      </c>
      <c r="E111" s="22">
        <v>41.55</v>
      </c>
      <c r="F111" s="22">
        <v>41.2</v>
      </c>
      <c r="G111" s="22">
        <v>41.45</v>
      </c>
      <c r="H111" s="22">
        <v>39.4</v>
      </c>
      <c r="I111" s="22">
        <v>44.31</v>
      </c>
      <c r="J111" s="22">
        <v>53.19</v>
      </c>
      <c r="K111" s="22">
        <v>61.11</v>
      </c>
      <c r="L111" s="22">
        <v>63.42</v>
      </c>
      <c r="M111" s="22">
        <v>63.51</v>
      </c>
      <c r="N111" s="22">
        <v>61.41</v>
      </c>
      <c r="O111" s="22">
        <v>61.05</v>
      </c>
      <c r="P111" s="22">
        <v>60.87</v>
      </c>
      <c r="Q111" s="22">
        <v>60.36</v>
      </c>
      <c r="R111" s="22">
        <v>59.01</v>
      </c>
      <c r="S111" s="22">
        <v>56.24</v>
      </c>
      <c r="T111" s="22">
        <v>55.09</v>
      </c>
      <c r="U111" s="22">
        <v>57.8</v>
      </c>
      <c r="V111" s="22">
        <v>61.83</v>
      </c>
      <c r="W111" s="22">
        <v>67.61</v>
      </c>
      <c r="X111" s="22">
        <v>67.3</v>
      </c>
      <c r="Y111" s="22">
        <v>57.07</v>
      </c>
    </row>
    <row r="112" spans="1:25" ht="12" customHeight="1" x14ac:dyDescent="0.2">
      <c r="A112" s="43">
        <v>4</v>
      </c>
      <c r="B112" s="22">
        <v>51.18</v>
      </c>
      <c r="C112" s="22">
        <v>46.26</v>
      </c>
      <c r="D112" s="22">
        <v>41.47</v>
      </c>
      <c r="E112" s="22">
        <v>39.909999999999997</v>
      </c>
      <c r="F112" s="22">
        <v>39.54</v>
      </c>
      <c r="G112" s="22">
        <v>39.35</v>
      </c>
      <c r="H112" s="22">
        <v>38.28</v>
      </c>
      <c r="I112" s="22">
        <v>38.4</v>
      </c>
      <c r="J112" s="22">
        <v>45.42</v>
      </c>
      <c r="K112" s="22">
        <v>51.59</v>
      </c>
      <c r="L112" s="22">
        <v>58.77</v>
      </c>
      <c r="M112" s="22">
        <v>59.26</v>
      </c>
      <c r="N112" s="22">
        <v>57.88</v>
      </c>
      <c r="O112" s="22">
        <v>57.07</v>
      </c>
      <c r="P112" s="22">
        <v>56.03</v>
      </c>
      <c r="Q112" s="22">
        <v>55.84</v>
      </c>
      <c r="R112" s="22">
        <v>53.5</v>
      </c>
      <c r="S112" s="22">
        <v>49.95</v>
      </c>
      <c r="T112" s="22">
        <v>50.88</v>
      </c>
      <c r="U112" s="22">
        <v>52.34</v>
      </c>
      <c r="V112" s="22">
        <v>58.03</v>
      </c>
      <c r="W112" s="22">
        <v>61.88</v>
      </c>
      <c r="X112" s="22">
        <v>60.94</v>
      </c>
      <c r="Y112" s="22">
        <v>55.86</v>
      </c>
    </row>
    <row r="113" spans="1:25" ht="12" customHeight="1" x14ac:dyDescent="0.2">
      <c r="A113" s="43">
        <v>5</v>
      </c>
      <c r="B113" s="22">
        <v>52.29</v>
      </c>
      <c r="C113" s="22">
        <v>43.3</v>
      </c>
      <c r="D113" s="22">
        <v>38.549999999999997</v>
      </c>
      <c r="E113" s="22">
        <v>37.700000000000003</v>
      </c>
      <c r="F113" s="22">
        <v>38.03</v>
      </c>
      <c r="G113" s="22">
        <v>38.979999999999997</v>
      </c>
      <c r="H113" s="22">
        <v>39.85</v>
      </c>
      <c r="I113" s="22">
        <v>53.08</v>
      </c>
      <c r="J113" s="22">
        <v>60.48</v>
      </c>
      <c r="K113" s="22">
        <v>64.7</v>
      </c>
      <c r="L113" s="22">
        <v>64.98</v>
      </c>
      <c r="M113" s="22">
        <v>66.11</v>
      </c>
      <c r="N113" s="22">
        <v>64.47</v>
      </c>
      <c r="O113" s="22">
        <v>66.19</v>
      </c>
      <c r="P113" s="22">
        <v>67.290000000000006</v>
      </c>
      <c r="Q113" s="22">
        <v>66.78</v>
      </c>
      <c r="R113" s="22">
        <v>64.81</v>
      </c>
      <c r="S113" s="22">
        <v>61.3</v>
      </c>
      <c r="T113" s="22">
        <v>60.33</v>
      </c>
      <c r="U113" s="22">
        <v>59.89</v>
      </c>
      <c r="V113" s="22">
        <v>57.71</v>
      </c>
      <c r="W113" s="22">
        <v>60.98</v>
      </c>
      <c r="X113" s="22">
        <v>59.73</v>
      </c>
      <c r="Y113" s="22">
        <v>50.58</v>
      </c>
    </row>
    <row r="114" spans="1:25" ht="12" customHeight="1" x14ac:dyDescent="0.2">
      <c r="A114" s="43">
        <v>6</v>
      </c>
      <c r="B114" s="22">
        <v>42.63</v>
      </c>
      <c r="C114" s="22">
        <v>38.590000000000003</v>
      </c>
      <c r="D114" s="22">
        <v>35.47</v>
      </c>
      <c r="E114" s="22">
        <v>34.130000000000003</v>
      </c>
      <c r="F114" s="22">
        <v>37.299999999999997</v>
      </c>
      <c r="G114" s="22">
        <v>39.07</v>
      </c>
      <c r="H114" s="22">
        <v>41.71</v>
      </c>
      <c r="I114" s="22">
        <v>50.8</v>
      </c>
      <c r="J114" s="22">
        <v>56.9</v>
      </c>
      <c r="K114" s="22">
        <v>63.18</v>
      </c>
      <c r="L114" s="22">
        <v>63.98</v>
      </c>
      <c r="M114" s="22">
        <v>63.15</v>
      </c>
      <c r="N114" s="22">
        <v>62.11</v>
      </c>
      <c r="O114" s="22">
        <v>63.03</v>
      </c>
      <c r="P114" s="22">
        <v>64.25</v>
      </c>
      <c r="Q114" s="22">
        <v>63.15</v>
      </c>
      <c r="R114" s="22">
        <v>61.93</v>
      </c>
      <c r="S114" s="22">
        <v>59.35</v>
      </c>
      <c r="T114" s="22">
        <v>57.93</v>
      </c>
      <c r="U114" s="22">
        <v>58.14</v>
      </c>
      <c r="V114" s="22">
        <v>56.34</v>
      </c>
      <c r="W114" s="22">
        <v>60.97</v>
      </c>
      <c r="X114" s="22">
        <v>57.06</v>
      </c>
      <c r="Y114" s="22">
        <v>50.29</v>
      </c>
    </row>
    <row r="115" spans="1:25" ht="12" customHeight="1" x14ac:dyDescent="0.2">
      <c r="A115" s="43">
        <v>7</v>
      </c>
      <c r="B115" s="22">
        <v>40.03</v>
      </c>
      <c r="C115" s="22">
        <v>36.619999999999997</v>
      </c>
      <c r="D115" s="22">
        <v>34.42</v>
      </c>
      <c r="E115" s="22">
        <v>31.57</v>
      </c>
      <c r="F115" s="22">
        <v>32.049999999999997</v>
      </c>
      <c r="G115" s="22">
        <v>38.520000000000003</v>
      </c>
      <c r="H115" s="22">
        <v>39.64</v>
      </c>
      <c r="I115" s="22">
        <v>47.16</v>
      </c>
      <c r="J115" s="22">
        <v>56.71</v>
      </c>
      <c r="K115" s="22">
        <v>60.85</v>
      </c>
      <c r="L115" s="22">
        <v>61.73</v>
      </c>
      <c r="M115" s="22">
        <v>61.81</v>
      </c>
      <c r="N115" s="22">
        <v>61.57</v>
      </c>
      <c r="O115" s="22">
        <v>61.82</v>
      </c>
      <c r="P115" s="22">
        <v>62.68</v>
      </c>
      <c r="Q115" s="22">
        <v>62.01</v>
      </c>
      <c r="R115" s="22">
        <v>60.65</v>
      </c>
      <c r="S115" s="22">
        <v>58.42</v>
      </c>
      <c r="T115" s="22">
        <v>57.81</v>
      </c>
      <c r="U115" s="22">
        <v>57.57</v>
      </c>
      <c r="V115" s="22">
        <v>55.29</v>
      </c>
      <c r="W115" s="22">
        <v>59.11</v>
      </c>
      <c r="X115" s="22">
        <v>55.24</v>
      </c>
      <c r="Y115" s="22">
        <v>46.65</v>
      </c>
    </row>
    <row r="116" spans="1:25" ht="12" customHeight="1" x14ac:dyDescent="0.2">
      <c r="A116" s="43">
        <v>8</v>
      </c>
      <c r="B116" s="22">
        <v>43.9</v>
      </c>
      <c r="C116" s="22">
        <v>37.479999999999997</v>
      </c>
      <c r="D116" s="22">
        <v>36.58</v>
      </c>
      <c r="E116" s="22">
        <v>34.57</v>
      </c>
      <c r="F116" s="22">
        <v>35.26</v>
      </c>
      <c r="G116" s="22">
        <v>39.270000000000003</v>
      </c>
      <c r="H116" s="22">
        <v>43.8</v>
      </c>
      <c r="I116" s="22">
        <v>53.99</v>
      </c>
      <c r="J116" s="22">
        <v>61.62</v>
      </c>
      <c r="K116" s="22">
        <v>65.22</v>
      </c>
      <c r="L116" s="22">
        <v>65.58</v>
      </c>
      <c r="M116" s="22">
        <v>65.400000000000006</v>
      </c>
      <c r="N116" s="22">
        <v>64.16</v>
      </c>
      <c r="O116" s="22">
        <v>64.14</v>
      </c>
      <c r="P116" s="22">
        <v>64.33</v>
      </c>
      <c r="Q116" s="22">
        <v>64.08</v>
      </c>
      <c r="R116" s="22">
        <v>61.96</v>
      </c>
      <c r="S116" s="22">
        <v>60.47</v>
      </c>
      <c r="T116" s="22">
        <v>58.89</v>
      </c>
      <c r="U116" s="22">
        <v>56.65</v>
      </c>
      <c r="V116" s="22">
        <v>56.46</v>
      </c>
      <c r="W116" s="22">
        <v>60.93</v>
      </c>
      <c r="X116" s="22">
        <v>57.07</v>
      </c>
      <c r="Y116" s="22">
        <v>51.18</v>
      </c>
    </row>
    <row r="117" spans="1:25" ht="12" customHeight="1" x14ac:dyDescent="0.2">
      <c r="A117" s="43">
        <v>9</v>
      </c>
      <c r="B117" s="22">
        <v>46.34</v>
      </c>
      <c r="C117" s="22">
        <v>38.549999999999997</v>
      </c>
      <c r="D117" s="22">
        <v>38.590000000000003</v>
      </c>
      <c r="E117" s="22">
        <v>38.57</v>
      </c>
      <c r="F117" s="22">
        <v>37.24</v>
      </c>
      <c r="G117" s="22">
        <v>37.64</v>
      </c>
      <c r="H117" s="22">
        <v>29.77</v>
      </c>
      <c r="I117" s="22">
        <v>36</v>
      </c>
      <c r="J117" s="22">
        <v>43.59</v>
      </c>
      <c r="K117" s="22">
        <v>47.28</v>
      </c>
      <c r="L117" s="22">
        <v>51.75</v>
      </c>
      <c r="M117" s="22">
        <v>52.23</v>
      </c>
      <c r="N117" s="22">
        <v>49.55</v>
      </c>
      <c r="O117" s="22">
        <v>49.08</v>
      </c>
      <c r="P117" s="22">
        <v>49.39</v>
      </c>
      <c r="Q117" s="22">
        <v>49.31</v>
      </c>
      <c r="R117" s="22">
        <v>47.89</v>
      </c>
      <c r="S117" s="22">
        <v>46.84</v>
      </c>
      <c r="T117" s="22">
        <v>46.93</v>
      </c>
      <c r="U117" s="22">
        <v>47.13</v>
      </c>
      <c r="V117" s="22">
        <v>52.65</v>
      </c>
      <c r="W117" s="22">
        <v>59.34</v>
      </c>
      <c r="X117" s="22">
        <v>59.19</v>
      </c>
      <c r="Y117" s="22">
        <v>48.06</v>
      </c>
    </row>
    <row r="118" spans="1:25" ht="12" customHeight="1" x14ac:dyDescent="0.2">
      <c r="A118" s="43">
        <v>10</v>
      </c>
      <c r="B118" s="22">
        <v>47.89</v>
      </c>
      <c r="C118" s="22">
        <v>39.54</v>
      </c>
      <c r="D118" s="22">
        <v>38.94</v>
      </c>
      <c r="E118" s="22">
        <v>37.979999999999997</v>
      </c>
      <c r="F118" s="22">
        <v>36.090000000000003</v>
      </c>
      <c r="G118" s="22">
        <v>36.409999999999997</v>
      </c>
      <c r="H118" s="22">
        <v>34.36</v>
      </c>
      <c r="I118" s="22">
        <v>38.909999999999997</v>
      </c>
      <c r="J118" s="22">
        <v>46.71</v>
      </c>
      <c r="K118" s="22">
        <v>58.77</v>
      </c>
      <c r="L118" s="22">
        <v>62.02</v>
      </c>
      <c r="M118" s="22">
        <v>60.65</v>
      </c>
      <c r="N118" s="22">
        <v>59.39</v>
      </c>
      <c r="O118" s="22">
        <v>59.31</v>
      </c>
      <c r="P118" s="22">
        <v>59.07</v>
      </c>
      <c r="Q118" s="22">
        <v>59.35</v>
      </c>
      <c r="R118" s="22">
        <v>56.86</v>
      </c>
      <c r="S118" s="22">
        <v>53.21</v>
      </c>
      <c r="T118" s="22">
        <v>52.08</v>
      </c>
      <c r="U118" s="22">
        <v>53.07</v>
      </c>
      <c r="V118" s="22">
        <v>59.42</v>
      </c>
      <c r="W118" s="22">
        <v>63.94</v>
      </c>
      <c r="X118" s="22">
        <v>61.29</v>
      </c>
      <c r="Y118" s="22">
        <v>48.55</v>
      </c>
    </row>
    <row r="119" spans="1:25" ht="12" customHeight="1" x14ac:dyDescent="0.2">
      <c r="A119" s="43">
        <v>11</v>
      </c>
      <c r="B119" s="22">
        <v>44.64</v>
      </c>
      <c r="C119" s="22">
        <v>38.380000000000003</v>
      </c>
      <c r="D119" s="22">
        <v>36.020000000000003</v>
      </c>
      <c r="E119" s="22">
        <v>33.82</v>
      </c>
      <c r="F119" s="22">
        <v>31.12</v>
      </c>
      <c r="G119" s="22">
        <v>32.630000000000003</v>
      </c>
      <c r="H119" s="22">
        <v>32.67</v>
      </c>
      <c r="I119" s="22">
        <v>36.04</v>
      </c>
      <c r="J119" s="22">
        <v>44.35</v>
      </c>
      <c r="K119" s="22">
        <v>50.33</v>
      </c>
      <c r="L119" s="22">
        <v>57.37</v>
      </c>
      <c r="M119" s="22">
        <v>58.01</v>
      </c>
      <c r="N119" s="22">
        <v>57.5</v>
      </c>
      <c r="O119" s="22">
        <v>57.21</v>
      </c>
      <c r="P119" s="22">
        <v>55.14</v>
      </c>
      <c r="Q119" s="22">
        <v>54.82</v>
      </c>
      <c r="R119" s="22">
        <v>50.77</v>
      </c>
      <c r="S119" s="22">
        <v>48.64</v>
      </c>
      <c r="T119" s="22">
        <v>48.56</v>
      </c>
      <c r="U119" s="22">
        <v>49.93</v>
      </c>
      <c r="V119" s="22">
        <v>59.27</v>
      </c>
      <c r="W119" s="22">
        <v>63.63</v>
      </c>
      <c r="X119" s="22">
        <v>62.1</v>
      </c>
      <c r="Y119" s="22">
        <v>47.64</v>
      </c>
    </row>
    <row r="120" spans="1:25" ht="12" customHeight="1" x14ac:dyDescent="0.2">
      <c r="A120" s="43">
        <v>12</v>
      </c>
      <c r="B120" s="22">
        <v>44.72</v>
      </c>
      <c r="C120" s="22">
        <v>38.49</v>
      </c>
      <c r="D120" s="22">
        <v>34.49</v>
      </c>
      <c r="E120" s="22">
        <v>30.71</v>
      </c>
      <c r="F120" s="22">
        <v>32.840000000000003</v>
      </c>
      <c r="G120" s="22">
        <v>35.33</v>
      </c>
      <c r="H120" s="22">
        <v>42.94</v>
      </c>
      <c r="I120" s="22">
        <v>52.81</v>
      </c>
      <c r="J120" s="22">
        <v>60.41</v>
      </c>
      <c r="K120" s="22">
        <v>67.58</v>
      </c>
      <c r="L120" s="22">
        <v>69.040000000000006</v>
      </c>
      <c r="M120" s="22">
        <v>69.16</v>
      </c>
      <c r="N120" s="22">
        <v>68.61</v>
      </c>
      <c r="O120" s="22">
        <v>73.2</v>
      </c>
      <c r="P120" s="22">
        <v>69.900000000000006</v>
      </c>
      <c r="Q120" s="22">
        <v>69.400000000000006</v>
      </c>
      <c r="R120" s="22">
        <v>65.92</v>
      </c>
      <c r="S120" s="22">
        <v>61.41</v>
      </c>
      <c r="T120" s="22">
        <v>59.62</v>
      </c>
      <c r="U120" s="22">
        <v>59.64</v>
      </c>
      <c r="V120" s="22">
        <v>58.89</v>
      </c>
      <c r="W120" s="22">
        <v>62.91</v>
      </c>
      <c r="X120" s="22">
        <v>59.48</v>
      </c>
      <c r="Y120" s="22">
        <v>48.3</v>
      </c>
    </row>
    <row r="121" spans="1:25" ht="12" customHeight="1" x14ac:dyDescent="0.2">
      <c r="A121" s="43">
        <v>13</v>
      </c>
      <c r="B121" s="22">
        <v>38.93</v>
      </c>
      <c r="C121" s="22">
        <v>28.57</v>
      </c>
      <c r="D121" s="22">
        <v>23.78</v>
      </c>
      <c r="E121" s="22">
        <v>20.58</v>
      </c>
      <c r="F121" s="22">
        <v>23.51</v>
      </c>
      <c r="G121" s="22">
        <v>30.54</v>
      </c>
      <c r="H121" s="22">
        <v>34.03</v>
      </c>
      <c r="I121" s="22">
        <v>46.84</v>
      </c>
      <c r="J121" s="22">
        <v>56.21</v>
      </c>
      <c r="K121" s="22">
        <v>63.79</v>
      </c>
      <c r="L121" s="22">
        <v>65.25</v>
      </c>
      <c r="M121" s="22">
        <v>64.59</v>
      </c>
      <c r="N121" s="22">
        <v>62.59</v>
      </c>
      <c r="O121" s="22">
        <v>64.2</v>
      </c>
      <c r="P121" s="22">
        <v>63.66</v>
      </c>
      <c r="Q121" s="22">
        <v>63.95</v>
      </c>
      <c r="R121" s="22">
        <v>61.88</v>
      </c>
      <c r="S121" s="22">
        <v>59.13</v>
      </c>
      <c r="T121" s="22">
        <v>57.85</v>
      </c>
      <c r="U121" s="22">
        <v>56.93</v>
      </c>
      <c r="V121" s="22">
        <v>54.27</v>
      </c>
      <c r="W121" s="22">
        <v>60.78</v>
      </c>
      <c r="X121" s="22">
        <v>57.92</v>
      </c>
      <c r="Y121" s="22">
        <v>48.27</v>
      </c>
    </row>
    <row r="122" spans="1:25" ht="12" customHeight="1" x14ac:dyDescent="0.2">
      <c r="A122" s="43">
        <v>14</v>
      </c>
      <c r="B122" s="22">
        <v>39.26</v>
      </c>
      <c r="C122" s="22">
        <v>34.75</v>
      </c>
      <c r="D122" s="22">
        <v>27.81</v>
      </c>
      <c r="E122" s="22">
        <v>26.1</v>
      </c>
      <c r="F122" s="22">
        <v>25.95</v>
      </c>
      <c r="G122" s="22">
        <v>29.4</v>
      </c>
      <c r="H122" s="22">
        <v>35.31</v>
      </c>
      <c r="I122" s="22">
        <v>44.99</v>
      </c>
      <c r="J122" s="22">
        <v>55.81</v>
      </c>
      <c r="K122" s="22">
        <v>63.45</v>
      </c>
      <c r="L122" s="22">
        <v>64.63</v>
      </c>
      <c r="M122" s="22">
        <v>64.540000000000006</v>
      </c>
      <c r="N122" s="22">
        <v>63.17</v>
      </c>
      <c r="O122" s="22">
        <v>64.56</v>
      </c>
      <c r="P122" s="22">
        <v>64.14</v>
      </c>
      <c r="Q122" s="22">
        <v>64.12</v>
      </c>
      <c r="R122" s="22">
        <v>61.97</v>
      </c>
      <c r="S122" s="22">
        <v>60.3</v>
      </c>
      <c r="T122" s="22">
        <v>58</v>
      </c>
      <c r="U122" s="22">
        <v>56.32</v>
      </c>
      <c r="V122" s="22">
        <v>52.21</v>
      </c>
      <c r="W122" s="22">
        <v>61.33</v>
      </c>
      <c r="X122" s="22">
        <v>59.72</v>
      </c>
      <c r="Y122" s="22">
        <v>48.52</v>
      </c>
    </row>
    <row r="123" spans="1:25" ht="12" customHeight="1" x14ac:dyDescent="0.2">
      <c r="A123" s="43">
        <v>15</v>
      </c>
      <c r="B123" s="22">
        <v>39.86</v>
      </c>
      <c r="C123" s="22">
        <v>33.61</v>
      </c>
      <c r="D123" s="22">
        <v>28.2</v>
      </c>
      <c r="E123" s="22">
        <v>26</v>
      </c>
      <c r="F123" s="22">
        <v>26.28</v>
      </c>
      <c r="G123" s="22">
        <v>31.36</v>
      </c>
      <c r="H123" s="22">
        <v>36.119999999999997</v>
      </c>
      <c r="I123" s="22">
        <v>45.99</v>
      </c>
      <c r="J123" s="22">
        <v>56.73</v>
      </c>
      <c r="K123" s="22">
        <v>62.72</v>
      </c>
      <c r="L123" s="22">
        <v>63.8</v>
      </c>
      <c r="M123" s="22">
        <v>64.06</v>
      </c>
      <c r="N123" s="22">
        <v>63.26</v>
      </c>
      <c r="O123" s="22">
        <v>65.069999999999993</v>
      </c>
      <c r="P123" s="22">
        <v>64.47</v>
      </c>
      <c r="Q123" s="22">
        <v>65.319999999999993</v>
      </c>
      <c r="R123" s="22">
        <v>63.8</v>
      </c>
      <c r="S123" s="22">
        <v>61.71</v>
      </c>
      <c r="T123" s="22">
        <v>60.72</v>
      </c>
      <c r="U123" s="22">
        <v>59.91</v>
      </c>
      <c r="V123" s="22">
        <v>55.47</v>
      </c>
      <c r="W123" s="22">
        <v>62.11</v>
      </c>
      <c r="X123" s="22">
        <v>61.09</v>
      </c>
      <c r="Y123" s="22">
        <v>50.54</v>
      </c>
    </row>
    <row r="124" spans="1:25" ht="12" customHeight="1" x14ac:dyDescent="0.2">
      <c r="A124" s="43">
        <v>16</v>
      </c>
      <c r="B124" s="22">
        <v>43.08</v>
      </c>
      <c r="C124" s="22">
        <v>36.729999999999997</v>
      </c>
      <c r="D124" s="22">
        <v>32.130000000000003</v>
      </c>
      <c r="E124" s="22">
        <v>30.96</v>
      </c>
      <c r="F124" s="22">
        <v>30.42</v>
      </c>
      <c r="G124" s="22">
        <v>35.06</v>
      </c>
      <c r="H124" s="22">
        <v>39.25</v>
      </c>
      <c r="I124" s="22">
        <v>47.33</v>
      </c>
      <c r="J124" s="22">
        <v>57.1</v>
      </c>
      <c r="K124" s="22">
        <v>63.61</v>
      </c>
      <c r="L124" s="22">
        <v>64.59</v>
      </c>
      <c r="M124" s="22">
        <v>64.83</v>
      </c>
      <c r="N124" s="22">
        <v>65.290000000000006</v>
      </c>
      <c r="O124" s="22">
        <v>65.819999999999993</v>
      </c>
      <c r="P124" s="22">
        <v>65.7</v>
      </c>
      <c r="Q124" s="22">
        <v>65.13</v>
      </c>
      <c r="R124" s="22">
        <v>63.39</v>
      </c>
      <c r="S124" s="22">
        <v>61.13</v>
      </c>
      <c r="T124" s="22">
        <v>59.54</v>
      </c>
      <c r="U124" s="22">
        <v>58.19</v>
      </c>
      <c r="V124" s="22">
        <v>53.69</v>
      </c>
      <c r="W124" s="22">
        <v>60.18</v>
      </c>
      <c r="X124" s="22">
        <v>59.18</v>
      </c>
      <c r="Y124" s="22">
        <v>48.7</v>
      </c>
    </row>
    <row r="125" spans="1:25" ht="12" customHeight="1" x14ac:dyDescent="0.2">
      <c r="A125" s="43">
        <v>17</v>
      </c>
      <c r="B125" s="22">
        <v>47.47</v>
      </c>
      <c r="C125" s="22">
        <v>40.81</v>
      </c>
      <c r="D125" s="22">
        <v>38.76</v>
      </c>
      <c r="E125" s="22">
        <v>36.15</v>
      </c>
      <c r="F125" s="22">
        <v>23.71</v>
      </c>
      <c r="G125" s="22">
        <v>0.51</v>
      </c>
      <c r="H125" s="22">
        <v>0.52</v>
      </c>
      <c r="I125" s="22">
        <v>39.909999999999997</v>
      </c>
      <c r="J125" s="22">
        <v>46.72</v>
      </c>
      <c r="K125" s="22">
        <v>56.64</v>
      </c>
      <c r="L125" s="22">
        <v>60.68</v>
      </c>
      <c r="M125" s="22">
        <v>60.68</v>
      </c>
      <c r="N125" s="22">
        <v>61.37</v>
      </c>
      <c r="O125" s="22">
        <v>61.15</v>
      </c>
      <c r="P125" s="22">
        <v>60.43</v>
      </c>
      <c r="Q125" s="22">
        <v>60.08</v>
      </c>
      <c r="R125" s="22">
        <v>60.05</v>
      </c>
      <c r="S125" s="22">
        <v>58.61</v>
      </c>
      <c r="T125" s="22">
        <v>57.79</v>
      </c>
      <c r="U125" s="22">
        <v>55.6</v>
      </c>
      <c r="V125" s="22">
        <v>56</v>
      </c>
      <c r="W125" s="22">
        <v>60.89</v>
      </c>
      <c r="X125" s="22">
        <v>60.45</v>
      </c>
      <c r="Y125" s="22">
        <v>47.73</v>
      </c>
    </row>
    <row r="126" spans="1:25" x14ac:dyDescent="0.2">
      <c r="A126" s="43">
        <v>18</v>
      </c>
      <c r="B126" s="22">
        <v>40.36</v>
      </c>
      <c r="C126" s="22">
        <v>37.83</v>
      </c>
      <c r="D126" s="22">
        <v>32.11</v>
      </c>
      <c r="E126" s="22">
        <v>31.29</v>
      </c>
      <c r="F126" s="22">
        <v>24.04</v>
      </c>
      <c r="G126" s="22">
        <v>24.05</v>
      </c>
      <c r="H126" s="22">
        <v>0.51</v>
      </c>
      <c r="I126" s="22">
        <v>19.010000000000002</v>
      </c>
      <c r="J126" s="22">
        <v>38.11</v>
      </c>
      <c r="K126" s="22">
        <v>46.31</v>
      </c>
      <c r="L126" s="22">
        <v>53.79</v>
      </c>
      <c r="M126" s="22">
        <v>55.3</v>
      </c>
      <c r="N126" s="22">
        <v>55.5</v>
      </c>
      <c r="O126" s="22">
        <v>54.87</v>
      </c>
      <c r="P126" s="22">
        <v>52.26</v>
      </c>
      <c r="Q126" s="22">
        <v>53.18</v>
      </c>
      <c r="R126" s="22">
        <v>49.39</v>
      </c>
      <c r="S126" s="22">
        <v>46.38</v>
      </c>
      <c r="T126" s="22">
        <v>47.15</v>
      </c>
      <c r="U126" s="22">
        <v>46.74</v>
      </c>
      <c r="V126" s="22">
        <v>53.41</v>
      </c>
      <c r="W126" s="22">
        <v>60.36</v>
      </c>
      <c r="X126" s="22">
        <v>58.04</v>
      </c>
      <c r="Y126" s="22">
        <v>48.3</v>
      </c>
    </row>
    <row r="127" spans="1:25" ht="12" customHeight="1" x14ac:dyDescent="0.2">
      <c r="A127" s="43">
        <v>19</v>
      </c>
      <c r="B127" s="22">
        <v>41.13</v>
      </c>
      <c r="C127" s="22">
        <v>35.57</v>
      </c>
      <c r="D127" s="22">
        <v>30.35</v>
      </c>
      <c r="E127" s="22">
        <v>27.1</v>
      </c>
      <c r="F127" s="22">
        <v>0.56999999999999995</v>
      </c>
      <c r="G127" s="22">
        <v>0.93</v>
      </c>
      <c r="H127" s="22">
        <v>32.85</v>
      </c>
      <c r="I127" s="22">
        <v>42.15</v>
      </c>
      <c r="J127" s="22">
        <v>54.46</v>
      </c>
      <c r="K127" s="22">
        <v>62.83</v>
      </c>
      <c r="L127" s="22">
        <v>64.040000000000006</v>
      </c>
      <c r="M127" s="22">
        <v>65.09</v>
      </c>
      <c r="N127" s="22">
        <v>64.36</v>
      </c>
      <c r="O127" s="22">
        <v>65.650000000000006</v>
      </c>
      <c r="P127" s="22">
        <v>65.59</v>
      </c>
      <c r="Q127" s="22">
        <v>65.81</v>
      </c>
      <c r="R127" s="22">
        <v>63.93</v>
      </c>
      <c r="S127" s="22">
        <v>61.59</v>
      </c>
      <c r="T127" s="22">
        <v>61.49</v>
      </c>
      <c r="U127" s="22">
        <v>60.5</v>
      </c>
      <c r="V127" s="22">
        <v>53.88</v>
      </c>
      <c r="W127" s="22">
        <v>61.89</v>
      </c>
      <c r="X127" s="22">
        <v>59.32</v>
      </c>
      <c r="Y127" s="22">
        <v>48.32</v>
      </c>
    </row>
    <row r="128" spans="1:25" ht="12" customHeight="1" x14ac:dyDescent="0.2">
      <c r="A128" s="43">
        <v>20</v>
      </c>
      <c r="B128" s="22">
        <v>39.69</v>
      </c>
      <c r="C128" s="22">
        <v>34.909999999999997</v>
      </c>
      <c r="D128" s="22">
        <v>33.64</v>
      </c>
      <c r="E128" s="22">
        <v>31.57</v>
      </c>
      <c r="F128" s="22">
        <v>29.4</v>
      </c>
      <c r="G128" s="22">
        <v>33.47</v>
      </c>
      <c r="H128" s="22">
        <v>36.53</v>
      </c>
      <c r="I128" s="22">
        <v>44.36</v>
      </c>
      <c r="J128" s="22">
        <v>57.29</v>
      </c>
      <c r="K128" s="22">
        <v>60.34</v>
      </c>
      <c r="L128" s="22">
        <v>61.62</v>
      </c>
      <c r="M128" s="22">
        <v>60.36</v>
      </c>
      <c r="N128" s="22">
        <v>58.87</v>
      </c>
      <c r="O128" s="22">
        <v>59.82</v>
      </c>
      <c r="P128" s="22">
        <v>60.94</v>
      </c>
      <c r="Q128" s="22">
        <v>62.88</v>
      </c>
      <c r="R128" s="22">
        <v>60.4</v>
      </c>
      <c r="S128" s="22">
        <v>59.28</v>
      </c>
      <c r="T128" s="22">
        <v>57.21</v>
      </c>
      <c r="U128" s="22">
        <v>54.68</v>
      </c>
      <c r="V128" s="22">
        <v>53.04</v>
      </c>
      <c r="W128" s="22">
        <v>59.88</v>
      </c>
      <c r="X128" s="22">
        <v>56.93</v>
      </c>
      <c r="Y128" s="22">
        <v>46.4</v>
      </c>
    </row>
    <row r="129" spans="1:25" ht="12" customHeight="1" x14ac:dyDescent="0.2">
      <c r="A129" s="43">
        <v>21</v>
      </c>
      <c r="B129" s="22">
        <v>38.369999999999997</v>
      </c>
      <c r="C129" s="22">
        <v>31.22</v>
      </c>
      <c r="D129" s="22">
        <v>23.83</v>
      </c>
      <c r="E129" s="22">
        <v>22.02</v>
      </c>
      <c r="F129" s="22">
        <v>0.6</v>
      </c>
      <c r="G129" s="22">
        <v>28.8</v>
      </c>
      <c r="H129" s="22">
        <v>31.58</v>
      </c>
      <c r="I129" s="22">
        <v>40.61</v>
      </c>
      <c r="J129" s="22">
        <v>53.31</v>
      </c>
      <c r="K129" s="22">
        <v>58.92</v>
      </c>
      <c r="L129" s="22">
        <v>60.25</v>
      </c>
      <c r="M129" s="22">
        <v>59.95</v>
      </c>
      <c r="N129" s="22">
        <v>59.19</v>
      </c>
      <c r="O129" s="22">
        <v>60.18</v>
      </c>
      <c r="P129" s="22">
        <v>61.81</v>
      </c>
      <c r="Q129" s="22">
        <v>63.86</v>
      </c>
      <c r="R129" s="22">
        <v>61.4</v>
      </c>
      <c r="S129" s="22">
        <v>59.46</v>
      </c>
      <c r="T129" s="22">
        <v>57.2</v>
      </c>
      <c r="U129" s="22">
        <v>53.61</v>
      </c>
      <c r="V129" s="22">
        <v>50.57</v>
      </c>
      <c r="W129" s="22">
        <v>57.04</v>
      </c>
      <c r="X129" s="22">
        <v>54.52</v>
      </c>
      <c r="Y129" s="22">
        <v>44.82</v>
      </c>
    </row>
    <row r="130" spans="1:25" ht="12" customHeight="1" x14ac:dyDescent="0.2">
      <c r="A130" s="43">
        <v>22</v>
      </c>
      <c r="B130" s="22">
        <v>38.549999999999997</v>
      </c>
      <c r="C130" s="22">
        <v>32.6</v>
      </c>
      <c r="D130" s="22">
        <v>29.75</v>
      </c>
      <c r="E130" s="22">
        <v>27.59</v>
      </c>
      <c r="F130" s="22">
        <v>26.76</v>
      </c>
      <c r="G130" s="22">
        <v>31.06</v>
      </c>
      <c r="H130" s="22">
        <v>27.48</v>
      </c>
      <c r="I130" s="22">
        <v>41.82</v>
      </c>
      <c r="J130" s="22">
        <v>55.86</v>
      </c>
      <c r="K130" s="22">
        <v>60.07</v>
      </c>
      <c r="L130" s="22">
        <v>61.25</v>
      </c>
      <c r="M130" s="22">
        <v>60.26</v>
      </c>
      <c r="N130" s="22">
        <v>59.43</v>
      </c>
      <c r="O130" s="22">
        <v>60.25</v>
      </c>
      <c r="P130" s="22">
        <v>62.76</v>
      </c>
      <c r="Q130" s="22">
        <v>64.14</v>
      </c>
      <c r="R130" s="22">
        <v>62.16</v>
      </c>
      <c r="S130" s="22">
        <v>60.11</v>
      </c>
      <c r="T130" s="22">
        <v>59.36</v>
      </c>
      <c r="U130" s="22">
        <v>56.15</v>
      </c>
      <c r="V130" s="22">
        <v>53.16</v>
      </c>
      <c r="W130" s="22">
        <v>58.35</v>
      </c>
      <c r="X130" s="22">
        <v>57.31</v>
      </c>
      <c r="Y130" s="22">
        <v>47.7</v>
      </c>
    </row>
    <row r="131" spans="1:25" x14ac:dyDescent="0.2">
      <c r="A131" s="43">
        <v>23</v>
      </c>
      <c r="B131" s="22">
        <v>39.950000000000003</v>
      </c>
      <c r="C131" s="22">
        <v>33.89</v>
      </c>
      <c r="D131" s="22">
        <v>28.94</v>
      </c>
      <c r="E131" s="22">
        <v>26.65</v>
      </c>
      <c r="F131" s="22">
        <v>25.92</v>
      </c>
      <c r="G131" s="22">
        <v>30.3</v>
      </c>
      <c r="H131" s="22">
        <v>33.619999999999997</v>
      </c>
      <c r="I131" s="22">
        <v>42.52</v>
      </c>
      <c r="J131" s="22">
        <v>53.94</v>
      </c>
      <c r="K131" s="22">
        <v>60.33</v>
      </c>
      <c r="L131" s="22">
        <v>61.77</v>
      </c>
      <c r="M131" s="22">
        <v>61.12</v>
      </c>
      <c r="N131" s="22">
        <v>60.22</v>
      </c>
      <c r="O131" s="22">
        <v>61.27</v>
      </c>
      <c r="P131" s="22">
        <v>63.04</v>
      </c>
      <c r="Q131" s="22">
        <v>64.66</v>
      </c>
      <c r="R131" s="22">
        <v>62.03</v>
      </c>
      <c r="S131" s="22">
        <v>61.05</v>
      </c>
      <c r="T131" s="22">
        <v>58.29</v>
      </c>
      <c r="U131" s="22">
        <v>55.59</v>
      </c>
      <c r="V131" s="22">
        <v>53.03</v>
      </c>
      <c r="W131" s="22">
        <v>58.5</v>
      </c>
      <c r="X131" s="22">
        <v>57.1</v>
      </c>
      <c r="Y131" s="22">
        <v>45.52</v>
      </c>
    </row>
    <row r="132" spans="1:25" ht="12" customHeight="1" x14ac:dyDescent="0.2">
      <c r="A132" s="43">
        <v>24</v>
      </c>
      <c r="B132" s="22">
        <v>48.98</v>
      </c>
      <c r="C132" s="22">
        <v>40.880000000000003</v>
      </c>
      <c r="D132" s="22">
        <v>40.450000000000003</v>
      </c>
      <c r="E132" s="22">
        <v>39.590000000000003</v>
      </c>
      <c r="F132" s="22">
        <v>38.799999999999997</v>
      </c>
      <c r="G132" s="22">
        <v>42.09</v>
      </c>
      <c r="H132" s="22">
        <v>43.73</v>
      </c>
      <c r="I132" s="22">
        <v>44.58</v>
      </c>
      <c r="J132" s="22">
        <v>53.44</v>
      </c>
      <c r="K132" s="22">
        <v>59.44</v>
      </c>
      <c r="L132" s="22">
        <v>61.65</v>
      </c>
      <c r="M132" s="22">
        <v>60.77</v>
      </c>
      <c r="N132" s="22">
        <v>63.61</v>
      </c>
      <c r="O132" s="22">
        <v>65.62</v>
      </c>
      <c r="P132" s="22">
        <v>64.64</v>
      </c>
      <c r="Q132" s="22">
        <v>64.83</v>
      </c>
      <c r="R132" s="22">
        <v>63.49</v>
      </c>
      <c r="S132" s="22">
        <v>62.86</v>
      </c>
      <c r="T132" s="22">
        <v>62.39</v>
      </c>
      <c r="U132" s="22">
        <v>59.8</v>
      </c>
      <c r="V132" s="22">
        <v>56.2</v>
      </c>
      <c r="W132" s="22">
        <v>60.03</v>
      </c>
      <c r="X132" s="22">
        <v>60.14</v>
      </c>
      <c r="Y132" s="22">
        <v>49.01</v>
      </c>
    </row>
    <row r="133" spans="1:25" ht="12" customHeight="1" x14ac:dyDescent="0.2">
      <c r="A133" s="43">
        <v>25</v>
      </c>
      <c r="B133" s="22">
        <v>41.8</v>
      </c>
      <c r="C133" s="22">
        <v>41</v>
      </c>
      <c r="D133" s="22">
        <v>38.840000000000003</v>
      </c>
      <c r="E133" s="22">
        <v>37.119999999999997</v>
      </c>
      <c r="F133" s="22">
        <v>28.44</v>
      </c>
      <c r="G133" s="22">
        <v>27.41</v>
      </c>
      <c r="H133" s="22">
        <v>30.65</v>
      </c>
      <c r="I133" s="22">
        <v>40.6</v>
      </c>
      <c r="J133" s="22">
        <v>42.08</v>
      </c>
      <c r="K133" s="22">
        <v>50.45</v>
      </c>
      <c r="L133" s="22">
        <v>57.22</v>
      </c>
      <c r="M133" s="22">
        <v>59.12</v>
      </c>
      <c r="N133" s="22">
        <v>59.41</v>
      </c>
      <c r="O133" s="22">
        <v>60.03</v>
      </c>
      <c r="P133" s="22">
        <v>58.99</v>
      </c>
      <c r="Q133" s="22">
        <v>59.09</v>
      </c>
      <c r="R133" s="22">
        <v>57.32</v>
      </c>
      <c r="S133" s="22">
        <v>56.64</v>
      </c>
      <c r="T133" s="22">
        <v>56.52</v>
      </c>
      <c r="U133" s="22">
        <v>56.28</v>
      </c>
      <c r="V133" s="22">
        <v>56.1</v>
      </c>
      <c r="W133" s="22">
        <v>60.11</v>
      </c>
      <c r="X133" s="22">
        <v>59.73</v>
      </c>
      <c r="Y133" s="22">
        <v>52.98</v>
      </c>
    </row>
    <row r="134" spans="1:25" ht="12" customHeight="1" x14ac:dyDescent="0.2">
      <c r="A134" s="43">
        <v>26</v>
      </c>
      <c r="B134" s="22">
        <v>46.46</v>
      </c>
      <c r="C134" s="22">
        <v>39.08</v>
      </c>
      <c r="D134" s="22">
        <v>33.18</v>
      </c>
      <c r="E134" s="22">
        <v>28.48</v>
      </c>
      <c r="F134" s="22">
        <v>27.65</v>
      </c>
      <c r="G134" s="22">
        <v>32.700000000000003</v>
      </c>
      <c r="H134" s="22">
        <v>37.659999999999997</v>
      </c>
      <c r="I134" s="22">
        <v>46.21</v>
      </c>
      <c r="J134" s="22">
        <v>59.48</v>
      </c>
      <c r="K134" s="22">
        <v>63.78</v>
      </c>
      <c r="L134" s="22">
        <v>66.33</v>
      </c>
      <c r="M134" s="22">
        <v>65.64</v>
      </c>
      <c r="N134" s="22">
        <v>64.040000000000006</v>
      </c>
      <c r="O134" s="22">
        <v>65.27</v>
      </c>
      <c r="P134" s="22">
        <v>66.680000000000007</v>
      </c>
      <c r="Q134" s="22">
        <v>69.02</v>
      </c>
      <c r="R134" s="22">
        <v>67.38</v>
      </c>
      <c r="S134" s="22">
        <v>65.33</v>
      </c>
      <c r="T134" s="22">
        <v>62.68</v>
      </c>
      <c r="U134" s="22">
        <v>59.95</v>
      </c>
      <c r="V134" s="22">
        <v>56.07</v>
      </c>
      <c r="W134" s="22">
        <v>60.56</v>
      </c>
      <c r="X134" s="22">
        <v>59.25</v>
      </c>
      <c r="Y134" s="22">
        <v>46.53</v>
      </c>
    </row>
    <row r="135" spans="1:25" ht="12" customHeight="1" x14ac:dyDescent="0.2">
      <c r="A135" s="43">
        <v>27</v>
      </c>
      <c r="B135" s="22">
        <v>40.65</v>
      </c>
      <c r="C135" s="22">
        <v>37.869999999999997</v>
      </c>
      <c r="D135" s="22">
        <v>33.5</v>
      </c>
      <c r="E135" s="22">
        <v>32.33</v>
      </c>
      <c r="F135" s="22">
        <v>31.53</v>
      </c>
      <c r="G135" s="22">
        <v>31.53</v>
      </c>
      <c r="H135" s="22">
        <v>38.86</v>
      </c>
      <c r="I135" s="22">
        <v>45.95</v>
      </c>
      <c r="J135" s="22">
        <v>57.72</v>
      </c>
      <c r="K135" s="22">
        <v>64.040000000000006</v>
      </c>
      <c r="L135" s="22">
        <v>65.739999999999995</v>
      </c>
      <c r="M135" s="22">
        <v>64.53</v>
      </c>
      <c r="N135" s="22">
        <v>63.99</v>
      </c>
      <c r="O135" s="22">
        <v>65.33</v>
      </c>
      <c r="P135" s="22">
        <v>64.81</v>
      </c>
      <c r="Q135" s="22">
        <v>65.53</v>
      </c>
      <c r="R135" s="22">
        <v>64.73</v>
      </c>
      <c r="S135" s="22">
        <v>62.66</v>
      </c>
      <c r="T135" s="22">
        <v>60.78</v>
      </c>
      <c r="U135" s="22">
        <v>58.93</v>
      </c>
      <c r="V135" s="22">
        <v>55.25</v>
      </c>
      <c r="W135" s="22">
        <v>60.1</v>
      </c>
      <c r="X135" s="22">
        <v>58.63</v>
      </c>
      <c r="Y135" s="22">
        <v>47.52</v>
      </c>
    </row>
    <row r="136" spans="1:25" ht="12" customHeight="1" x14ac:dyDescent="0.2">
      <c r="A136" s="43">
        <v>28</v>
      </c>
      <c r="B136" s="22">
        <v>43.54</v>
      </c>
      <c r="C136" s="22">
        <v>39.630000000000003</v>
      </c>
      <c r="D136" s="22">
        <v>35.229999999999997</v>
      </c>
      <c r="E136" s="22">
        <v>33.33</v>
      </c>
      <c r="F136" s="22">
        <v>32.799999999999997</v>
      </c>
      <c r="G136" s="22">
        <v>33.659999999999997</v>
      </c>
      <c r="H136" s="22">
        <v>38.14</v>
      </c>
      <c r="I136" s="22">
        <v>44.59</v>
      </c>
      <c r="J136" s="22">
        <v>60.18</v>
      </c>
      <c r="K136" s="22">
        <v>62.49</v>
      </c>
      <c r="L136" s="22">
        <v>65.58</v>
      </c>
      <c r="M136" s="22">
        <v>64.95</v>
      </c>
      <c r="N136" s="22">
        <v>63.71</v>
      </c>
      <c r="O136" s="22">
        <v>65.290000000000006</v>
      </c>
      <c r="P136" s="22">
        <v>66.27</v>
      </c>
      <c r="Q136" s="22">
        <v>66.760000000000005</v>
      </c>
      <c r="R136" s="22">
        <v>65.19</v>
      </c>
      <c r="S136" s="22">
        <v>63.19</v>
      </c>
      <c r="T136" s="22">
        <v>60.94</v>
      </c>
      <c r="U136" s="22">
        <v>59.9</v>
      </c>
      <c r="V136" s="22">
        <v>57.7</v>
      </c>
      <c r="W136" s="22">
        <v>60.51</v>
      </c>
      <c r="X136" s="22">
        <v>58.64</v>
      </c>
      <c r="Y136" s="22">
        <v>49.84</v>
      </c>
    </row>
    <row r="137" spans="1:25" ht="12" customHeight="1" x14ac:dyDescent="0.2">
      <c r="A137" s="43">
        <v>29</v>
      </c>
      <c r="B137" s="22">
        <v>40.28</v>
      </c>
      <c r="C137" s="22">
        <v>37</v>
      </c>
      <c r="D137" s="22">
        <v>30.41</v>
      </c>
      <c r="E137" s="22">
        <v>0.61</v>
      </c>
      <c r="F137" s="22">
        <v>0.51</v>
      </c>
      <c r="G137" s="22">
        <v>22.82</v>
      </c>
      <c r="H137" s="22">
        <v>34.979999999999997</v>
      </c>
      <c r="I137" s="22">
        <v>43.77</v>
      </c>
      <c r="J137" s="22">
        <v>58.7</v>
      </c>
      <c r="K137" s="22">
        <v>63.36</v>
      </c>
      <c r="L137" s="22">
        <v>64.709999999999994</v>
      </c>
      <c r="M137" s="22">
        <v>64</v>
      </c>
      <c r="N137" s="22">
        <v>62.88</v>
      </c>
      <c r="O137" s="22">
        <v>64.72</v>
      </c>
      <c r="P137" s="22">
        <v>65.709999999999994</v>
      </c>
      <c r="Q137" s="22">
        <v>65.64</v>
      </c>
      <c r="R137" s="22">
        <v>64.459999999999994</v>
      </c>
      <c r="S137" s="22">
        <v>60.65</v>
      </c>
      <c r="T137" s="22">
        <v>59.92</v>
      </c>
      <c r="U137" s="22">
        <v>56.93</v>
      </c>
      <c r="V137" s="22">
        <v>55.48</v>
      </c>
      <c r="W137" s="22">
        <v>58.8</v>
      </c>
      <c r="X137" s="22">
        <v>56.47</v>
      </c>
      <c r="Y137" s="22">
        <v>47.45</v>
      </c>
    </row>
    <row r="138" spans="1:25" ht="12" customHeight="1" x14ac:dyDescent="0.2">
      <c r="A138" s="43">
        <v>30</v>
      </c>
      <c r="B138" s="22">
        <v>44.65</v>
      </c>
      <c r="C138" s="22">
        <v>39.81</v>
      </c>
      <c r="D138" s="22">
        <v>38.22</v>
      </c>
      <c r="E138" s="22">
        <v>34.049999999999997</v>
      </c>
      <c r="F138" s="22">
        <v>33.700000000000003</v>
      </c>
      <c r="G138" s="22">
        <v>38.020000000000003</v>
      </c>
      <c r="H138" s="22">
        <v>39.36</v>
      </c>
      <c r="I138" s="22">
        <v>49.3</v>
      </c>
      <c r="J138" s="22">
        <v>60.73</v>
      </c>
      <c r="K138" s="22">
        <v>65.11</v>
      </c>
      <c r="L138" s="22">
        <v>66.42</v>
      </c>
      <c r="M138" s="22">
        <v>66.489999999999995</v>
      </c>
      <c r="N138" s="22">
        <v>65.67</v>
      </c>
      <c r="O138" s="22">
        <v>66.98</v>
      </c>
      <c r="P138" s="22">
        <v>67.58</v>
      </c>
      <c r="Q138" s="22">
        <v>68.08</v>
      </c>
      <c r="R138" s="22">
        <v>70.17</v>
      </c>
      <c r="S138" s="22">
        <v>66.67</v>
      </c>
      <c r="T138" s="22">
        <v>63.28</v>
      </c>
      <c r="U138" s="22">
        <v>60.77</v>
      </c>
      <c r="V138" s="22">
        <v>57.52</v>
      </c>
      <c r="W138" s="22">
        <v>60.43</v>
      </c>
      <c r="X138" s="22">
        <v>59.57</v>
      </c>
      <c r="Y138" s="22">
        <v>48.16</v>
      </c>
    </row>
    <row r="139" spans="1:25" ht="12" customHeight="1" x14ac:dyDescent="0.2">
      <c r="A139" s="43">
        <v>31</v>
      </c>
      <c r="B139" s="22">
        <v>57.57</v>
      </c>
      <c r="C139" s="22">
        <v>48.56</v>
      </c>
      <c r="D139" s="22">
        <v>47.19</v>
      </c>
      <c r="E139" s="22">
        <v>45.67</v>
      </c>
      <c r="F139" s="22">
        <v>43.95</v>
      </c>
      <c r="G139" s="22">
        <v>43.08</v>
      </c>
      <c r="H139" s="22">
        <v>43.99</v>
      </c>
      <c r="I139" s="22">
        <v>47.47</v>
      </c>
      <c r="J139" s="22">
        <v>58.76</v>
      </c>
      <c r="K139" s="22">
        <v>63.14</v>
      </c>
      <c r="L139" s="22">
        <v>64.87</v>
      </c>
      <c r="M139" s="22">
        <v>65.77</v>
      </c>
      <c r="N139" s="22">
        <v>69.06</v>
      </c>
      <c r="O139" s="22">
        <v>66.58</v>
      </c>
      <c r="P139" s="22">
        <v>65.53</v>
      </c>
      <c r="Q139" s="22">
        <v>65.05</v>
      </c>
      <c r="R139" s="22">
        <v>65.73</v>
      </c>
      <c r="S139" s="22">
        <v>65.22</v>
      </c>
      <c r="T139" s="22">
        <v>64.73</v>
      </c>
      <c r="U139" s="22">
        <v>64.19</v>
      </c>
      <c r="V139" s="22">
        <v>59.52</v>
      </c>
      <c r="W139" s="22">
        <v>64.22</v>
      </c>
      <c r="X139" s="22">
        <v>65.53</v>
      </c>
      <c r="Y139" s="22">
        <v>60.03</v>
      </c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43">
        <v>1</v>
      </c>
      <c r="B145" s="24">
        <v>132.56</v>
      </c>
      <c r="C145" s="24">
        <v>118.95</v>
      </c>
      <c r="D145" s="24">
        <v>105.15</v>
      </c>
      <c r="E145" s="24">
        <v>102.62</v>
      </c>
      <c r="F145" s="24">
        <v>102.5</v>
      </c>
      <c r="G145" s="24">
        <v>98.06</v>
      </c>
      <c r="H145" s="24">
        <v>94.6</v>
      </c>
      <c r="I145" s="24">
        <v>103.65</v>
      </c>
      <c r="J145" s="24">
        <v>123.69</v>
      </c>
      <c r="K145" s="24">
        <v>143.07</v>
      </c>
      <c r="L145" s="24">
        <v>154.38</v>
      </c>
      <c r="M145" s="24">
        <v>155.71</v>
      </c>
      <c r="N145" s="24">
        <v>152.69999999999999</v>
      </c>
      <c r="O145" s="24">
        <v>149.11000000000001</v>
      </c>
      <c r="P145" s="24">
        <v>134.34</v>
      </c>
      <c r="Q145" s="24">
        <v>133.44</v>
      </c>
      <c r="R145" s="24">
        <v>133.87</v>
      </c>
      <c r="S145" s="24">
        <v>133.32</v>
      </c>
      <c r="T145" s="24">
        <v>130.74</v>
      </c>
      <c r="U145" s="24">
        <v>134.26</v>
      </c>
      <c r="V145" s="24">
        <v>156.57</v>
      </c>
      <c r="W145" s="24">
        <v>171.45</v>
      </c>
      <c r="X145" s="24">
        <v>168.64</v>
      </c>
      <c r="Y145" s="24">
        <v>135.77000000000001</v>
      </c>
    </row>
    <row r="146" spans="1:25" x14ac:dyDescent="0.2">
      <c r="A146" s="43">
        <v>2</v>
      </c>
      <c r="B146" s="24">
        <v>143.32</v>
      </c>
      <c r="C146" s="24">
        <v>126.26</v>
      </c>
      <c r="D146" s="24">
        <v>109.62</v>
      </c>
      <c r="E146" s="24">
        <v>108.3</v>
      </c>
      <c r="F146" s="24">
        <v>107.56</v>
      </c>
      <c r="G146" s="24">
        <v>104.68</v>
      </c>
      <c r="H146" s="24">
        <v>99.01</v>
      </c>
      <c r="I146" s="24">
        <v>103.88</v>
      </c>
      <c r="J146" s="24">
        <v>128.51</v>
      </c>
      <c r="K146" s="24">
        <v>150.99</v>
      </c>
      <c r="L146" s="24">
        <v>160.96</v>
      </c>
      <c r="M146" s="24">
        <v>160.85</v>
      </c>
      <c r="N146" s="24">
        <v>160.68</v>
      </c>
      <c r="O146" s="24">
        <v>159.65</v>
      </c>
      <c r="P146" s="24">
        <v>155.99</v>
      </c>
      <c r="Q146" s="24">
        <v>156.08000000000001</v>
      </c>
      <c r="R146" s="24">
        <v>145.01</v>
      </c>
      <c r="S146" s="24">
        <v>135.43</v>
      </c>
      <c r="T146" s="24">
        <v>132.53</v>
      </c>
      <c r="U146" s="24">
        <v>137.16</v>
      </c>
      <c r="V146" s="24">
        <v>157.79</v>
      </c>
      <c r="W146" s="24">
        <v>175.31</v>
      </c>
      <c r="X146" s="24">
        <v>171.84</v>
      </c>
      <c r="Y146" s="24">
        <v>148.77000000000001</v>
      </c>
    </row>
    <row r="147" spans="1:25" x14ac:dyDescent="0.2">
      <c r="A147" s="43">
        <v>3</v>
      </c>
      <c r="B147" s="24">
        <v>146.09</v>
      </c>
      <c r="C147" s="24">
        <v>130.74</v>
      </c>
      <c r="D147" s="24">
        <v>117.87</v>
      </c>
      <c r="E147" s="24">
        <v>112.03</v>
      </c>
      <c r="F147" s="24">
        <v>111.09</v>
      </c>
      <c r="G147" s="24">
        <v>111.78</v>
      </c>
      <c r="H147" s="24">
        <v>106.18</v>
      </c>
      <c r="I147" s="24">
        <v>119.58</v>
      </c>
      <c r="J147" s="24">
        <v>143.82</v>
      </c>
      <c r="K147" s="24">
        <v>165.45</v>
      </c>
      <c r="L147" s="24">
        <v>171.76</v>
      </c>
      <c r="M147" s="24">
        <v>171.99</v>
      </c>
      <c r="N147" s="24">
        <v>166.26</v>
      </c>
      <c r="O147" s="24">
        <v>165.27</v>
      </c>
      <c r="P147" s="24">
        <v>164.78</v>
      </c>
      <c r="Q147" s="24">
        <v>163.4</v>
      </c>
      <c r="R147" s="24">
        <v>159.72</v>
      </c>
      <c r="S147" s="24">
        <v>152.16</v>
      </c>
      <c r="T147" s="24">
        <v>149.01</v>
      </c>
      <c r="U147" s="24">
        <v>156.41999999999999</v>
      </c>
      <c r="V147" s="24">
        <v>167.41</v>
      </c>
      <c r="W147" s="24">
        <v>183.2</v>
      </c>
      <c r="X147" s="24">
        <v>182.35</v>
      </c>
      <c r="Y147" s="24">
        <v>154.41999999999999</v>
      </c>
    </row>
    <row r="148" spans="1:25" x14ac:dyDescent="0.2">
      <c r="A148" s="43">
        <v>4</v>
      </c>
      <c r="B148" s="24">
        <v>138.34</v>
      </c>
      <c r="C148" s="24">
        <v>124.91</v>
      </c>
      <c r="D148" s="24">
        <v>111.82</v>
      </c>
      <c r="E148" s="24">
        <v>107.55</v>
      </c>
      <c r="F148" s="24">
        <v>106.55</v>
      </c>
      <c r="G148" s="24">
        <v>106.05</v>
      </c>
      <c r="H148" s="24">
        <v>103.11</v>
      </c>
      <c r="I148" s="24">
        <v>103.44</v>
      </c>
      <c r="J148" s="24">
        <v>122.6</v>
      </c>
      <c r="K148" s="24">
        <v>139.44</v>
      </c>
      <c r="L148" s="24">
        <v>159.05000000000001</v>
      </c>
      <c r="M148" s="24">
        <v>160.38</v>
      </c>
      <c r="N148" s="24">
        <v>156.62</v>
      </c>
      <c r="O148" s="24">
        <v>154.43</v>
      </c>
      <c r="P148" s="24">
        <v>151.57</v>
      </c>
      <c r="Q148" s="24">
        <v>151.05000000000001</v>
      </c>
      <c r="R148" s="24">
        <v>144.66999999999999</v>
      </c>
      <c r="S148" s="24">
        <v>134.97999999999999</v>
      </c>
      <c r="T148" s="24">
        <v>137.51</v>
      </c>
      <c r="U148" s="24">
        <v>141.51</v>
      </c>
      <c r="V148" s="24">
        <v>157.04</v>
      </c>
      <c r="W148" s="24">
        <v>167.54</v>
      </c>
      <c r="X148" s="24">
        <v>164.99</v>
      </c>
      <c r="Y148" s="24">
        <v>151.12</v>
      </c>
    </row>
    <row r="149" spans="1:25" x14ac:dyDescent="0.2">
      <c r="A149" s="43">
        <v>5</v>
      </c>
      <c r="B149" s="24">
        <v>141.38</v>
      </c>
      <c r="C149" s="24">
        <v>116.81</v>
      </c>
      <c r="D149" s="24">
        <v>103.86</v>
      </c>
      <c r="E149" s="24">
        <v>101.54</v>
      </c>
      <c r="F149" s="24">
        <v>102.42</v>
      </c>
      <c r="G149" s="24">
        <v>105.02</v>
      </c>
      <c r="H149" s="24">
        <v>107.39</v>
      </c>
      <c r="I149" s="24">
        <v>143.53</v>
      </c>
      <c r="J149" s="24">
        <v>163.72</v>
      </c>
      <c r="K149" s="24">
        <v>175.25</v>
      </c>
      <c r="L149" s="24">
        <v>176</v>
      </c>
      <c r="M149" s="24">
        <v>179.11</v>
      </c>
      <c r="N149" s="24">
        <v>174.63</v>
      </c>
      <c r="O149" s="24">
        <v>179.31</v>
      </c>
      <c r="P149" s="24">
        <v>182.31</v>
      </c>
      <c r="Q149" s="24">
        <v>180.92</v>
      </c>
      <c r="R149" s="24">
        <v>175.54</v>
      </c>
      <c r="S149" s="24">
        <v>165.96</v>
      </c>
      <c r="T149" s="24">
        <v>163.31</v>
      </c>
      <c r="U149" s="24">
        <v>162.13</v>
      </c>
      <c r="V149" s="24">
        <v>156.15</v>
      </c>
      <c r="W149" s="24">
        <v>165.1</v>
      </c>
      <c r="X149" s="24">
        <v>161.66999999999999</v>
      </c>
      <c r="Y149" s="24">
        <v>136.69999999999999</v>
      </c>
    </row>
    <row r="150" spans="1:25" x14ac:dyDescent="0.2">
      <c r="A150" s="43">
        <v>6</v>
      </c>
      <c r="B150" s="24">
        <v>115</v>
      </c>
      <c r="C150" s="24">
        <v>103.97</v>
      </c>
      <c r="D150" s="24">
        <v>95.44</v>
      </c>
      <c r="E150" s="24">
        <v>91.78</v>
      </c>
      <c r="F150" s="24">
        <v>100.44</v>
      </c>
      <c r="G150" s="24">
        <v>105.26</v>
      </c>
      <c r="H150" s="24">
        <v>112.47</v>
      </c>
      <c r="I150" s="24">
        <v>137.29</v>
      </c>
      <c r="J150" s="24">
        <v>153.94999999999999</v>
      </c>
      <c r="K150" s="24">
        <v>171.1</v>
      </c>
      <c r="L150" s="24">
        <v>173.28</v>
      </c>
      <c r="M150" s="24">
        <v>171.03</v>
      </c>
      <c r="N150" s="24">
        <v>168.19</v>
      </c>
      <c r="O150" s="24">
        <v>170.68</v>
      </c>
      <c r="P150" s="24">
        <v>174.02</v>
      </c>
      <c r="Q150" s="24">
        <v>171.01</v>
      </c>
      <c r="R150" s="24">
        <v>167.68</v>
      </c>
      <c r="S150" s="24">
        <v>160.63</v>
      </c>
      <c r="T150" s="24">
        <v>156.76</v>
      </c>
      <c r="U150" s="24">
        <v>157.34</v>
      </c>
      <c r="V150" s="24">
        <v>152.43</v>
      </c>
      <c r="W150" s="24">
        <v>165.05</v>
      </c>
      <c r="X150" s="24">
        <v>154.38</v>
      </c>
      <c r="Y150" s="24">
        <v>135.91999999999999</v>
      </c>
    </row>
    <row r="151" spans="1:25" x14ac:dyDescent="0.2">
      <c r="A151" s="43">
        <v>7</v>
      </c>
      <c r="B151" s="24">
        <v>107.9</v>
      </c>
      <c r="C151" s="24">
        <v>98.59</v>
      </c>
      <c r="D151" s="24">
        <v>92.58</v>
      </c>
      <c r="E151" s="24">
        <v>84.78</v>
      </c>
      <c r="F151" s="24">
        <v>86.11</v>
      </c>
      <c r="G151" s="24">
        <v>103.76</v>
      </c>
      <c r="H151" s="24">
        <v>106.82</v>
      </c>
      <c r="I151" s="24">
        <v>127.36</v>
      </c>
      <c r="J151" s="24">
        <v>153.44</v>
      </c>
      <c r="K151" s="24">
        <v>164.73</v>
      </c>
      <c r="L151" s="24">
        <v>167.14</v>
      </c>
      <c r="M151" s="24">
        <v>167.35</v>
      </c>
      <c r="N151" s="24">
        <v>166.7</v>
      </c>
      <c r="O151" s="24">
        <v>167.37</v>
      </c>
      <c r="P151" s="24">
        <v>169.73</v>
      </c>
      <c r="Q151" s="24">
        <v>167.9</v>
      </c>
      <c r="R151" s="24">
        <v>164.2</v>
      </c>
      <c r="S151" s="24">
        <v>158.11000000000001</v>
      </c>
      <c r="T151" s="24">
        <v>156.43</v>
      </c>
      <c r="U151" s="24">
        <v>155.78</v>
      </c>
      <c r="V151" s="24">
        <v>149.55000000000001</v>
      </c>
      <c r="W151" s="24">
        <v>159.97</v>
      </c>
      <c r="X151" s="24">
        <v>149.41</v>
      </c>
      <c r="Y151" s="24">
        <v>125.96</v>
      </c>
    </row>
    <row r="152" spans="1:25" x14ac:dyDescent="0.2">
      <c r="A152" s="43">
        <v>8</v>
      </c>
      <c r="B152" s="24">
        <v>118.45</v>
      </c>
      <c r="C152" s="24">
        <v>100.93</v>
      </c>
      <c r="D152" s="24">
        <v>98.46</v>
      </c>
      <c r="E152" s="24">
        <v>92.97</v>
      </c>
      <c r="F152" s="24">
        <v>94.86</v>
      </c>
      <c r="G152" s="24">
        <v>105.83</v>
      </c>
      <c r="H152" s="24">
        <v>118.19</v>
      </c>
      <c r="I152" s="24">
        <v>146.02000000000001</v>
      </c>
      <c r="J152" s="24">
        <v>166.83</v>
      </c>
      <c r="K152" s="24">
        <v>176.66</v>
      </c>
      <c r="L152" s="24">
        <v>177.64</v>
      </c>
      <c r="M152" s="24">
        <v>177.15</v>
      </c>
      <c r="N152" s="24">
        <v>173.76</v>
      </c>
      <c r="O152" s="24">
        <v>173.73</v>
      </c>
      <c r="P152" s="24">
        <v>174.23</v>
      </c>
      <c r="Q152" s="24">
        <v>173.54</v>
      </c>
      <c r="R152" s="24">
        <v>167.77</v>
      </c>
      <c r="S152" s="24">
        <v>163.71</v>
      </c>
      <c r="T152" s="24">
        <v>159.38999999999999</v>
      </c>
      <c r="U152" s="24">
        <v>153.26</v>
      </c>
      <c r="V152" s="24">
        <v>152.75</v>
      </c>
      <c r="W152" s="24">
        <v>164.96</v>
      </c>
      <c r="X152" s="24">
        <v>154.41999999999999</v>
      </c>
      <c r="Y152" s="24">
        <v>138.33000000000001</v>
      </c>
    </row>
    <row r="153" spans="1:25" x14ac:dyDescent="0.2">
      <c r="A153" s="43">
        <v>9</v>
      </c>
      <c r="B153" s="24">
        <v>125.13</v>
      </c>
      <c r="C153" s="24">
        <v>103.86</v>
      </c>
      <c r="D153" s="24">
        <v>103.97</v>
      </c>
      <c r="E153" s="24">
        <v>103.91</v>
      </c>
      <c r="F153" s="24">
        <v>100.28</v>
      </c>
      <c r="G153" s="24">
        <v>101.37</v>
      </c>
      <c r="H153" s="24">
        <v>79.89</v>
      </c>
      <c r="I153" s="24">
        <v>96.88</v>
      </c>
      <c r="J153" s="24">
        <v>117.61</v>
      </c>
      <c r="K153" s="24">
        <v>127.69</v>
      </c>
      <c r="L153" s="24">
        <v>139.9</v>
      </c>
      <c r="M153" s="24">
        <v>141.19</v>
      </c>
      <c r="N153" s="24">
        <v>133.88</v>
      </c>
      <c r="O153" s="24">
        <v>132.59</v>
      </c>
      <c r="P153" s="24">
        <v>133.43</v>
      </c>
      <c r="Q153" s="24">
        <v>133.22</v>
      </c>
      <c r="R153" s="24">
        <v>129.35</v>
      </c>
      <c r="S153" s="24">
        <v>126.5</v>
      </c>
      <c r="T153" s="24">
        <v>126.72</v>
      </c>
      <c r="U153" s="24">
        <v>127.27</v>
      </c>
      <c r="V153" s="24">
        <v>142.35</v>
      </c>
      <c r="W153" s="24">
        <v>160.61000000000001</v>
      </c>
      <c r="X153" s="24">
        <v>160.19999999999999</v>
      </c>
      <c r="Y153" s="24">
        <v>129.82</v>
      </c>
    </row>
    <row r="154" spans="1:25" x14ac:dyDescent="0.2">
      <c r="A154" s="43">
        <v>10</v>
      </c>
      <c r="B154" s="24">
        <v>129.35</v>
      </c>
      <c r="C154" s="24">
        <v>106.54</v>
      </c>
      <c r="D154" s="24">
        <v>104.92</v>
      </c>
      <c r="E154" s="24">
        <v>102.29</v>
      </c>
      <c r="F154" s="24">
        <v>97.14</v>
      </c>
      <c r="G154" s="24">
        <v>98.01</v>
      </c>
      <c r="H154" s="24">
        <v>92.4</v>
      </c>
      <c r="I154" s="24">
        <v>104.84</v>
      </c>
      <c r="J154" s="24">
        <v>126.14</v>
      </c>
      <c r="K154" s="24">
        <v>159.07</v>
      </c>
      <c r="L154" s="24">
        <v>167.94</v>
      </c>
      <c r="M154" s="24">
        <v>164.2</v>
      </c>
      <c r="N154" s="24">
        <v>160.75</v>
      </c>
      <c r="O154" s="24">
        <v>160.54</v>
      </c>
      <c r="P154" s="24">
        <v>159.87</v>
      </c>
      <c r="Q154" s="24">
        <v>160.63</v>
      </c>
      <c r="R154" s="24">
        <v>153.85</v>
      </c>
      <c r="S154" s="24">
        <v>143.88</v>
      </c>
      <c r="T154" s="24">
        <v>140.80000000000001</v>
      </c>
      <c r="U154" s="24">
        <v>143.47999999999999</v>
      </c>
      <c r="V154" s="24">
        <v>160.84</v>
      </c>
      <c r="W154" s="24">
        <v>173.19</v>
      </c>
      <c r="X154" s="24">
        <v>165.95</v>
      </c>
      <c r="Y154" s="24">
        <v>131.13999999999999</v>
      </c>
    </row>
    <row r="155" spans="1:25" x14ac:dyDescent="0.2">
      <c r="A155" s="43">
        <v>11</v>
      </c>
      <c r="B155" s="24">
        <v>120.48</v>
      </c>
      <c r="C155" s="24">
        <v>103.38</v>
      </c>
      <c r="D155" s="24">
        <v>96.94</v>
      </c>
      <c r="E155" s="24">
        <v>90.95</v>
      </c>
      <c r="F155" s="24">
        <v>83.55</v>
      </c>
      <c r="G155" s="24">
        <v>87.68</v>
      </c>
      <c r="H155" s="24">
        <v>87.8</v>
      </c>
      <c r="I155" s="24">
        <v>96.99</v>
      </c>
      <c r="J155" s="24">
        <v>119.69</v>
      </c>
      <c r="K155" s="24">
        <v>136</v>
      </c>
      <c r="L155" s="24">
        <v>155.24</v>
      </c>
      <c r="M155" s="24">
        <v>156.99</v>
      </c>
      <c r="N155" s="24">
        <v>155.6</v>
      </c>
      <c r="O155" s="24">
        <v>154.80000000000001</v>
      </c>
      <c r="P155" s="24">
        <v>149.16</v>
      </c>
      <c r="Q155" s="24">
        <v>148.27000000000001</v>
      </c>
      <c r="R155" s="24">
        <v>137.19999999999999</v>
      </c>
      <c r="S155" s="24">
        <v>131.38999999999999</v>
      </c>
      <c r="T155" s="24">
        <v>131.18</v>
      </c>
      <c r="U155" s="24">
        <v>134.91999999999999</v>
      </c>
      <c r="V155" s="24">
        <v>160.41999999999999</v>
      </c>
      <c r="W155" s="24">
        <v>172.33</v>
      </c>
      <c r="X155" s="24">
        <v>168.15</v>
      </c>
      <c r="Y155" s="24">
        <v>128.66999999999999</v>
      </c>
    </row>
    <row r="156" spans="1:25" x14ac:dyDescent="0.2">
      <c r="A156" s="43">
        <v>12</v>
      </c>
      <c r="B156" s="24">
        <v>120.7</v>
      </c>
      <c r="C156" s="24">
        <v>103.69</v>
      </c>
      <c r="D156" s="24">
        <v>92.77</v>
      </c>
      <c r="E156" s="24">
        <v>82.44</v>
      </c>
      <c r="F156" s="24">
        <v>88.27</v>
      </c>
      <c r="G156" s="24">
        <v>95.06</v>
      </c>
      <c r="H156" s="24">
        <v>115.84</v>
      </c>
      <c r="I156" s="24">
        <v>142.79</v>
      </c>
      <c r="J156" s="24">
        <v>163.54</v>
      </c>
      <c r="K156" s="24">
        <v>183.11</v>
      </c>
      <c r="L156" s="24">
        <v>187.1</v>
      </c>
      <c r="M156" s="24">
        <v>187.43</v>
      </c>
      <c r="N156" s="24">
        <v>185.92</v>
      </c>
      <c r="O156" s="24">
        <v>198.46</v>
      </c>
      <c r="P156" s="24">
        <v>189.44</v>
      </c>
      <c r="Q156" s="24">
        <v>188.08</v>
      </c>
      <c r="R156" s="24">
        <v>178.59</v>
      </c>
      <c r="S156" s="24">
        <v>166.26</v>
      </c>
      <c r="T156" s="24">
        <v>161.38</v>
      </c>
      <c r="U156" s="24">
        <v>161.43</v>
      </c>
      <c r="V156" s="24">
        <v>159.38</v>
      </c>
      <c r="W156" s="24">
        <v>170.36</v>
      </c>
      <c r="X156" s="24">
        <v>161</v>
      </c>
      <c r="Y156" s="24">
        <v>130.46</v>
      </c>
    </row>
    <row r="157" spans="1:25" x14ac:dyDescent="0.2">
      <c r="A157" s="43">
        <v>13</v>
      </c>
      <c r="B157" s="24">
        <v>104.88</v>
      </c>
      <c r="C157" s="24">
        <v>76.59</v>
      </c>
      <c r="D157" s="24">
        <v>63.52</v>
      </c>
      <c r="E157" s="24">
        <v>54.78</v>
      </c>
      <c r="F157" s="24">
        <v>62.78</v>
      </c>
      <c r="G157" s="24">
        <v>81.97</v>
      </c>
      <c r="H157" s="24">
        <v>91.5</v>
      </c>
      <c r="I157" s="24">
        <v>126.49</v>
      </c>
      <c r="J157" s="24">
        <v>152.08000000000001</v>
      </c>
      <c r="K157" s="24">
        <v>172.75</v>
      </c>
      <c r="L157" s="24">
        <v>176.75</v>
      </c>
      <c r="M157" s="24">
        <v>174.96</v>
      </c>
      <c r="N157" s="24">
        <v>169.5</v>
      </c>
      <c r="O157" s="24">
        <v>173.89</v>
      </c>
      <c r="P157" s="24">
        <v>172.42</v>
      </c>
      <c r="Q157" s="24">
        <v>173.21</v>
      </c>
      <c r="R157" s="24">
        <v>167.56</v>
      </c>
      <c r="S157" s="24">
        <v>160.05000000000001</v>
      </c>
      <c r="T157" s="24">
        <v>156.54</v>
      </c>
      <c r="U157" s="24">
        <v>154.04</v>
      </c>
      <c r="V157" s="24">
        <v>146.78</v>
      </c>
      <c r="W157" s="24">
        <v>164.55</v>
      </c>
      <c r="X157" s="24">
        <v>156.75</v>
      </c>
      <c r="Y157" s="24">
        <v>130.38999999999999</v>
      </c>
    </row>
    <row r="158" spans="1:25" x14ac:dyDescent="0.2">
      <c r="A158" s="43">
        <v>14</v>
      </c>
      <c r="B158" s="24">
        <v>105.79</v>
      </c>
      <c r="C158" s="24">
        <v>93.49</v>
      </c>
      <c r="D158" s="24">
        <v>74.52</v>
      </c>
      <c r="E158" s="24">
        <v>69.87</v>
      </c>
      <c r="F158" s="24">
        <v>69.45</v>
      </c>
      <c r="G158" s="24">
        <v>78.86</v>
      </c>
      <c r="H158" s="24">
        <v>94.99</v>
      </c>
      <c r="I158" s="24">
        <v>121.44</v>
      </c>
      <c r="J158" s="24">
        <v>150.99</v>
      </c>
      <c r="K158" s="24">
        <v>171.83</v>
      </c>
      <c r="L158" s="24">
        <v>175.06</v>
      </c>
      <c r="M158" s="24">
        <v>174.82</v>
      </c>
      <c r="N158" s="24">
        <v>171.08</v>
      </c>
      <c r="O158" s="24">
        <v>174.86</v>
      </c>
      <c r="P158" s="24">
        <v>173.71</v>
      </c>
      <c r="Q158" s="24">
        <v>173.66</v>
      </c>
      <c r="R158" s="24">
        <v>167.79</v>
      </c>
      <c r="S158" s="24">
        <v>163.24</v>
      </c>
      <c r="T158" s="24">
        <v>156.96</v>
      </c>
      <c r="U158" s="24">
        <v>152.36000000000001</v>
      </c>
      <c r="V158" s="24">
        <v>141.15</v>
      </c>
      <c r="W158" s="24">
        <v>166.05</v>
      </c>
      <c r="X158" s="24">
        <v>161.63999999999999</v>
      </c>
      <c r="Y158" s="24">
        <v>131.06</v>
      </c>
    </row>
    <row r="159" spans="1:25" x14ac:dyDescent="0.2">
      <c r="A159" s="43">
        <v>15</v>
      </c>
      <c r="B159" s="24">
        <v>107.42</v>
      </c>
      <c r="C159" s="24">
        <v>90.35</v>
      </c>
      <c r="D159" s="24">
        <v>75.58</v>
      </c>
      <c r="E159" s="24">
        <v>69.59</v>
      </c>
      <c r="F159" s="24">
        <v>70.36</v>
      </c>
      <c r="G159" s="24">
        <v>84.22</v>
      </c>
      <c r="H159" s="24">
        <v>97.22</v>
      </c>
      <c r="I159" s="24">
        <v>124.16</v>
      </c>
      <c r="J159" s="24">
        <v>153.47999999999999</v>
      </c>
      <c r="K159" s="24">
        <v>169.84</v>
      </c>
      <c r="L159" s="24">
        <v>172.79</v>
      </c>
      <c r="M159" s="24">
        <v>173.49</v>
      </c>
      <c r="N159" s="24">
        <v>171.32</v>
      </c>
      <c r="O159" s="24">
        <v>176.26</v>
      </c>
      <c r="P159" s="24">
        <v>174.62</v>
      </c>
      <c r="Q159" s="24">
        <v>176.95</v>
      </c>
      <c r="R159" s="24">
        <v>172.79</v>
      </c>
      <c r="S159" s="24">
        <v>167.09</v>
      </c>
      <c r="T159" s="24">
        <v>164.37</v>
      </c>
      <c r="U159" s="24">
        <v>162.18</v>
      </c>
      <c r="V159" s="24">
        <v>150.05000000000001</v>
      </c>
      <c r="W159" s="24">
        <v>168.18</v>
      </c>
      <c r="X159" s="24">
        <v>165.38</v>
      </c>
      <c r="Y159" s="24">
        <v>136.6</v>
      </c>
    </row>
    <row r="160" spans="1:25" x14ac:dyDescent="0.2">
      <c r="A160" s="43">
        <v>16</v>
      </c>
      <c r="B160" s="24">
        <v>116.21</v>
      </c>
      <c r="C160" s="24">
        <v>98.87</v>
      </c>
      <c r="D160" s="24">
        <v>86.32</v>
      </c>
      <c r="E160" s="24">
        <v>83.13</v>
      </c>
      <c r="F160" s="24">
        <v>81.650000000000006</v>
      </c>
      <c r="G160" s="24">
        <v>94.31</v>
      </c>
      <c r="H160" s="24">
        <v>105.77</v>
      </c>
      <c r="I160" s="24">
        <v>127.82</v>
      </c>
      <c r="J160" s="24">
        <v>154.49</v>
      </c>
      <c r="K160" s="24">
        <v>172.27</v>
      </c>
      <c r="L160" s="24">
        <v>174.95</v>
      </c>
      <c r="M160" s="24">
        <v>175.59</v>
      </c>
      <c r="N160" s="24">
        <v>176.85</v>
      </c>
      <c r="O160" s="24">
        <v>178.3</v>
      </c>
      <c r="P160" s="24">
        <v>177.97</v>
      </c>
      <c r="Q160" s="24">
        <v>176.41</v>
      </c>
      <c r="R160" s="24">
        <v>171.68</v>
      </c>
      <c r="S160" s="24">
        <v>165.49</v>
      </c>
      <c r="T160" s="24">
        <v>161.16</v>
      </c>
      <c r="U160" s="24">
        <v>157.47</v>
      </c>
      <c r="V160" s="24">
        <v>145.19999999999999</v>
      </c>
      <c r="W160" s="24">
        <v>162.9</v>
      </c>
      <c r="X160" s="24">
        <v>160.18</v>
      </c>
      <c r="Y160" s="24">
        <v>131.57</v>
      </c>
    </row>
    <row r="161" spans="1:25" x14ac:dyDescent="0.2">
      <c r="A161" s="43">
        <v>17</v>
      </c>
      <c r="B161" s="24">
        <v>128.19999999999999</v>
      </c>
      <c r="C161" s="24">
        <v>110.02</v>
      </c>
      <c r="D161" s="24">
        <v>104.42</v>
      </c>
      <c r="E161" s="24">
        <v>97.31</v>
      </c>
      <c r="F161" s="24">
        <v>63.34</v>
      </c>
      <c r="G161" s="24">
        <v>0</v>
      </c>
      <c r="H161" s="24">
        <v>0.03</v>
      </c>
      <c r="I161" s="24">
        <v>107.57</v>
      </c>
      <c r="J161" s="24">
        <v>126.15</v>
      </c>
      <c r="K161" s="24">
        <v>153.25</v>
      </c>
      <c r="L161" s="24">
        <v>164.26</v>
      </c>
      <c r="M161" s="24">
        <v>164.28</v>
      </c>
      <c r="N161" s="24">
        <v>166.17</v>
      </c>
      <c r="O161" s="24">
        <v>165.55</v>
      </c>
      <c r="P161" s="24">
        <v>163.59</v>
      </c>
      <c r="Q161" s="24">
        <v>162.62</v>
      </c>
      <c r="R161" s="24">
        <v>162.55000000000001</v>
      </c>
      <c r="S161" s="24">
        <v>158.63</v>
      </c>
      <c r="T161" s="24">
        <v>156.38</v>
      </c>
      <c r="U161" s="24">
        <v>150.4</v>
      </c>
      <c r="V161" s="24">
        <v>151.5</v>
      </c>
      <c r="W161" s="24">
        <v>164.84</v>
      </c>
      <c r="X161" s="24">
        <v>163.65</v>
      </c>
      <c r="Y161" s="24">
        <v>128.91</v>
      </c>
    </row>
    <row r="162" spans="1:25" x14ac:dyDescent="0.2">
      <c r="A162" s="43">
        <v>18</v>
      </c>
      <c r="B162" s="24">
        <v>108.78</v>
      </c>
      <c r="C162" s="24">
        <v>101.88</v>
      </c>
      <c r="D162" s="24">
        <v>86.28</v>
      </c>
      <c r="E162" s="24">
        <v>84.04</v>
      </c>
      <c r="F162" s="24">
        <v>64.22</v>
      </c>
      <c r="G162" s="24">
        <v>64.27</v>
      </c>
      <c r="H162" s="24">
        <v>0</v>
      </c>
      <c r="I162" s="24">
        <v>50.49</v>
      </c>
      <c r="J162" s="24">
        <v>102.66</v>
      </c>
      <c r="K162" s="24">
        <v>125.03</v>
      </c>
      <c r="L162" s="24">
        <v>145.44999999999999</v>
      </c>
      <c r="M162" s="24">
        <v>149.59</v>
      </c>
      <c r="N162" s="24">
        <v>150.13</v>
      </c>
      <c r="O162" s="24">
        <v>148.41</v>
      </c>
      <c r="P162" s="24">
        <v>141.28</v>
      </c>
      <c r="Q162" s="24">
        <v>143.80000000000001</v>
      </c>
      <c r="R162" s="24">
        <v>133.46</v>
      </c>
      <c r="S162" s="24">
        <v>125.22</v>
      </c>
      <c r="T162" s="24">
        <v>127.33</v>
      </c>
      <c r="U162" s="24">
        <v>126.2</v>
      </c>
      <c r="V162" s="24">
        <v>144.41</v>
      </c>
      <c r="W162" s="24">
        <v>163.4</v>
      </c>
      <c r="X162" s="24">
        <v>157.06</v>
      </c>
      <c r="Y162" s="24">
        <v>130.47</v>
      </c>
    </row>
    <row r="163" spans="1:25" x14ac:dyDescent="0.2">
      <c r="A163" s="43">
        <v>19</v>
      </c>
      <c r="B163" s="24">
        <v>110.9</v>
      </c>
      <c r="C163" s="24">
        <v>95.71</v>
      </c>
      <c r="D163" s="24">
        <v>81.47</v>
      </c>
      <c r="E163" s="24">
        <v>72.59</v>
      </c>
      <c r="F163" s="24">
        <v>0.14000000000000001</v>
      </c>
      <c r="G163" s="24">
        <v>1.1299999999999999</v>
      </c>
      <c r="H163" s="24">
        <v>88.28</v>
      </c>
      <c r="I163" s="24">
        <v>113.69</v>
      </c>
      <c r="J163" s="24">
        <v>147.30000000000001</v>
      </c>
      <c r="K163" s="24">
        <v>170.14</v>
      </c>
      <c r="L163" s="24">
        <v>173.44</v>
      </c>
      <c r="M163" s="24">
        <v>176.32</v>
      </c>
      <c r="N163" s="24">
        <v>174.31</v>
      </c>
      <c r="O163" s="24">
        <v>177.85</v>
      </c>
      <c r="P163" s="24">
        <v>177.69</v>
      </c>
      <c r="Q163" s="24">
        <v>178.29</v>
      </c>
      <c r="R163" s="24">
        <v>173.16</v>
      </c>
      <c r="S163" s="24">
        <v>166.77</v>
      </c>
      <c r="T163" s="24">
        <v>166.49</v>
      </c>
      <c r="U163" s="24">
        <v>163.79</v>
      </c>
      <c r="V163" s="24">
        <v>145.71</v>
      </c>
      <c r="W163" s="24">
        <v>167.57</v>
      </c>
      <c r="X163" s="24">
        <v>160.57</v>
      </c>
      <c r="Y163" s="24">
        <v>130.52000000000001</v>
      </c>
    </row>
    <row r="164" spans="1:25" x14ac:dyDescent="0.2">
      <c r="A164" s="43">
        <v>20</v>
      </c>
      <c r="B164" s="24">
        <v>106.97</v>
      </c>
      <c r="C164" s="24">
        <v>93.92</v>
      </c>
      <c r="D164" s="24">
        <v>90.44</v>
      </c>
      <c r="E164" s="24">
        <v>84.78</v>
      </c>
      <c r="F164" s="24">
        <v>78.88</v>
      </c>
      <c r="G164" s="24">
        <v>89.99</v>
      </c>
      <c r="H164" s="24">
        <v>98.34</v>
      </c>
      <c r="I164" s="24">
        <v>119.72</v>
      </c>
      <c r="J164" s="24">
        <v>155.03</v>
      </c>
      <c r="K164" s="24">
        <v>163.34</v>
      </c>
      <c r="L164" s="24">
        <v>166.84</v>
      </c>
      <c r="M164" s="24">
        <v>163.41</v>
      </c>
      <c r="N164" s="24">
        <v>159.34</v>
      </c>
      <c r="O164" s="24">
        <v>161.91999999999999</v>
      </c>
      <c r="P164" s="24">
        <v>165</v>
      </c>
      <c r="Q164" s="24">
        <v>170.28</v>
      </c>
      <c r="R164" s="24">
        <v>163.49</v>
      </c>
      <c r="S164" s="24">
        <v>160.46</v>
      </c>
      <c r="T164" s="24">
        <v>154.80000000000001</v>
      </c>
      <c r="U164" s="24">
        <v>147.88999999999999</v>
      </c>
      <c r="V164" s="24">
        <v>143.41</v>
      </c>
      <c r="W164" s="24">
        <v>162.09</v>
      </c>
      <c r="X164" s="24">
        <v>154.04</v>
      </c>
      <c r="Y164" s="24">
        <v>125.29</v>
      </c>
    </row>
    <row r="165" spans="1:25" x14ac:dyDescent="0.2">
      <c r="A165" s="43">
        <v>21</v>
      </c>
      <c r="B165" s="24">
        <v>103.36</v>
      </c>
      <c r="C165" s="24">
        <v>83.83</v>
      </c>
      <c r="D165" s="24">
        <v>63.66</v>
      </c>
      <c r="E165" s="24">
        <v>58.72</v>
      </c>
      <c r="F165" s="24">
        <v>0.24</v>
      </c>
      <c r="G165" s="24">
        <v>77.23</v>
      </c>
      <c r="H165" s="24">
        <v>84.82</v>
      </c>
      <c r="I165" s="24">
        <v>109.46</v>
      </c>
      <c r="J165" s="24">
        <v>144.15</v>
      </c>
      <c r="K165" s="24">
        <v>159.47</v>
      </c>
      <c r="L165" s="24">
        <v>163.1</v>
      </c>
      <c r="M165" s="24">
        <v>162.28</v>
      </c>
      <c r="N165" s="24">
        <v>160.21</v>
      </c>
      <c r="O165" s="24">
        <v>162.91999999999999</v>
      </c>
      <c r="P165" s="24">
        <v>167.37</v>
      </c>
      <c r="Q165" s="24">
        <v>172.95</v>
      </c>
      <c r="R165" s="24">
        <v>166.25</v>
      </c>
      <c r="S165" s="24">
        <v>160.93</v>
      </c>
      <c r="T165" s="24">
        <v>154.77000000000001</v>
      </c>
      <c r="U165" s="24">
        <v>144.96</v>
      </c>
      <c r="V165" s="24">
        <v>136.66</v>
      </c>
      <c r="W165" s="24">
        <v>154.34</v>
      </c>
      <c r="X165" s="24">
        <v>147.44999999999999</v>
      </c>
      <c r="Y165" s="24">
        <v>120.98</v>
      </c>
    </row>
    <row r="166" spans="1:25" x14ac:dyDescent="0.2">
      <c r="A166" s="43">
        <v>22</v>
      </c>
      <c r="B166" s="24">
        <v>103.84</v>
      </c>
      <c r="C166" s="24">
        <v>87.6</v>
      </c>
      <c r="D166" s="24">
        <v>79.819999999999993</v>
      </c>
      <c r="E166" s="24">
        <v>73.92</v>
      </c>
      <c r="F166" s="24">
        <v>71.66</v>
      </c>
      <c r="G166" s="24">
        <v>83.39</v>
      </c>
      <c r="H166" s="24">
        <v>73.64</v>
      </c>
      <c r="I166" s="24">
        <v>112.78</v>
      </c>
      <c r="J166" s="24">
        <v>151.11000000000001</v>
      </c>
      <c r="K166" s="24">
        <v>162.6</v>
      </c>
      <c r="L166" s="24">
        <v>165.83</v>
      </c>
      <c r="M166" s="24">
        <v>163.12</v>
      </c>
      <c r="N166" s="24">
        <v>160.87</v>
      </c>
      <c r="O166" s="24">
        <v>163.1</v>
      </c>
      <c r="P166" s="24">
        <v>169.96</v>
      </c>
      <c r="Q166" s="24">
        <v>173.71</v>
      </c>
      <c r="R166" s="24">
        <v>168.3</v>
      </c>
      <c r="S166" s="24">
        <v>162.69999999999999</v>
      </c>
      <c r="T166" s="24">
        <v>160.68</v>
      </c>
      <c r="U166" s="24">
        <v>151.91999999999999</v>
      </c>
      <c r="V166" s="24">
        <v>143.72999999999999</v>
      </c>
      <c r="W166" s="24">
        <v>157.9</v>
      </c>
      <c r="X166" s="24">
        <v>155.07</v>
      </c>
      <c r="Y166" s="24">
        <v>128.84</v>
      </c>
    </row>
    <row r="167" spans="1:25" x14ac:dyDescent="0.2">
      <c r="A167" s="43">
        <v>23</v>
      </c>
      <c r="B167" s="24">
        <v>107.68</v>
      </c>
      <c r="C167" s="24">
        <v>91.12</v>
      </c>
      <c r="D167" s="24">
        <v>77.62</v>
      </c>
      <c r="E167" s="24">
        <v>71.37</v>
      </c>
      <c r="F167" s="24">
        <v>69.38</v>
      </c>
      <c r="G167" s="24">
        <v>81.34</v>
      </c>
      <c r="H167" s="24">
        <v>90.39</v>
      </c>
      <c r="I167" s="24">
        <v>114.69</v>
      </c>
      <c r="J167" s="24">
        <v>145.87</v>
      </c>
      <c r="K167" s="24">
        <v>163.31</v>
      </c>
      <c r="L167" s="24">
        <v>167.25</v>
      </c>
      <c r="M167" s="24">
        <v>165.47</v>
      </c>
      <c r="N167" s="24">
        <v>163.03</v>
      </c>
      <c r="O167" s="24">
        <v>165.87</v>
      </c>
      <c r="P167" s="24">
        <v>170.72</v>
      </c>
      <c r="Q167" s="24">
        <v>175.14</v>
      </c>
      <c r="R167" s="24">
        <v>167.96</v>
      </c>
      <c r="S167" s="24">
        <v>165.28</v>
      </c>
      <c r="T167" s="24">
        <v>157.74</v>
      </c>
      <c r="U167" s="24">
        <v>150.37</v>
      </c>
      <c r="V167" s="24">
        <v>143.38999999999999</v>
      </c>
      <c r="W167" s="24">
        <v>158.31</v>
      </c>
      <c r="X167" s="24">
        <v>154.51</v>
      </c>
      <c r="Y167" s="24">
        <v>122.89</v>
      </c>
    </row>
    <row r="168" spans="1:25" x14ac:dyDescent="0.2">
      <c r="A168" s="43">
        <v>24</v>
      </c>
      <c r="B168" s="24">
        <v>132.34</v>
      </c>
      <c r="C168" s="24">
        <v>110.21</v>
      </c>
      <c r="D168" s="24">
        <v>109.05</v>
      </c>
      <c r="E168" s="24">
        <v>106.68</v>
      </c>
      <c r="F168" s="24">
        <v>104.53</v>
      </c>
      <c r="G168" s="24">
        <v>113.52</v>
      </c>
      <c r="H168" s="24">
        <v>117.99</v>
      </c>
      <c r="I168" s="24">
        <v>120.33</v>
      </c>
      <c r="J168" s="24">
        <v>144.51</v>
      </c>
      <c r="K168" s="24">
        <v>160.88</v>
      </c>
      <c r="L168" s="24">
        <v>166.93</v>
      </c>
      <c r="M168" s="24">
        <v>164.51</v>
      </c>
      <c r="N168" s="24">
        <v>172.26</v>
      </c>
      <c r="O168" s="24">
        <v>177.77</v>
      </c>
      <c r="P168" s="24">
        <v>175.09</v>
      </c>
      <c r="Q168" s="24">
        <v>175.61</v>
      </c>
      <c r="R168" s="24">
        <v>171.94</v>
      </c>
      <c r="S168" s="24">
        <v>170.24</v>
      </c>
      <c r="T168" s="24">
        <v>168.93</v>
      </c>
      <c r="U168" s="24">
        <v>161.87</v>
      </c>
      <c r="V168" s="24">
        <v>152.05000000000001</v>
      </c>
      <c r="W168" s="24">
        <v>162.49</v>
      </c>
      <c r="X168" s="24">
        <v>162.80000000000001</v>
      </c>
      <c r="Y168" s="24">
        <v>132.41</v>
      </c>
    </row>
    <row r="169" spans="1:25" x14ac:dyDescent="0.2">
      <c r="A169" s="43">
        <v>25</v>
      </c>
      <c r="B169" s="24">
        <v>112.73</v>
      </c>
      <c r="C169" s="24">
        <v>110.53</v>
      </c>
      <c r="D169" s="24">
        <v>104.64</v>
      </c>
      <c r="E169" s="24">
        <v>99.95</v>
      </c>
      <c r="F169" s="24">
        <v>76.25</v>
      </c>
      <c r="G169" s="24">
        <v>73.44</v>
      </c>
      <c r="H169" s="24">
        <v>82.28</v>
      </c>
      <c r="I169" s="24">
        <v>109.45</v>
      </c>
      <c r="J169" s="24">
        <v>113.5</v>
      </c>
      <c r="K169" s="24">
        <v>136.34</v>
      </c>
      <c r="L169" s="24">
        <v>154.83000000000001</v>
      </c>
      <c r="M169" s="24">
        <v>160.01</v>
      </c>
      <c r="N169" s="24">
        <v>160.82</v>
      </c>
      <c r="O169" s="24">
        <v>162.51</v>
      </c>
      <c r="P169" s="24">
        <v>159.65</v>
      </c>
      <c r="Q169" s="24">
        <v>159.93</v>
      </c>
      <c r="R169" s="24">
        <v>155.1</v>
      </c>
      <c r="S169" s="24">
        <v>153.25</v>
      </c>
      <c r="T169" s="24">
        <v>152.91</v>
      </c>
      <c r="U169" s="24">
        <v>152.25</v>
      </c>
      <c r="V169" s="24">
        <v>151.77000000000001</v>
      </c>
      <c r="W169" s="24">
        <v>162.72999999999999</v>
      </c>
      <c r="X169" s="24">
        <v>161.69</v>
      </c>
      <c r="Y169" s="24">
        <v>143.24</v>
      </c>
    </row>
    <row r="170" spans="1:25" x14ac:dyDescent="0.2">
      <c r="A170" s="43">
        <v>26</v>
      </c>
      <c r="B170" s="24">
        <v>125.45</v>
      </c>
      <c r="C170" s="24">
        <v>105.31</v>
      </c>
      <c r="D170" s="24">
        <v>89.19</v>
      </c>
      <c r="E170" s="24">
        <v>76.36</v>
      </c>
      <c r="F170" s="24">
        <v>74.09</v>
      </c>
      <c r="G170" s="24">
        <v>87.89</v>
      </c>
      <c r="H170" s="24">
        <v>101.41</v>
      </c>
      <c r="I170" s="24">
        <v>124.78</v>
      </c>
      <c r="J170" s="24">
        <v>161</v>
      </c>
      <c r="K170" s="24">
        <v>172.74</v>
      </c>
      <c r="L170" s="24">
        <v>179.69</v>
      </c>
      <c r="M170" s="24">
        <v>177.81</v>
      </c>
      <c r="N170" s="24">
        <v>173.46</v>
      </c>
      <c r="O170" s="24">
        <v>176.79</v>
      </c>
      <c r="P170" s="24">
        <v>180.65</v>
      </c>
      <c r="Q170" s="24">
        <v>187.05</v>
      </c>
      <c r="R170" s="24">
        <v>182.56</v>
      </c>
      <c r="S170" s="24">
        <v>176.97</v>
      </c>
      <c r="T170" s="24">
        <v>169.73</v>
      </c>
      <c r="U170" s="24">
        <v>162.28</v>
      </c>
      <c r="V170" s="24">
        <v>151.69</v>
      </c>
      <c r="W170" s="24">
        <v>163.93</v>
      </c>
      <c r="X170" s="24">
        <v>160.36000000000001</v>
      </c>
      <c r="Y170" s="24">
        <v>125.63</v>
      </c>
    </row>
    <row r="171" spans="1:25" x14ac:dyDescent="0.2">
      <c r="A171" s="43">
        <v>27</v>
      </c>
      <c r="B171" s="24">
        <v>109.59</v>
      </c>
      <c r="C171" s="24">
        <v>102</v>
      </c>
      <c r="D171" s="24">
        <v>90.05</v>
      </c>
      <c r="E171" s="24">
        <v>86.87</v>
      </c>
      <c r="F171" s="24">
        <v>84.69</v>
      </c>
      <c r="G171" s="24">
        <v>84.68</v>
      </c>
      <c r="H171" s="24">
        <v>104.69</v>
      </c>
      <c r="I171" s="24">
        <v>124.05</v>
      </c>
      <c r="J171" s="24">
        <v>156.18</v>
      </c>
      <c r="K171" s="24">
        <v>173.44</v>
      </c>
      <c r="L171" s="24">
        <v>178.1</v>
      </c>
      <c r="M171" s="24">
        <v>174.78</v>
      </c>
      <c r="N171" s="24">
        <v>173.3</v>
      </c>
      <c r="O171" s="24">
        <v>176.98</v>
      </c>
      <c r="P171" s="24">
        <v>175.54</v>
      </c>
      <c r="Q171" s="24">
        <v>177.52</v>
      </c>
      <c r="R171" s="24">
        <v>175.33</v>
      </c>
      <c r="S171" s="24">
        <v>169.67</v>
      </c>
      <c r="T171" s="24">
        <v>164.54</v>
      </c>
      <c r="U171" s="24">
        <v>159.49</v>
      </c>
      <c r="V171" s="24">
        <v>149.44</v>
      </c>
      <c r="W171" s="24">
        <v>162.68</v>
      </c>
      <c r="X171" s="24">
        <v>158.66999999999999</v>
      </c>
      <c r="Y171" s="24">
        <v>128.35</v>
      </c>
    </row>
    <row r="172" spans="1:25" x14ac:dyDescent="0.2">
      <c r="A172" s="43">
        <v>28</v>
      </c>
      <c r="B172" s="24">
        <v>117.48</v>
      </c>
      <c r="C172" s="24">
        <v>106.8</v>
      </c>
      <c r="D172" s="24">
        <v>94.78</v>
      </c>
      <c r="E172" s="24">
        <v>89.59</v>
      </c>
      <c r="F172" s="24">
        <v>88.16</v>
      </c>
      <c r="G172" s="24">
        <v>90.5</v>
      </c>
      <c r="H172" s="24">
        <v>102.74</v>
      </c>
      <c r="I172" s="24">
        <v>120.35</v>
      </c>
      <c r="J172" s="24">
        <v>162.9</v>
      </c>
      <c r="K172" s="24">
        <v>169.22</v>
      </c>
      <c r="L172" s="24">
        <v>177.64</v>
      </c>
      <c r="M172" s="24">
        <v>175.94</v>
      </c>
      <c r="N172" s="24">
        <v>172.53</v>
      </c>
      <c r="O172" s="24">
        <v>176.87</v>
      </c>
      <c r="P172" s="24">
        <v>179.53</v>
      </c>
      <c r="Q172" s="24">
        <v>180.88</v>
      </c>
      <c r="R172" s="24">
        <v>176.57</v>
      </c>
      <c r="S172" s="24">
        <v>171.14</v>
      </c>
      <c r="T172" s="24">
        <v>164.98</v>
      </c>
      <c r="U172" s="24">
        <v>162.15</v>
      </c>
      <c r="V172" s="24">
        <v>156.12</v>
      </c>
      <c r="W172" s="24">
        <v>163.82</v>
      </c>
      <c r="X172" s="24">
        <v>158.69999999999999</v>
      </c>
      <c r="Y172" s="24">
        <v>134.66</v>
      </c>
    </row>
    <row r="173" spans="1:25" x14ac:dyDescent="0.2">
      <c r="A173" s="43">
        <v>29</v>
      </c>
      <c r="B173" s="24">
        <v>108.56</v>
      </c>
      <c r="C173" s="24">
        <v>99.61</v>
      </c>
      <c r="D173" s="24">
        <v>81.62</v>
      </c>
      <c r="E173" s="24">
        <v>0.26</v>
      </c>
      <c r="F173" s="24">
        <v>0</v>
      </c>
      <c r="G173" s="24">
        <v>60.9</v>
      </c>
      <c r="H173" s="24">
        <v>94.09</v>
      </c>
      <c r="I173" s="24">
        <v>118.1</v>
      </c>
      <c r="J173" s="24">
        <v>158.86000000000001</v>
      </c>
      <c r="K173" s="24">
        <v>171.6</v>
      </c>
      <c r="L173" s="24">
        <v>175.27</v>
      </c>
      <c r="M173" s="24">
        <v>173.35</v>
      </c>
      <c r="N173" s="24">
        <v>170.29</v>
      </c>
      <c r="O173" s="24">
        <v>175.31</v>
      </c>
      <c r="P173" s="24">
        <v>178</v>
      </c>
      <c r="Q173" s="24">
        <v>177.81</v>
      </c>
      <c r="R173" s="24">
        <v>174.6</v>
      </c>
      <c r="S173" s="24">
        <v>164.18</v>
      </c>
      <c r="T173" s="24">
        <v>162.19999999999999</v>
      </c>
      <c r="U173" s="24">
        <v>154.03</v>
      </c>
      <c r="V173" s="24">
        <v>150.07</v>
      </c>
      <c r="W173" s="24">
        <v>159.15</v>
      </c>
      <c r="X173" s="24">
        <v>152.79</v>
      </c>
      <c r="Y173" s="24">
        <v>128.15</v>
      </c>
    </row>
    <row r="174" spans="1:25" x14ac:dyDescent="0.2">
      <c r="A174" s="43">
        <v>30</v>
      </c>
      <c r="B174" s="24">
        <v>120.51</v>
      </c>
      <c r="C174" s="24">
        <v>107.28</v>
      </c>
      <c r="D174" s="24">
        <v>102.95</v>
      </c>
      <c r="E174" s="24">
        <v>91.57</v>
      </c>
      <c r="F174" s="24">
        <v>90.62</v>
      </c>
      <c r="G174" s="24">
        <v>102.4</v>
      </c>
      <c r="H174" s="24">
        <v>106.05</v>
      </c>
      <c r="I174" s="24">
        <v>133.19999999999999</v>
      </c>
      <c r="J174" s="24">
        <v>164.42</v>
      </c>
      <c r="K174" s="24">
        <v>176.38</v>
      </c>
      <c r="L174" s="24">
        <v>179.94</v>
      </c>
      <c r="M174" s="24">
        <v>180.13</v>
      </c>
      <c r="N174" s="24">
        <v>177.9</v>
      </c>
      <c r="O174" s="24">
        <v>181.46</v>
      </c>
      <c r="P174" s="24">
        <v>183.11</v>
      </c>
      <c r="Q174" s="24">
        <v>184.47</v>
      </c>
      <c r="R174" s="24">
        <v>190.17</v>
      </c>
      <c r="S174" s="24">
        <v>180.64</v>
      </c>
      <c r="T174" s="24">
        <v>171.37</v>
      </c>
      <c r="U174" s="24">
        <v>164.53</v>
      </c>
      <c r="V174" s="24">
        <v>155.63999999999999</v>
      </c>
      <c r="W174" s="24">
        <v>163.58000000000001</v>
      </c>
      <c r="X174" s="24">
        <v>161.24</v>
      </c>
      <c r="Y174" s="24">
        <v>130.08000000000001</v>
      </c>
    </row>
    <row r="175" spans="1:25" x14ac:dyDescent="0.2">
      <c r="A175" s="43">
        <v>31</v>
      </c>
      <c r="B175" s="24">
        <v>155.79</v>
      </c>
      <c r="C175" s="24">
        <v>131.19</v>
      </c>
      <c r="D175" s="24">
        <v>127.44</v>
      </c>
      <c r="E175" s="24">
        <v>123.28</v>
      </c>
      <c r="F175" s="24">
        <v>118.6</v>
      </c>
      <c r="G175" s="24">
        <v>116.21</v>
      </c>
      <c r="H175" s="24">
        <v>118.7</v>
      </c>
      <c r="I175" s="24">
        <v>128.19999999999999</v>
      </c>
      <c r="J175" s="24">
        <v>159.03</v>
      </c>
      <c r="K175" s="24">
        <v>171</v>
      </c>
      <c r="L175" s="24">
        <v>175.71</v>
      </c>
      <c r="M175" s="24">
        <v>178.18</v>
      </c>
      <c r="N175" s="24">
        <v>187.16</v>
      </c>
      <c r="O175" s="24">
        <v>180.38</v>
      </c>
      <c r="P175" s="24">
        <v>177.52</v>
      </c>
      <c r="Q175" s="24">
        <v>176.19</v>
      </c>
      <c r="R175" s="24">
        <v>178.07</v>
      </c>
      <c r="S175" s="24">
        <v>176.66</v>
      </c>
      <c r="T175" s="24">
        <v>175.33</v>
      </c>
      <c r="U175" s="24">
        <v>173.85</v>
      </c>
      <c r="V175" s="24">
        <v>161.11000000000001</v>
      </c>
      <c r="W175" s="24">
        <v>173.93</v>
      </c>
      <c r="X175" s="24">
        <v>177.51</v>
      </c>
      <c r="Y175" s="24">
        <v>162.5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43">
        <v>1</v>
      </c>
      <c r="B179" s="22">
        <v>121.73</v>
      </c>
      <c r="C179" s="22">
        <v>109.22</v>
      </c>
      <c r="D179" s="22">
        <v>96.55</v>
      </c>
      <c r="E179" s="22">
        <v>94.23</v>
      </c>
      <c r="F179" s="22">
        <v>94.12</v>
      </c>
      <c r="G179" s="22">
        <v>90.04</v>
      </c>
      <c r="H179" s="22">
        <v>86.87</v>
      </c>
      <c r="I179" s="22">
        <v>95.17</v>
      </c>
      <c r="J179" s="22">
        <v>113.58</v>
      </c>
      <c r="K179" s="22">
        <v>131.38</v>
      </c>
      <c r="L179" s="22">
        <v>141.76</v>
      </c>
      <c r="M179" s="22">
        <v>142.97999999999999</v>
      </c>
      <c r="N179" s="22">
        <v>140.21</v>
      </c>
      <c r="O179" s="22">
        <v>136.91999999999999</v>
      </c>
      <c r="P179" s="22">
        <v>123.35</v>
      </c>
      <c r="Q179" s="22">
        <v>122.53</v>
      </c>
      <c r="R179" s="22">
        <v>122.93</v>
      </c>
      <c r="S179" s="22">
        <v>122.42</v>
      </c>
      <c r="T179" s="22">
        <v>120.05</v>
      </c>
      <c r="U179" s="22">
        <v>123.28</v>
      </c>
      <c r="V179" s="22">
        <v>143.77000000000001</v>
      </c>
      <c r="W179" s="22">
        <v>157.43</v>
      </c>
      <c r="X179" s="22">
        <v>154.86000000000001</v>
      </c>
      <c r="Y179" s="22">
        <v>124.67</v>
      </c>
    </row>
    <row r="180" spans="1:25" x14ac:dyDescent="0.2">
      <c r="A180" s="43">
        <v>2</v>
      </c>
      <c r="B180" s="22">
        <v>131.6</v>
      </c>
      <c r="C180" s="22">
        <v>115.94</v>
      </c>
      <c r="D180" s="22">
        <v>100.66</v>
      </c>
      <c r="E180" s="22">
        <v>99.45</v>
      </c>
      <c r="F180" s="22">
        <v>98.76</v>
      </c>
      <c r="G180" s="22">
        <v>96.12</v>
      </c>
      <c r="H180" s="22">
        <v>90.91</v>
      </c>
      <c r="I180" s="22">
        <v>95.39</v>
      </c>
      <c r="J180" s="22">
        <v>118</v>
      </c>
      <c r="K180" s="22">
        <v>138.65</v>
      </c>
      <c r="L180" s="22">
        <v>147.80000000000001</v>
      </c>
      <c r="M180" s="22">
        <v>147.69999999999999</v>
      </c>
      <c r="N180" s="22">
        <v>147.55000000000001</v>
      </c>
      <c r="O180" s="22">
        <v>146.6</v>
      </c>
      <c r="P180" s="22">
        <v>143.24</v>
      </c>
      <c r="Q180" s="22">
        <v>143.32</v>
      </c>
      <c r="R180" s="22">
        <v>133.16</v>
      </c>
      <c r="S180" s="22">
        <v>124.36</v>
      </c>
      <c r="T180" s="22">
        <v>121.69</v>
      </c>
      <c r="U180" s="22">
        <v>125.95</v>
      </c>
      <c r="V180" s="22">
        <v>144.88999999999999</v>
      </c>
      <c r="W180" s="22">
        <v>160.97</v>
      </c>
      <c r="X180" s="22">
        <v>157.79</v>
      </c>
      <c r="Y180" s="22">
        <v>136.61000000000001</v>
      </c>
    </row>
    <row r="181" spans="1:25" x14ac:dyDescent="0.2">
      <c r="A181" s="43">
        <v>3</v>
      </c>
      <c r="B181" s="22">
        <v>134.15</v>
      </c>
      <c r="C181" s="22">
        <v>120.05</v>
      </c>
      <c r="D181" s="22">
        <v>108.24</v>
      </c>
      <c r="E181" s="22">
        <v>102.87</v>
      </c>
      <c r="F181" s="22">
        <v>102.01</v>
      </c>
      <c r="G181" s="22">
        <v>102.64</v>
      </c>
      <c r="H181" s="22">
        <v>97.5</v>
      </c>
      <c r="I181" s="22">
        <v>109.8</v>
      </c>
      <c r="J181" s="22">
        <v>132.06</v>
      </c>
      <c r="K181" s="22">
        <v>151.93</v>
      </c>
      <c r="L181" s="22">
        <v>157.72</v>
      </c>
      <c r="M181" s="22">
        <v>157.93</v>
      </c>
      <c r="N181" s="22">
        <v>152.66999999999999</v>
      </c>
      <c r="O181" s="22">
        <v>151.76</v>
      </c>
      <c r="P181" s="22">
        <v>151.31</v>
      </c>
      <c r="Q181" s="22">
        <v>150.04</v>
      </c>
      <c r="R181" s="22">
        <v>146.66</v>
      </c>
      <c r="S181" s="22">
        <v>139.72</v>
      </c>
      <c r="T181" s="22">
        <v>136.83000000000001</v>
      </c>
      <c r="U181" s="22">
        <v>143.63</v>
      </c>
      <c r="V181" s="22">
        <v>153.72999999999999</v>
      </c>
      <c r="W181" s="22">
        <v>168.22</v>
      </c>
      <c r="X181" s="22">
        <v>167.44</v>
      </c>
      <c r="Y181" s="22">
        <v>141.79</v>
      </c>
    </row>
    <row r="182" spans="1:25" x14ac:dyDescent="0.2">
      <c r="A182" s="43">
        <v>4</v>
      </c>
      <c r="B182" s="22">
        <v>127.03</v>
      </c>
      <c r="C182" s="22">
        <v>114.7</v>
      </c>
      <c r="D182" s="22">
        <v>102.68</v>
      </c>
      <c r="E182" s="22">
        <v>98.76</v>
      </c>
      <c r="F182" s="22">
        <v>97.84</v>
      </c>
      <c r="G182" s="22">
        <v>97.38</v>
      </c>
      <c r="H182" s="22">
        <v>94.68</v>
      </c>
      <c r="I182" s="22">
        <v>94.98</v>
      </c>
      <c r="J182" s="22">
        <v>112.58</v>
      </c>
      <c r="K182" s="22">
        <v>128.04</v>
      </c>
      <c r="L182" s="22">
        <v>146.05000000000001</v>
      </c>
      <c r="M182" s="22">
        <v>147.27000000000001</v>
      </c>
      <c r="N182" s="22">
        <v>143.81</v>
      </c>
      <c r="O182" s="22">
        <v>141.80000000000001</v>
      </c>
      <c r="P182" s="22">
        <v>139.18</v>
      </c>
      <c r="Q182" s="22">
        <v>138.69999999999999</v>
      </c>
      <c r="R182" s="22">
        <v>132.84</v>
      </c>
      <c r="S182" s="22">
        <v>123.94</v>
      </c>
      <c r="T182" s="22">
        <v>126.27</v>
      </c>
      <c r="U182" s="22">
        <v>129.94</v>
      </c>
      <c r="V182" s="22">
        <v>144.19999999999999</v>
      </c>
      <c r="W182" s="22">
        <v>153.84</v>
      </c>
      <c r="X182" s="22">
        <v>151.5</v>
      </c>
      <c r="Y182" s="22">
        <v>138.77000000000001</v>
      </c>
    </row>
    <row r="183" spans="1:25" x14ac:dyDescent="0.2">
      <c r="A183" s="43">
        <v>5</v>
      </c>
      <c r="B183" s="22">
        <v>129.82</v>
      </c>
      <c r="C183" s="22">
        <v>107.26</v>
      </c>
      <c r="D183" s="22">
        <v>95.37</v>
      </c>
      <c r="E183" s="22">
        <v>93.24</v>
      </c>
      <c r="F183" s="22">
        <v>94.05</v>
      </c>
      <c r="G183" s="22">
        <v>96.43</v>
      </c>
      <c r="H183" s="22">
        <v>98.61</v>
      </c>
      <c r="I183" s="22">
        <v>131.79</v>
      </c>
      <c r="J183" s="22">
        <v>150.33000000000001</v>
      </c>
      <c r="K183" s="22">
        <v>160.91999999999999</v>
      </c>
      <c r="L183" s="22">
        <v>161.61000000000001</v>
      </c>
      <c r="M183" s="22">
        <v>164.47</v>
      </c>
      <c r="N183" s="22">
        <v>160.36000000000001</v>
      </c>
      <c r="O183" s="22">
        <v>164.65</v>
      </c>
      <c r="P183" s="22">
        <v>167.41</v>
      </c>
      <c r="Q183" s="22">
        <v>166.13</v>
      </c>
      <c r="R183" s="22">
        <v>161.19</v>
      </c>
      <c r="S183" s="22">
        <v>152.38999999999999</v>
      </c>
      <c r="T183" s="22">
        <v>149.96</v>
      </c>
      <c r="U183" s="22">
        <v>148.87</v>
      </c>
      <c r="V183" s="22">
        <v>143.38999999999999</v>
      </c>
      <c r="W183" s="22">
        <v>151.6</v>
      </c>
      <c r="X183" s="22">
        <v>148.46</v>
      </c>
      <c r="Y183" s="22">
        <v>125.52</v>
      </c>
    </row>
    <row r="184" spans="1:25" x14ac:dyDescent="0.2">
      <c r="A184" s="43">
        <v>6</v>
      </c>
      <c r="B184" s="22">
        <v>105.6</v>
      </c>
      <c r="C184" s="22">
        <v>95.47</v>
      </c>
      <c r="D184" s="22">
        <v>87.64</v>
      </c>
      <c r="E184" s="22">
        <v>84.28</v>
      </c>
      <c r="F184" s="22">
        <v>92.23</v>
      </c>
      <c r="G184" s="22">
        <v>96.65</v>
      </c>
      <c r="H184" s="22">
        <v>103.28</v>
      </c>
      <c r="I184" s="22">
        <v>126.07</v>
      </c>
      <c r="J184" s="22">
        <v>141.37</v>
      </c>
      <c r="K184" s="22">
        <v>157.11000000000001</v>
      </c>
      <c r="L184" s="22">
        <v>159.11000000000001</v>
      </c>
      <c r="M184" s="22">
        <v>157.05000000000001</v>
      </c>
      <c r="N184" s="22">
        <v>154.44</v>
      </c>
      <c r="O184" s="22">
        <v>156.72999999999999</v>
      </c>
      <c r="P184" s="22">
        <v>159.80000000000001</v>
      </c>
      <c r="Q184" s="22">
        <v>157.03</v>
      </c>
      <c r="R184" s="22">
        <v>153.97</v>
      </c>
      <c r="S184" s="22">
        <v>147.5</v>
      </c>
      <c r="T184" s="22">
        <v>143.94</v>
      </c>
      <c r="U184" s="22">
        <v>144.47999999999999</v>
      </c>
      <c r="V184" s="22">
        <v>139.97</v>
      </c>
      <c r="W184" s="22">
        <v>151.56</v>
      </c>
      <c r="X184" s="22">
        <v>141.76</v>
      </c>
      <c r="Y184" s="22">
        <v>124.81</v>
      </c>
    </row>
    <row r="185" spans="1:25" x14ac:dyDescent="0.2">
      <c r="A185" s="43">
        <v>7</v>
      </c>
      <c r="B185" s="22">
        <v>99.08</v>
      </c>
      <c r="C185" s="22">
        <v>90.53</v>
      </c>
      <c r="D185" s="22">
        <v>85.01</v>
      </c>
      <c r="E185" s="22">
        <v>77.849999999999994</v>
      </c>
      <c r="F185" s="22">
        <v>79.069999999999993</v>
      </c>
      <c r="G185" s="22">
        <v>95.27</v>
      </c>
      <c r="H185" s="22">
        <v>98.09</v>
      </c>
      <c r="I185" s="22">
        <v>116.95</v>
      </c>
      <c r="J185" s="22">
        <v>140.9</v>
      </c>
      <c r="K185" s="22">
        <v>151.26</v>
      </c>
      <c r="L185" s="22">
        <v>153.47</v>
      </c>
      <c r="M185" s="22">
        <v>153.66</v>
      </c>
      <c r="N185" s="22">
        <v>153.07</v>
      </c>
      <c r="O185" s="22">
        <v>153.69</v>
      </c>
      <c r="P185" s="22">
        <v>155.86000000000001</v>
      </c>
      <c r="Q185" s="22">
        <v>154.16999999999999</v>
      </c>
      <c r="R185" s="22">
        <v>150.78</v>
      </c>
      <c r="S185" s="22">
        <v>145.19</v>
      </c>
      <c r="T185" s="22">
        <v>143.63999999999999</v>
      </c>
      <c r="U185" s="22">
        <v>143.05000000000001</v>
      </c>
      <c r="V185" s="22">
        <v>137.32</v>
      </c>
      <c r="W185" s="22">
        <v>146.88999999999999</v>
      </c>
      <c r="X185" s="22">
        <v>137.19999999999999</v>
      </c>
      <c r="Y185" s="22">
        <v>115.66</v>
      </c>
    </row>
    <row r="186" spans="1:25" x14ac:dyDescent="0.2">
      <c r="A186" s="43">
        <v>8</v>
      </c>
      <c r="B186" s="22">
        <v>108.77</v>
      </c>
      <c r="C186" s="22">
        <v>92.68</v>
      </c>
      <c r="D186" s="22">
        <v>90.41</v>
      </c>
      <c r="E186" s="22">
        <v>85.37</v>
      </c>
      <c r="F186" s="22">
        <v>87.11</v>
      </c>
      <c r="G186" s="22">
        <v>97.17</v>
      </c>
      <c r="H186" s="22">
        <v>108.53</v>
      </c>
      <c r="I186" s="22">
        <v>134.08000000000001</v>
      </c>
      <c r="J186" s="22">
        <v>153.19</v>
      </c>
      <c r="K186" s="22">
        <v>162.22</v>
      </c>
      <c r="L186" s="22">
        <v>163.12</v>
      </c>
      <c r="M186" s="22">
        <v>162.66999999999999</v>
      </c>
      <c r="N186" s="22">
        <v>159.56</v>
      </c>
      <c r="O186" s="22">
        <v>159.53</v>
      </c>
      <c r="P186" s="22">
        <v>159.99</v>
      </c>
      <c r="Q186" s="22">
        <v>159.36000000000001</v>
      </c>
      <c r="R186" s="22">
        <v>154.06</v>
      </c>
      <c r="S186" s="22">
        <v>150.33000000000001</v>
      </c>
      <c r="T186" s="22">
        <v>146.36000000000001</v>
      </c>
      <c r="U186" s="22">
        <v>140.72999999999999</v>
      </c>
      <c r="V186" s="22">
        <v>140.26</v>
      </c>
      <c r="W186" s="22">
        <v>151.47</v>
      </c>
      <c r="X186" s="22">
        <v>141.79</v>
      </c>
      <c r="Y186" s="22">
        <v>127.02</v>
      </c>
    </row>
    <row r="187" spans="1:25" x14ac:dyDescent="0.2">
      <c r="A187" s="43">
        <v>9</v>
      </c>
      <c r="B187" s="22">
        <v>114.9</v>
      </c>
      <c r="C187" s="22">
        <v>95.37</v>
      </c>
      <c r="D187" s="22">
        <v>95.47</v>
      </c>
      <c r="E187" s="22">
        <v>95.42</v>
      </c>
      <c r="F187" s="22">
        <v>92.08</v>
      </c>
      <c r="G187" s="22">
        <v>93.08</v>
      </c>
      <c r="H187" s="22">
        <v>73.36</v>
      </c>
      <c r="I187" s="22">
        <v>88.96</v>
      </c>
      <c r="J187" s="22">
        <v>108</v>
      </c>
      <c r="K187" s="22">
        <v>117.25</v>
      </c>
      <c r="L187" s="22">
        <v>128.47</v>
      </c>
      <c r="M187" s="22">
        <v>129.65</v>
      </c>
      <c r="N187" s="22">
        <v>122.94</v>
      </c>
      <c r="O187" s="22">
        <v>121.75</v>
      </c>
      <c r="P187" s="22">
        <v>122.53</v>
      </c>
      <c r="Q187" s="22">
        <v>122.33</v>
      </c>
      <c r="R187" s="22">
        <v>118.77</v>
      </c>
      <c r="S187" s="22">
        <v>116.16</v>
      </c>
      <c r="T187" s="22">
        <v>116.36</v>
      </c>
      <c r="U187" s="22">
        <v>116.87</v>
      </c>
      <c r="V187" s="22">
        <v>130.71</v>
      </c>
      <c r="W187" s="22">
        <v>147.47999999999999</v>
      </c>
      <c r="X187" s="22">
        <v>147.1</v>
      </c>
      <c r="Y187" s="22">
        <v>119.21</v>
      </c>
    </row>
    <row r="188" spans="1:25" x14ac:dyDescent="0.2">
      <c r="A188" s="43">
        <v>10</v>
      </c>
      <c r="B188" s="22">
        <v>118.77</v>
      </c>
      <c r="C188" s="22">
        <v>97.83</v>
      </c>
      <c r="D188" s="22">
        <v>96.34</v>
      </c>
      <c r="E188" s="22">
        <v>93.93</v>
      </c>
      <c r="F188" s="22">
        <v>89.2</v>
      </c>
      <c r="G188" s="22">
        <v>90</v>
      </c>
      <c r="H188" s="22">
        <v>84.84</v>
      </c>
      <c r="I188" s="22">
        <v>96.27</v>
      </c>
      <c r="J188" s="22">
        <v>115.83</v>
      </c>
      <c r="K188" s="22">
        <v>146.07</v>
      </c>
      <c r="L188" s="22">
        <v>154.21</v>
      </c>
      <c r="M188" s="22">
        <v>150.78</v>
      </c>
      <c r="N188" s="22">
        <v>147.61000000000001</v>
      </c>
      <c r="O188" s="22">
        <v>147.41999999999999</v>
      </c>
      <c r="P188" s="22">
        <v>146.80000000000001</v>
      </c>
      <c r="Q188" s="22">
        <v>147.5</v>
      </c>
      <c r="R188" s="22">
        <v>141.27000000000001</v>
      </c>
      <c r="S188" s="22">
        <v>132.12</v>
      </c>
      <c r="T188" s="22">
        <v>129.29</v>
      </c>
      <c r="U188" s="22">
        <v>131.75</v>
      </c>
      <c r="V188" s="22">
        <v>147.69</v>
      </c>
      <c r="W188" s="22">
        <v>159.03</v>
      </c>
      <c r="X188" s="22">
        <v>152.38</v>
      </c>
      <c r="Y188" s="22">
        <v>120.42</v>
      </c>
    </row>
    <row r="189" spans="1:25" x14ac:dyDescent="0.2">
      <c r="A189" s="43">
        <v>11</v>
      </c>
      <c r="B189" s="22">
        <v>110.63</v>
      </c>
      <c r="C189" s="22">
        <v>94.93</v>
      </c>
      <c r="D189" s="22">
        <v>89.01</v>
      </c>
      <c r="E189" s="22">
        <v>83.51</v>
      </c>
      <c r="F189" s="22">
        <v>76.72</v>
      </c>
      <c r="G189" s="22">
        <v>80.510000000000005</v>
      </c>
      <c r="H189" s="22">
        <v>80.62</v>
      </c>
      <c r="I189" s="22">
        <v>89.06</v>
      </c>
      <c r="J189" s="22">
        <v>109.91</v>
      </c>
      <c r="K189" s="22">
        <v>124.89</v>
      </c>
      <c r="L189" s="22">
        <v>142.55000000000001</v>
      </c>
      <c r="M189" s="22">
        <v>144.15</v>
      </c>
      <c r="N189" s="22">
        <v>142.88</v>
      </c>
      <c r="O189" s="22">
        <v>142.13999999999999</v>
      </c>
      <c r="P189" s="22">
        <v>136.96</v>
      </c>
      <c r="Q189" s="22">
        <v>136.15</v>
      </c>
      <c r="R189" s="22">
        <v>125.99</v>
      </c>
      <c r="S189" s="22">
        <v>120.65</v>
      </c>
      <c r="T189" s="22">
        <v>120.45</v>
      </c>
      <c r="U189" s="22">
        <v>123.89</v>
      </c>
      <c r="V189" s="22">
        <v>147.31</v>
      </c>
      <c r="W189" s="22">
        <v>158.24</v>
      </c>
      <c r="X189" s="22">
        <v>154.4</v>
      </c>
      <c r="Y189" s="22">
        <v>118.15</v>
      </c>
    </row>
    <row r="190" spans="1:25" x14ac:dyDescent="0.2">
      <c r="A190" s="43">
        <v>12</v>
      </c>
      <c r="B190" s="22">
        <v>110.83</v>
      </c>
      <c r="C190" s="22">
        <v>95.21</v>
      </c>
      <c r="D190" s="22">
        <v>85.19</v>
      </c>
      <c r="E190" s="22">
        <v>75.7</v>
      </c>
      <c r="F190" s="22">
        <v>81.06</v>
      </c>
      <c r="G190" s="22">
        <v>87.29</v>
      </c>
      <c r="H190" s="22">
        <v>106.37</v>
      </c>
      <c r="I190" s="22">
        <v>131.12</v>
      </c>
      <c r="J190" s="22">
        <v>150.16999999999999</v>
      </c>
      <c r="K190" s="22">
        <v>168.14</v>
      </c>
      <c r="L190" s="22">
        <v>171.8</v>
      </c>
      <c r="M190" s="22">
        <v>172.11</v>
      </c>
      <c r="N190" s="22">
        <v>170.72</v>
      </c>
      <c r="O190" s="22">
        <v>182.24</v>
      </c>
      <c r="P190" s="22">
        <v>173.95</v>
      </c>
      <c r="Q190" s="22">
        <v>172.71</v>
      </c>
      <c r="R190" s="22">
        <v>163.99</v>
      </c>
      <c r="S190" s="22">
        <v>152.66999999999999</v>
      </c>
      <c r="T190" s="22">
        <v>148.19</v>
      </c>
      <c r="U190" s="22">
        <v>148.22999999999999</v>
      </c>
      <c r="V190" s="22">
        <v>146.35</v>
      </c>
      <c r="W190" s="22">
        <v>156.44</v>
      </c>
      <c r="X190" s="22">
        <v>147.83000000000001</v>
      </c>
      <c r="Y190" s="22">
        <v>119.79</v>
      </c>
    </row>
    <row r="191" spans="1:25" x14ac:dyDescent="0.2">
      <c r="A191" s="43">
        <v>13</v>
      </c>
      <c r="B191" s="22">
        <v>96.31</v>
      </c>
      <c r="C191" s="22">
        <v>70.33</v>
      </c>
      <c r="D191" s="22">
        <v>58.33</v>
      </c>
      <c r="E191" s="22">
        <v>50.31</v>
      </c>
      <c r="F191" s="22">
        <v>57.65</v>
      </c>
      <c r="G191" s="22">
        <v>75.27</v>
      </c>
      <c r="H191" s="22">
        <v>84.02</v>
      </c>
      <c r="I191" s="22">
        <v>116.15</v>
      </c>
      <c r="J191" s="22">
        <v>139.65</v>
      </c>
      <c r="K191" s="22">
        <v>158.63</v>
      </c>
      <c r="L191" s="22">
        <v>162.30000000000001</v>
      </c>
      <c r="M191" s="22">
        <v>160.66</v>
      </c>
      <c r="N191" s="22">
        <v>155.63999999999999</v>
      </c>
      <c r="O191" s="22">
        <v>159.66999999999999</v>
      </c>
      <c r="P191" s="22">
        <v>158.32</v>
      </c>
      <c r="Q191" s="22">
        <v>159.05000000000001</v>
      </c>
      <c r="R191" s="22">
        <v>153.86000000000001</v>
      </c>
      <c r="S191" s="22">
        <v>146.96</v>
      </c>
      <c r="T191" s="22">
        <v>143.74</v>
      </c>
      <c r="U191" s="22">
        <v>141.44999999999999</v>
      </c>
      <c r="V191" s="22">
        <v>134.78</v>
      </c>
      <c r="W191" s="22">
        <v>151.09</v>
      </c>
      <c r="X191" s="22">
        <v>143.93</v>
      </c>
      <c r="Y191" s="22">
        <v>119.73</v>
      </c>
    </row>
    <row r="192" spans="1:25" x14ac:dyDescent="0.2">
      <c r="A192" s="43">
        <v>14</v>
      </c>
      <c r="B192" s="22">
        <v>97.14</v>
      </c>
      <c r="C192" s="22">
        <v>85.85</v>
      </c>
      <c r="D192" s="22">
        <v>68.430000000000007</v>
      </c>
      <c r="E192" s="22">
        <v>64.16</v>
      </c>
      <c r="F192" s="22">
        <v>63.77</v>
      </c>
      <c r="G192" s="22">
        <v>72.41</v>
      </c>
      <c r="H192" s="22">
        <v>87.23</v>
      </c>
      <c r="I192" s="22">
        <v>111.51</v>
      </c>
      <c r="J192" s="22">
        <v>138.65</v>
      </c>
      <c r="K192" s="22">
        <v>157.78</v>
      </c>
      <c r="L192" s="22">
        <v>160.75</v>
      </c>
      <c r="M192" s="22">
        <v>160.53</v>
      </c>
      <c r="N192" s="22">
        <v>157.1</v>
      </c>
      <c r="O192" s="22">
        <v>160.56</v>
      </c>
      <c r="P192" s="22">
        <v>159.51</v>
      </c>
      <c r="Q192" s="22">
        <v>159.46</v>
      </c>
      <c r="R192" s="22">
        <v>154.07</v>
      </c>
      <c r="S192" s="22">
        <v>149.88999999999999</v>
      </c>
      <c r="T192" s="22">
        <v>144.13</v>
      </c>
      <c r="U192" s="22">
        <v>139.9</v>
      </c>
      <c r="V192" s="22">
        <v>129.61000000000001</v>
      </c>
      <c r="W192" s="22">
        <v>152.47</v>
      </c>
      <c r="X192" s="22">
        <v>148.43</v>
      </c>
      <c r="Y192" s="22">
        <v>120.35</v>
      </c>
    </row>
    <row r="193" spans="1:25" x14ac:dyDescent="0.2">
      <c r="A193" s="43">
        <v>15</v>
      </c>
      <c r="B193" s="22">
        <v>98.64</v>
      </c>
      <c r="C193" s="22">
        <v>82.97</v>
      </c>
      <c r="D193" s="22">
        <v>69.400000000000006</v>
      </c>
      <c r="E193" s="22">
        <v>63.9</v>
      </c>
      <c r="F193" s="22">
        <v>64.61</v>
      </c>
      <c r="G193" s="22">
        <v>77.33</v>
      </c>
      <c r="H193" s="22">
        <v>89.27</v>
      </c>
      <c r="I193" s="22">
        <v>114.01</v>
      </c>
      <c r="J193" s="22">
        <v>140.94</v>
      </c>
      <c r="K193" s="22">
        <v>155.94999999999999</v>
      </c>
      <c r="L193" s="22">
        <v>158.66</v>
      </c>
      <c r="M193" s="22">
        <v>159.31</v>
      </c>
      <c r="N193" s="22">
        <v>157.32</v>
      </c>
      <c r="O193" s="22">
        <v>161.85</v>
      </c>
      <c r="P193" s="22">
        <v>160.34</v>
      </c>
      <c r="Q193" s="22">
        <v>162.47999999999999</v>
      </c>
      <c r="R193" s="22">
        <v>158.66</v>
      </c>
      <c r="S193" s="22">
        <v>153.43</v>
      </c>
      <c r="T193" s="22">
        <v>150.93</v>
      </c>
      <c r="U193" s="22">
        <v>148.91999999999999</v>
      </c>
      <c r="V193" s="22">
        <v>137.78</v>
      </c>
      <c r="W193" s="22">
        <v>154.43</v>
      </c>
      <c r="X193" s="22">
        <v>151.86000000000001</v>
      </c>
      <c r="Y193" s="22">
        <v>125.43</v>
      </c>
    </row>
    <row r="194" spans="1:25" x14ac:dyDescent="0.2">
      <c r="A194" s="43">
        <v>16</v>
      </c>
      <c r="B194" s="22">
        <v>106.71</v>
      </c>
      <c r="C194" s="22">
        <v>90.79</v>
      </c>
      <c r="D194" s="22">
        <v>79.260000000000005</v>
      </c>
      <c r="E194" s="22">
        <v>76.33</v>
      </c>
      <c r="F194" s="22">
        <v>74.97</v>
      </c>
      <c r="G194" s="22">
        <v>86.6</v>
      </c>
      <c r="H194" s="22">
        <v>97.13</v>
      </c>
      <c r="I194" s="22">
        <v>117.37</v>
      </c>
      <c r="J194" s="22">
        <v>141.86000000000001</v>
      </c>
      <c r="K194" s="22">
        <v>158.19</v>
      </c>
      <c r="L194" s="22">
        <v>160.65</v>
      </c>
      <c r="M194" s="22">
        <v>161.24</v>
      </c>
      <c r="N194" s="22">
        <v>162.4</v>
      </c>
      <c r="O194" s="22">
        <v>163.72</v>
      </c>
      <c r="P194" s="22">
        <v>163.41999999999999</v>
      </c>
      <c r="Q194" s="22">
        <v>161.99</v>
      </c>
      <c r="R194" s="22">
        <v>157.65</v>
      </c>
      <c r="S194" s="22">
        <v>151.96</v>
      </c>
      <c r="T194" s="22">
        <v>147.99</v>
      </c>
      <c r="U194" s="22">
        <v>144.6</v>
      </c>
      <c r="V194" s="22">
        <v>133.33000000000001</v>
      </c>
      <c r="W194" s="22">
        <v>149.58000000000001</v>
      </c>
      <c r="X194" s="22">
        <v>147.08000000000001</v>
      </c>
      <c r="Y194" s="22">
        <v>120.81</v>
      </c>
    </row>
    <row r="195" spans="1:25" x14ac:dyDescent="0.2">
      <c r="A195" s="43">
        <v>17</v>
      </c>
      <c r="B195" s="22">
        <v>117.72</v>
      </c>
      <c r="C195" s="22">
        <v>101.03</v>
      </c>
      <c r="D195" s="22">
        <v>95.89</v>
      </c>
      <c r="E195" s="22">
        <v>89.35</v>
      </c>
      <c r="F195" s="22">
        <v>58.16</v>
      </c>
      <c r="G195" s="22">
        <v>0</v>
      </c>
      <c r="H195" s="22">
        <v>0.02</v>
      </c>
      <c r="I195" s="22">
        <v>98.78</v>
      </c>
      <c r="J195" s="22">
        <v>115.84</v>
      </c>
      <c r="K195" s="22">
        <v>140.72</v>
      </c>
      <c r="L195" s="22">
        <v>150.84</v>
      </c>
      <c r="M195" s="22">
        <v>150.85</v>
      </c>
      <c r="N195" s="22">
        <v>152.58000000000001</v>
      </c>
      <c r="O195" s="22">
        <v>152.02000000000001</v>
      </c>
      <c r="P195" s="22">
        <v>150.21</v>
      </c>
      <c r="Q195" s="22">
        <v>149.33000000000001</v>
      </c>
      <c r="R195" s="22">
        <v>149.27000000000001</v>
      </c>
      <c r="S195" s="22">
        <v>145.66</v>
      </c>
      <c r="T195" s="22">
        <v>143.59</v>
      </c>
      <c r="U195" s="22">
        <v>138.11000000000001</v>
      </c>
      <c r="V195" s="22">
        <v>139.12</v>
      </c>
      <c r="W195" s="22">
        <v>151.36000000000001</v>
      </c>
      <c r="X195" s="22">
        <v>150.27000000000001</v>
      </c>
      <c r="Y195" s="22">
        <v>118.37</v>
      </c>
    </row>
    <row r="196" spans="1:25" x14ac:dyDescent="0.2">
      <c r="A196" s="43">
        <v>18</v>
      </c>
      <c r="B196" s="22">
        <v>99.89</v>
      </c>
      <c r="C196" s="22">
        <v>93.55</v>
      </c>
      <c r="D196" s="22">
        <v>79.23</v>
      </c>
      <c r="E196" s="22">
        <v>77.17</v>
      </c>
      <c r="F196" s="22">
        <v>58.97</v>
      </c>
      <c r="G196" s="22">
        <v>59.01</v>
      </c>
      <c r="H196" s="22">
        <v>0</v>
      </c>
      <c r="I196" s="22">
        <v>46.36</v>
      </c>
      <c r="J196" s="22">
        <v>94.27</v>
      </c>
      <c r="K196" s="22">
        <v>114.81</v>
      </c>
      <c r="L196" s="22">
        <v>133.56</v>
      </c>
      <c r="M196" s="22">
        <v>137.36000000000001</v>
      </c>
      <c r="N196" s="22">
        <v>137.86000000000001</v>
      </c>
      <c r="O196" s="22">
        <v>136.28</v>
      </c>
      <c r="P196" s="22">
        <v>129.72999999999999</v>
      </c>
      <c r="Q196" s="22">
        <v>132.04</v>
      </c>
      <c r="R196" s="22">
        <v>122.55</v>
      </c>
      <c r="S196" s="22">
        <v>114.98</v>
      </c>
      <c r="T196" s="22">
        <v>116.92</v>
      </c>
      <c r="U196" s="22">
        <v>115.89</v>
      </c>
      <c r="V196" s="22">
        <v>132.61000000000001</v>
      </c>
      <c r="W196" s="22">
        <v>150.04</v>
      </c>
      <c r="X196" s="22">
        <v>144.22</v>
      </c>
      <c r="Y196" s="22">
        <v>119.81</v>
      </c>
    </row>
    <row r="197" spans="1:25" x14ac:dyDescent="0.2">
      <c r="A197" s="43">
        <v>19</v>
      </c>
      <c r="B197" s="22">
        <v>101.84</v>
      </c>
      <c r="C197" s="22">
        <v>87.88</v>
      </c>
      <c r="D197" s="22">
        <v>74.81</v>
      </c>
      <c r="E197" s="22">
        <v>66.650000000000006</v>
      </c>
      <c r="F197" s="22">
        <v>0.13</v>
      </c>
      <c r="G197" s="22">
        <v>1.04</v>
      </c>
      <c r="H197" s="22">
        <v>81.06</v>
      </c>
      <c r="I197" s="22">
        <v>104.4</v>
      </c>
      <c r="J197" s="22">
        <v>135.25</v>
      </c>
      <c r="K197" s="22">
        <v>156.22999999999999</v>
      </c>
      <c r="L197" s="22">
        <v>159.27000000000001</v>
      </c>
      <c r="M197" s="22">
        <v>161.9</v>
      </c>
      <c r="N197" s="22">
        <v>160.06</v>
      </c>
      <c r="O197" s="22">
        <v>163.31</v>
      </c>
      <c r="P197" s="22">
        <v>163.16</v>
      </c>
      <c r="Q197" s="22">
        <v>163.71</v>
      </c>
      <c r="R197" s="22">
        <v>159</v>
      </c>
      <c r="S197" s="22">
        <v>153.13</v>
      </c>
      <c r="T197" s="22">
        <v>152.87</v>
      </c>
      <c r="U197" s="22">
        <v>150.4</v>
      </c>
      <c r="V197" s="22">
        <v>133.80000000000001</v>
      </c>
      <c r="W197" s="22">
        <v>153.87</v>
      </c>
      <c r="X197" s="22">
        <v>147.44</v>
      </c>
      <c r="Y197" s="22">
        <v>119.85</v>
      </c>
    </row>
    <row r="198" spans="1:25" x14ac:dyDescent="0.2">
      <c r="A198" s="43">
        <v>20</v>
      </c>
      <c r="B198" s="22">
        <v>98.22</v>
      </c>
      <c r="C198" s="22">
        <v>86.24</v>
      </c>
      <c r="D198" s="22">
        <v>83.04</v>
      </c>
      <c r="E198" s="22">
        <v>77.849999999999994</v>
      </c>
      <c r="F198" s="22">
        <v>72.430000000000007</v>
      </c>
      <c r="G198" s="22">
        <v>82.63</v>
      </c>
      <c r="H198" s="22">
        <v>90.3</v>
      </c>
      <c r="I198" s="22">
        <v>109.93</v>
      </c>
      <c r="J198" s="22">
        <v>142.35</v>
      </c>
      <c r="K198" s="22">
        <v>149.99</v>
      </c>
      <c r="L198" s="22">
        <v>153.19999999999999</v>
      </c>
      <c r="M198" s="22">
        <v>150.05000000000001</v>
      </c>
      <c r="N198" s="22">
        <v>146.31</v>
      </c>
      <c r="O198" s="22">
        <v>148.68</v>
      </c>
      <c r="P198" s="22">
        <v>151.51</v>
      </c>
      <c r="Q198" s="22">
        <v>156.36000000000001</v>
      </c>
      <c r="R198" s="22">
        <v>150.13</v>
      </c>
      <c r="S198" s="22">
        <v>147.35</v>
      </c>
      <c r="T198" s="22">
        <v>142.15</v>
      </c>
      <c r="U198" s="22">
        <v>135.80000000000001</v>
      </c>
      <c r="V198" s="22">
        <v>131.68</v>
      </c>
      <c r="W198" s="22">
        <v>148.84</v>
      </c>
      <c r="X198" s="22">
        <v>141.44</v>
      </c>
      <c r="Y198" s="22">
        <v>115.05</v>
      </c>
    </row>
    <row r="199" spans="1:25" x14ac:dyDescent="0.2">
      <c r="A199" s="43">
        <v>21</v>
      </c>
      <c r="B199" s="22">
        <v>94.91</v>
      </c>
      <c r="C199" s="22">
        <v>76.98</v>
      </c>
      <c r="D199" s="22">
        <v>58.46</v>
      </c>
      <c r="E199" s="22">
        <v>53.92</v>
      </c>
      <c r="F199" s="22">
        <v>0.22</v>
      </c>
      <c r="G199" s="22">
        <v>70.92</v>
      </c>
      <c r="H199" s="22">
        <v>77.88</v>
      </c>
      <c r="I199" s="22">
        <v>100.52</v>
      </c>
      <c r="J199" s="22">
        <v>132.37</v>
      </c>
      <c r="K199" s="22">
        <v>146.43</v>
      </c>
      <c r="L199" s="22">
        <v>149.77000000000001</v>
      </c>
      <c r="M199" s="22">
        <v>149.02000000000001</v>
      </c>
      <c r="N199" s="22">
        <v>147.11000000000001</v>
      </c>
      <c r="O199" s="22">
        <v>149.6</v>
      </c>
      <c r="P199" s="22">
        <v>153.69</v>
      </c>
      <c r="Q199" s="22">
        <v>158.81</v>
      </c>
      <c r="R199" s="22">
        <v>152.66</v>
      </c>
      <c r="S199" s="22">
        <v>147.77000000000001</v>
      </c>
      <c r="T199" s="22">
        <v>142.12</v>
      </c>
      <c r="U199" s="22">
        <v>133.11000000000001</v>
      </c>
      <c r="V199" s="22">
        <v>125.48</v>
      </c>
      <c r="W199" s="22">
        <v>141.72</v>
      </c>
      <c r="X199" s="22">
        <v>135.4</v>
      </c>
      <c r="Y199" s="22">
        <v>111.09</v>
      </c>
    </row>
    <row r="200" spans="1:25" x14ac:dyDescent="0.2">
      <c r="A200" s="43">
        <v>22</v>
      </c>
      <c r="B200" s="22">
        <v>95.35</v>
      </c>
      <c r="C200" s="22">
        <v>80.430000000000007</v>
      </c>
      <c r="D200" s="22">
        <v>73.290000000000006</v>
      </c>
      <c r="E200" s="22">
        <v>67.88</v>
      </c>
      <c r="F200" s="22">
        <v>65.8</v>
      </c>
      <c r="G200" s="22">
        <v>76.569999999999993</v>
      </c>
      <c r="H200" s="22">
        <v>67.62</v>
      </c>
      <c r="I200" s="22">
        <v>103.56</v>
      </c>
      <c r="J200" s="22">
        <v>138.76</v>
      </c>
      <c r="K200" s="22">
        <v>149.30000000000001</v>
      </c>
      <c r="L200" s="22">
        <v>152.27000000000001</v>
      </c>
      <c r="M200" s="22">
        <v>149.78</v>
      </c>
      <c r="N200" s="22">
        <v>147.71</v>
      </c>
      <c r="O200" s="22">
        <v>149.77000000000001</v>
      </c>
      <c r="P200" s="22">
        <v>156.06</v>
      </c>
      <c r="Q200" s="22">
        <v>159.51</v>
      </c>
      <c r="R200" s="22">
        <v>154.54</v>
      </c>
      <c r="S200" s="22">
        <v>149.4</v>
      </c>
      <c r="T200" s="22">
        <v>147.54</v>
      </c>
      <c r="U200" s="22">
        <v>139.5</v>
      </c>
      <c r="V200" s="22">
        <v>131.97999999999999</v>
      </c>
      <c r="W200" s="22">
        <v>144.99</v>
      </c>
      <c r="X200" s="22">
        <v>142.38999999999999</v>
      </c>
      <c r="Y200" s="22">
        <v>118.31</v>
      </c>
    </row>
    <row r="201" spans="1:25" x14ac:dyDescent="0.2">
      <c r="A201" s="43">
        <v>23</v>
      </c>
      <c r="B201" s="22">
        <v>98.88</v>
      </c>
      <c r="C201" s="22">
        <v>83.67</v>
      </c>
      <c r="D201" s="22">
        <v>71.28</v>
      </c>
      <c r="E201" s="22">
        <v>65.540000000000006</v>
      </c>
      <c r="F201" s="22">
        <v>63.71</v>
      </c>
      <c r="G201" s="22">
        <v>74.69</v>
      </c>
      <c r="H201" s="22">
        <v>83</v>
      </c>
      <c r="I201" s="22">
        <v>105.32</v>
      </c>
      <c r="J201" s="22">
        <v>133.94</v>
      </c>
      <c r="K201" s="22">
        <v>149.96</v>
      </c>
      <c r="L201" s="22">
        <v>153.58000000000001</v>
      </c>
      <c r="M201" s="22">
        <v>151.94</v>
      </c>
      <c r="N201" s="22">
        <v>149.69999999999999</v>
      </c>
      <c r="O201" s="22">
        <v>152.31</v>
      </c>
      <c r="P201" s="22">
        <v>156.76</v>
      </c>
      <c r="Q201" s="22">
        <v>160.82</v>
      </c>
      <c r="R201" s="22">
        <v>154.22</v>
      </c>
      <c r="S201" s="22">
        <v>151.77000000000001</v>
      </c>
      <c r="T201" s="22">
        <v>144.85</v>
      </c>
      <c r="U201" s="22">
        <v>138.08000000000001</v>
      </c>
      <c r="V201" s="22">
        <v>131.66999999999999</v>
      </c>
      <c r="W201" s="22">
        <v>145.37</v>
      </c>
      <c r="X201" s="22">
        <v>141.88</v>
      </c>
      <c r="Y201" s="22">
        <v>112.85</v>
      </c>
    </row>
    <row r="202" spans="1:25" x14ac:dyDescent="0.2">
      <c r="A202" s="43">
        <v>24</v>
      </c>
      <c r="B202" s="22">
        <v>121.52</v>
      </c>
      <c r="C202" s="22">
        <v>101.2</v>
      </c>
      <c r="D202" s="22">
        <v>100.13</v>
      </c>
      <c r="E202" s="22">
        <v>97.96</v>
      </c>
      <c r="F202" s="22">
        <v>95.98</v>
      </c>
      <c r="G202" s="22">
        <v>104.24</v>
      </c>
      <c r="H202" s="22">
        <v>108.34</v>
      </c>
      <c r="I202" s="22">
        <v>110.49</v>
      </c>
      <c r="J202" s="22">
        <v>132.69999999999999</v>
      </c>
      <c r="K202" s="22">
        <v>147.72999999999999</v>
      </c>
      <c r="L202" s="22">
        <v>153.29</v>
      </c>
      <c r="M202" s="22">
        <v>151.06</v>
      </c>
      <c r="N202" s="22">
        <v>158.18</v>
      </c>
      <c r="O202" s="22">
        <v>163.24</v>
      </c>
      <c r="P202" s="22">
        <v>160.78</v>
      </c>
      <c r="Q202" s="22">
        <v>161.25</v>
      </c>
      <c r="R202" s="22">
        <v>157.88999999999999</v>
      </c>
      <c r="S202" s="22">
        <v>156.32</v>
      </c>
      <c r="T202" s="22">
        <v>155.12</v>
      </c>
      <c r="U202" s="22">
        <v>148.63999999999999</v>
      </c>
      <c r="V202" s="22">
        <v>139.62</v>
      </c>
      <c r="W202" s="22">
        <v>149.19999999999999</v>
      </c>
      <c r="X202" s="22">
        <v>149.49</v>
      </c>
      <c r="Y202" s="22">
        <v>121.58</v>
      </c>
    </row>
    <row r="203" spans="1:25" x14ac:dyDescent="0.2">
      <c r="A203" s="43">
        <v>25</v>
      </c>
      <c r="B203" s="22">
        <v>103.51</v>
      </c>
      <c r="C203" s="22">
        <v>101.49</v>
      </c>
      <c r="D203" s="22">
        <v>96.08</v>
      </c>
      <c r="E203" s="22">
        <v>91.78</v>
      </c>
      <c r="F203" s="22">
        <v>70.010000000000005</v>
      </c>
      <c r="G203" s="22">
        <v>67.430000000000007</v>
      </c>
      <c r="H203" s="22">
        <v>75.56</v>
      </c>
      <c r="I203" s="22">
        <v>100.5</v>
      </c>
      <c r="J203" s="22">
        <v>104.22</v>
      </c>
      <c r="K203" s="22">
        <v>125.2</v>
      </c>
      <c r="L203" s="22">
        <v>142.16999999999999</v>
      </c>
      <c r="M203" s="22">
        <v>146.93</v>
      </c>
      <c r="N203" s="22">
        <v>147.66999999999999</v>
      </c>
      <c r="O203" s="22">
        <v>149.22999999999999</v>
      </c>
      <c r="P203" s="22">
        <v>146.6</v>
      </c>
      <c r="Q203" s="22">
        <v>146.85</v>
      </c>
      <c r="R203" s="22">
        <v>142.41999999999999</v>
      </c>
      <c r="S203" s="22">
        <v>140.72</v>
      </c>
      <c r="T203" s="22">
        <v>140.41</v>
      </c>
      <c r="U203" s="22">
        <v>139.81</v>
      </c>
      <c r="V203" s="22">
        <v>139.36000000000001</v>
      </c>
      <c r="W203" s="22">
        <v>149.43</v>
      </c>
      <c r="X203" s="22">
        <v>148.47</v>
      </c>
      <c r="Y203" s="22">
        <v>131.53</v>
      </c>
    </row>
    <row r="204" spans="1:25" x14ac:dyDescent="0.2">
      <c r="A204" s="43">
        <v>26</v>
      </c>
      <c r="B204" s="22">
        <v>115.19</v>
      </c>
      <c r="C204" s="22">
        <v>96.7</v>
      </c>
      <c r="D204" s="22">
        <v>81.900000000000006</v>
      </c>
      <c r="E204" s="22">
        <v>70.12</v>
      </c>
      <c r="F204" s="22">
        <v>68.03</v>
      </c>
      <c r="G204" s="22">
        <v>80.7</v>
      </c>
      <c r="H204" s="22">
        <v>93.12</v>
      </c>
      <c r="I204" s="22">
        <v>114.57</v>
      </c>
      <c r="J204" s="22">
        <v>147.84</v>
      </c>
      <c r="K204" s="22">
        <v>158.62</v>
      </c>
      <c r="L204" s="22">
        <v>165</v>
      </c>
      <c r="M204" s="22">
        <v>163.27000000000001</v>
      </c>
      <c r="N204" s="22">
        <v>159.28</v>
      </c>
      <c r="O204" s="22">
        <v>162.34</v>
      </c>
      <c r="P204" s="22">
        <v>165.88</v>
      </c>
      <c r="Q204" s="22">
        <v>171.76</v>
      </c>
      <c r="R204" s="22">
        <v>167.64</v>
      </c>
      <c r="S204" s="22">
        <v>162.5</v>
      </c>
      <c r="T204" s="22">
        <v>155.86000000000001</v>
      </c>
      <c r="U204" s="22">
        <v>149.02000000000001</v>
      </c>
      <c r="V204" s="22">
        <v>139.29</v>
      </c>
      <c r="W204" s="22">
        <v>150.53</v>
      </c>
      <c r="X204" s="22">
        <v>147.25</v>
      </c>
      <c r="Y204" s="22">
        <v>115.36</v>
      </c>
    </row>
    <row r="205" spans="1:25" x14ac:dyDescent="0.2">
      <c r="A205" s="43">
        <v>27</v>
      </c>
      <c r="B205" s="22">
        <v>100.63</v>
      </c>
      <c r="C205" s="22">
        <v>93.66</v>
      </c>
      <c r="D205" s="22">
        <v>82.69</v>
      </c>
      <c r="E205" s="22">
        <v>79.77</v>
      </c>
      <c r="F205" s="22">
        <v>77.77</v>
      </c>
      <c r="G205" s="22">
        <v>77.75</v>
      </c>
      <c r="H205" s="22">
        <v>96.13</v>
      </c>
      <c r="I205" s="22">
        <v>113.91</v>
      </c>
      <c r="J205" s="22">
        <v>143.41</v>
      </c>
      <c r="K205" s="22">
        <v>159.26</v>
      </c>
      <c r="L205" s="22">
        <v>163.54</v>
      </c>
      <c r="M205" s="22">
        <v>160.49</v>
      </c>
      <c r="N205" s="22">
        <v>159.13</v>
      </c>
      <c r="O205" s="22">
        <v>162.51</v>
      </c>
      <c r="P205" s="22">
        <v>161.19</v>
      </c>
      <c r="Q205" s="22">
        <v>163.01</v>
      </c>
      <c r="R205" s="22">
        <v>160.99</v>
      </c>
      <c r="S205" s="22">
        <v>155.80000000000001</v>
      </c>
      <c r="T205" s="22">
        <v>151.09</v>
      </c>
      <c r="U205" s="22">
        <v>146.44999999999999</v>
      </c>
      <c r="V205" s="22">
        <v>137.22999999999999</v>
      </c>
      <c r="W205" s="22">
        <v>149.38</v>
      </c>
      <c r="X205" s="22">
        <v>145.69999999999999</v>
      </c>
      <c r="Y205" s="22">
        <v>117.85</v>
      </c>
    </row>
    <row r="206" spans="1:25" x14ac:dyDescent="0.2">
      <c r="A206" s="43">
        <v>28</v>
      </c>
      <c r="B206" s="22">
        <v>107.87</v>
      </c>
      <c r="C206" s="22">
        <v>98.07</v>
      </c>
      <c r="D206" s="22">
        <v>87.03</v>
      </c>
      <c r="E206" s="22">
        <v>82.27</v>
      </c>
      <c r="F206" s="22">
        <v>80.95</v>
      </c>
      <c r="G206" s="22">
        <v>83.1</v>
      </c>
      <c r="H206" s="22">
        <v>94.34</v>
      </c>
      <c r="I206" s="22">
        <v>110.51</v>
      </c>
      <c r="J206" s="22">
        <v>149.58000000000001</v>
      </c>
      <c r="K206" s="22">
        <v>155.38999999999999</v>
      </c>
      <c r="L206" s="22">
        <v>163.12</v>
      </c>
      <c r="M206" s="22">
        <v>161.55000000000001</v>
      </c>
      <c r="N206" s="22">
        <v>158.43</v>
      </c>
      <c r="O206" s="22">
        <v>162.41</v>
      </c>
      <c r="P206" s="22">
        <v>164.85</v>
      </c>
      <c r="Q206" s="22">
        <v>166.09</v>
      </c>
      <c r="R206" s="22">
        <v>162.13999999999999</v>
      </c>
      <c r="S206" s="22">
        <v>157.15</v>
      </c>
      <c r="T206" s="22">
        <v>151.49</v>
      </c>
      <c r="U206" s="22">
        <v>148.88999999999999</v>
      </c>
      <c r="V206" s="22">
        <v>143.36000000000001</v>
      </c>
      <c r="W206" s="22">
        <v>150.41999999999999</v>
      </c>
      <c r="X206" s="22">
        <v>145.72</v>
      </c>
      <c r="Y206" s="22">
        <v>123.65</v>
      </c>
    </row>
    <row r="207" spans="1:25" x14ac:dyDescent="0.2">
      <c r="A207" s="43">
        <v>29</v>
      </c>
      <c r="B207" s="22">
        <v>99.69</v>
      </c>
      <c r="C207" s="22">
        <v>91.47</v>
      </c>
      <c r="D207" s="22">
        <v>74.95</v>
      </c>
      <c r="E207" s="22">
        <v>0.24</v>
      </c>
      <c r="F207" s="22">
        <v>0</v>
      </c>
      <c r="G207" s="22">
        <v>55.92</v>
      </c>
      <c r="H207" s="22">
        <v>86.4</v>
      </c>
      <c r="I207" s="22">
        <v>108.45</v>
      </c>
      <c r="J207" s="22">
        <v>145.88</v>
      </c>
      <c r="K207" s="22">
        <v>157.57</v>
      </c>
      <c r="L207" s="22">
        <v>160.94</v>
      </c>
      <c r="M207" s="22">
        <v>159.18</v>
      </c>
      <c r="N207" s="22">
        <v>156.37</v>
      </c>
      <c r="O207" s="22">
        <v>160.97</v>
      </c>
      <c r="P207" s="22">
        <v>163.44999999999999</v>
      </c>
      <c r="Q207" s="22">
        <v>163.27000000000001</v>
      </c>
      <c r="R207" s="22">
        <v>160.33000000000001</v>
      </c>
      <c r="S207" s="22">
        <v>150.76</v>
      </c>
      <c r="T207" s="22">
        <v>148.94</v>
      </c>
      <c r="U207" s="22">
        <v>141.43</v>
      </c>
      <c r="V207" s="22">
        <v>137.80000000000001</v>
      </c>
      <c r="W207" s="22">
        <v>146.13999999999999</v>
      </c>
      <c r="X207" s="22">
        <v>140.30000000000001</v>
      </c>
      <c r="Y207" s="22">
        <v>117.67</v>
      </c>
    </row>
    <row r="208" spans="1:25" x14ac:dyDescent="0.2">
      <c r="A208" s="43">
        <v>30</v>
      </c>
      <c r="B208" s="22">
        <v>110.65</v>
      </c>
      <c r="C208" s="22">
        <v>98.51</v>
      </c>
      <c r="D208" s="22">
        <v>94.54</v>
      </c>
      <c r="E208" s="22">
        <v>84.08</v>
      </c>
      <c r="F208" s="22">
        <v>83.21</v>
      </c>
      <c r="G208" s="22">
        <v>94.03</v>
      </c>
      <c r="H208" s="22">
        <v>97.38</v>
      </c>
      <c r="I208" s="22">
        <v>122.31</v>
      </c>
      <c r="J208" s="22">
        <v>150.97</v>
      </c>
      <c r="K208" s="22">
        <v>161.96</v>
      </c>
      <c r="L208" s="22">
        <v>165.23</v>
      </c>
      <c r="M208" s="22">
        <v>165.41</v>
      </c>
      <c r="N208" s="22">
        <v>163.36000000000001</v>
      </c>
      <c r="O208" s="22">
        <v>166.63</v>
      </c>
      <c r="P208" s="22">
        <v>168.14</v>
      </c>
      <c r="Q208" s="22">
        <v>169.39</v>
      </c>
      <c r="R208" s="22">
        <v>174.63</v>
      </c>
      <c r="S208" s="22">
        <v>165.87</v>
      </c>
      <c r="T208" s="22">
        <v>157.36000000000001</v>
      </c>
      <c r="U208" s="22">
        <v>151.08000000000001</v>
      </c>
      <c r="V208" s="22">
        <v>142.91999999999999</v>
      </c>
      <c r="W208" s="22">
        <v>150.21</v>
      </c>
      <c r="X208" s="22">
        <v>148.06</v>
      </c>
      <c r="Y208" s="22">
        <v>119.44</v>
      </c>
    </row>
    <row r="209" spans="1:25" x14ac:dyDescent="0.2">
      <c r="A209" s="43">
        <v>31</v>
      </c>
      <c r="B209" s="22">
        <v>143.06</v>
      </c>
      <c r="C209" s="22">
        <v>120.46</v>
      </c>
      <c r="D209" s="22">
        <v>117.02</v>
      </c>
      <c r="E209" s="22">
        <v>113.2</v>
      </c>
      <c r="F209" s="22">
        <v>108.91</v>
      </c>
      <c r="G209" s="22">
        <v>106.71</v>
      </c>
      <c r="H209" s="22">
        <v>109</v>
      </c>
      <c r="I209" s="22">
        <v>117.72</v>
      </c>
      <c r="J209" s="22">
        <v>146.03</v>
      </c>
      <c r="K209" s="22">
        <v>157.02000000000001</v>
      </c>
      <c r="L209" s="22">
        <v>161.35</v>
      </c>
      <c r="M209" s="22">
        <v>163.61000000000001</v>
      </c>
      <c r="N209" s="22">
        <v>171.86</v>
      </c>
      <c r="O209" s="22">
        <v>165.63</v>
      </c>
      <c r="P209" s="22">
        <v>163.01</v>
      </c>
      <c r="Q209" s="22">
        <v>161.79</v>
      </c>
      <c r="R209" s="22">
        <v>163.51</v>
      </c>
      <c r="S209" s="22">
        <v>162.22</v>
      </c>
      <c r="T209" s="22">
        <v>161</v>
      </c>
      <c r="U209" s="22">
        <v>159.63999999999999</v>
      </c>
      <c r="V209" s="22">
        <v>147.94</v>
      </c>
      <c r="W209" s="22">
        <v>159.72</v>
      </c>
      <c r="X209" s="22">
        <v>163</v>
      </c>
      <c r="Y209" s="22">
        <v>149.21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43">
        <v>1</v>
      </c>
      <c r="B213" s="22">
        <v>82.89</v>
      </c>
      <c r="C213" s="22">
        <v>74.37</v>
      </c>
      <c r="D213" s="22">
        <v>65.739999999999995</v>
      </c>
      <c r="E213" s="22">
        <v>64.16</v>
      </c>
      <c r="F213" s="22">
        <v>64.09</v>
      </c>
      <c r="G213" s="22">
        <v>61.31</v>
      </c>
      <c r="H213" s="22">
        <v>59.15</v>
      </c>
      <c r="I213" s="22">
        <v>64.8</v>
      </c>
      <c r="J213" s="22">
        <v>77.34</v>
      </c>
      <c r="K213" s="22">
        <v>89.46</v>
      </c>
      <c r="L213" s="22">
        <v>96.53</v>
      </c>
      <c r="M213" s="22">
        <v>97.36</v>
      </c>
      <c r="N213" s="22">
        <v>95.47</v>
      </c>
      <c r="O213" s="22">
        <v>93.23</v>
      </c>
      <c r="P213" s="22">
        <v>83.99</v>
      </c>
      <c r="Q213" s="22">
        <v>83.44</v>
      </c>
      <c r="R213" s="22">
        <v>83.7</v>
      </c>
      <c r="S213" s="22">
        <v>83.35</v>
      </c>
      <c r="T213" s="22">
        <v>81.75</v>
      </c>
      <c r="U213" s="22">
        <v>83.94</v>
      </c>
      <c r="V213" s="22">
        <v>97.9</v>
      </c>
      <c r="W213" s="22">
        <v>107.2</v>
      </c>
      <c r="X213" s="22">
        <v>105.44</v>
      </c>
      <c r="Y213" s="22">
        <v>84.89</v>
      </c>
    </row>
    <row r="214" spans="1:25" x14ac:dyDescent="0.2">
      <c r="A214" s="43">
        <v>2</v>
      </c>
      <c r="B214" s="22">
        <v>89.61</v>
      </c>
      <c r="C214" s="22">
        <v>78.94</v>
      </c>
      <c r="D214" s="22">
        <v>68.540000000000006</v>
      </c>
      <c r="E214" s="22">
        <v>67.72</v>
      </c>
      <c r="F214" s="22">
        <v>67.25</v>
      </c>
      <c r="G214" s="22">
        <v>65.45</v>
      </c>
      <c r="H214" s="22">
        <v>61.9</v>
      </c>
      <c r="I214" s="22">
        <v>64.95</v>
      </c>
      <c r="J214" s="22">
        <v>80.349999999999994</v>
      </c>
      <c r="K214" s="22">
        <v>94.41</v>
      </c>
      <c r="L214" s="22">
        <v>100.64</v>
      </c>
      <c r="M214" s="22">
        <v>100.57</v>
      </c>
      <c r="N214" s="22">
        <v>100.47</v>
      </c>
      <c r="O214" s="22">
        <v>99.82</v>
      </c>
      <c r="P214" s="22">
        <v>97.53</v>
      </c>
      <c r="Q214" s="22">
        <v>97.59</v>
      </c>
      <c r="R214" s="22">
        <v>90.67</v>
      </c>
      <c r="S214" s="22">
        <v>84.68</v>
      </c>
      <c r="T214" s="22">
        <v>82.86</v>
      </c>
      <c r="U214" s="22">
        <v>85.76</v>
      </c>
      <c r="V214" s="22">
        <v>98.66</v>
      </c>
      <c r="W214" s="22">
        <v>109.61</v>
      </c>
      <c r="X214" s="22">
        <v>107.44</v>
      </c>
      <c r="Y214" s="22">
        <v>93.02</v>
      </c>
    </row>
    <row r="215" spans="1:25" x14ac:dyDescent="0.2">
      <c r="A215" s="43">
        <v>3</v>
      </c>
      <c r="B215" s="22">
        <v>91.34</v>
      </c>
      <c r="C215" s="22">
        <v>81.75</v>
      </c>
      <c r="D215" s="22">
        <v>73.7</v>
      </c>
      <c r="E215" s="22">
        <v>70.05</v>
      </c>
      <c r="F215" s="22">
        <v>69.459999999999994</v>
      </c>
      <c r="G215" s="22">
        <v>69.89</v>
      </c>
      <c r="H215" s="22">
        <v>66.39</v>
      </c>
      <c r="I215" s="22">
        <v>74.77</v>
      </c>
      <c r="J215" s="22">
        <v>89.92</v>
      </c>
      <c r="K215" s="22">
        <v>103.45</v>
      </c>
      <c r="L215" s="22">
        <v>107.4</v>
      </c>
      <c r="M215" s="22">
        <v>107.54</v>
      </c>
      <c r="N215" s="22">
        <v>103.95</v>
      </c>
      <c r="O215" s="22">
        <v>103.34</v>
      </c>
      <c r="P215" s="22">
        <v>103.03</v>
      </c>
      <c r="Q215" s="22">
        <v>102.16</v>
      </c>
      <c r="R215" s="22">
        <v>99.86</v>
      </c>
      <c r="S215" s="22">
        <v>95.14</v>
      </c>
      <c r="T215" s="22">
        <v>93.17</v>
      </c>
      <c r="U215" s="22">
        <v>97.8</v>
      </c>
      <c r="V215" s="22">
        <v>104.67</v>
      </c>
      <c r="W215" s="22">
        <v>114.55</v>
      </c>
      <c r="X215" s="22">
        <v>114.01</v>
      </c>
      <c r="Y215" s="22">
        <v>96.55</v>
      </c>
    </row>
    <row r="216" spans="1:25" x14ac:dyDescent="0.2">
      <c r="A216" s="43">
        <v>4</v>
      </c>
      <c r="B216" s="22">
        <v>86.5</v>
      </c>
      <c r="C216" s="22">
        <v>78.099999999999994</v>
      </c>
      <c r="D216" s="22">
        <v>69.91</v>
      </c>
      <c r="E216" s="22">
        <v>67.25</v>
      </c>
      <c r="F216" s="22">
        <v>66.62</v>
      </c>
      <c r="G216" s="22">
        <v>66.3</v>
      </c>
      <c r="H216" s="22">
        <v>64.47</v>
      </c>
      <c r="I216" s="22">
        <v>64.680000000000007</v>
      </c>
      <c r="J216" s="22">
        <v>76.650000000000006</v>
      </c>
      <c r="K216" s="22">
        <v>87.19</v>
      </c>
      <c r="L216" s="22">
        <v>99.44</v>
      </c>
      <c r="M216" s="22">
        <v>100.28</v>
      </c>
      <c r="N216" s="22">
        <v>97.93</v>
      </c>
      <c r="O216" s="22">
        <v>96.55</v>
      </c>
      <c r="P216" s="22">
        <v>94.77</v>
      </c>
      <c r="Q216" s="22">
        <v>94.44</v>
      </c>
      <c r="R216" s="22">
        <v>90.46</v>
      </c>
      <c r="S216" s="22">
        <v>84.4</v>
      </c>
      <c r="T216" s="22">
        <v>85.98</v>
      </c>
      <c r="U216" s="22">
        <v>88.48</v>
      </c>
      <c r="V216" s="22">
        <v>98.19</v>
      </c>
      <c r="W216" s="22">
        <v>104.75</v>
      </c>
      <c r="X216" s="22">
        <v>103.16</v>
      </c>
      <c r="Y216" s="22">
        <v>94.49</v>
      </c>
    </row>
    <row r="217" spans="1:25" x14ac:dyDescent="0.2">
      <c r="A217" s="43">
        <v>5</v>
      </c>
      <c r="B217" s="22">
        <v>88.4</v>
      </c>
      <c r="C217" s="22">
        <v>73.040000000000006</v>
      </c>
      <c r="D217" s="22">
        <v>64.94</v>
      </c>
      <c r="E217" s="22">
        <v>63.49</v>
      </c>
      <c r="F217" s="22">
        <v>64.040000000000006</v>
      </c>
      <c r="G217" s="22">
        <v>65.66</v>
      </c>
      <c r="H217" s="22">
        <v>67.14</v>
      </c>
      <c r="I217" s="22">
        <v>89.74</v>
      </c>
      <c r="J217" s="22">
        <v>102.36</v>
      </c>
      <c r="K217" s="22">
        <v>109.57</v>
      </c>
      <c r="L217" s="22">
        <v>110.05</v>
      </c>
      <c r="M217" s="22">
        <v>111.99</v>
      </c>
      <c r="N217" s="22">
        <v>109.19</v>
      </c>
      <c r="O217" s="22">
        <v>112.12</v>
      </c>
      <c r="P217" s="22">
        <v>113.99</v>
      </c>
      <c r="Q217" s="22">
        <v>113.12</v>
      </c>
      <c r="R217" s="22">
        <v>109.75</v>
      </c>
      <c r="S217" s="22">
        <v>103.77</v>
      </c>
      <c r="T217" s="22">
        <v>102.11</v>
      </c>
      <c r="U217" s="22">
        <v>101.37</v>
      </c>
      <c r="V217" s="22">
        <v>97.63</v>
      </c>
      <c r="W217" s="22">
        <v>103.23</v>
      </c>
      <c r="X217" s="22">
        <v>101.09</v>
      </c>
      <c r="Y217" s="22">
        <v>85.47</v>
      </c>
    </row>
    <row r="218" spans="1:25" x14ac:dyDescent="0.2">
      <c r="A218" s="43">
        <v>6</v>
      </c>
      <c r="B218" s="22">
        <v>71.900000000000006</v>
      </c>
      <c r="C218" s="22">
        <v>65</v>
      </c>
      <c r="D218" s="22">
        <v>59.67</v>
      </c>
      <c r="E218" s="22">
        <v>57.39</v>
      </c>
      <c r="F218" s="22">
        <v>62.8</v>
      </c>
      <c r="G218" s="22">
        <v>65.81</v>
      </c>
      <c r="H218" s="22">
        <v>70.319999999999993</v>
      </c>
      <c r="I218" s="22">
        <v>85.84</v>
      </c>
      <c r="J218" s="22">
        <v>96.26</v>
      </c>
      <c r="K218" s="22">
        <v>106.98</v>
      </c>
      <c r="L218" s="22">
        <v>108.34</v>
      </c>
      <c r="M218" s="22">
        <v>106.93</v>
      </c>
      <c r="N218" s="22">
        <v>105.16</v>
      </c>
      <c r="O218" s="22">
        <v>106.72</v>
      </c>
      <c r="P218" s="22">
        <v>108.81</v>
      </c>
      <c r="Q218" s="22">
        <v>106.92</v>
      </c>
      <c r="R218" s="22">
        <v>104.84</v>
      </c>
      <c r="S218" s="22">
        <v>100.43</v>
      </c>
      <c r="T218" s="22">
        <v>98.01</v>
      </c>
      <c r="U218" s="22">
        <v>98.38</v>
      </c>
      <c r="V218" s="22">
        <v>95.31</v>
      </c>
      <c r="W218" s="22">
        <v>103.2</v>
      </c>
      <c r="X218" s="22">
        <v>96.52</v>
      </c>
      <c r="Y218" s="22">
        <v>84.98</v>
      </c>
    </row>
    <row r="219" spans="1:25" x14ac:dyDescent="0.2">
      <c r="A219" s="43">
        <v>7</v>
      </c>
      <c r="B219" s="22">
        <v>67.47</v>
      </c>
      <c r="C219" s="22">
        <v>61.64</v>
      </c>
      <c r="D219" s="22">
        <v>57.88</v>
      </c>
      <c r="E219" s="22">
        <v>53.01</v>
      </c>
      <c r="F219" s="22">
        <v>53.84</v>
      </c>
      <c r="G219" s="22">
        <v>64.87</v>
      </c>
      <c r="H219" s="22">
        <v>66.790000000000006</v>
      </c>
      <c r="I219" s="22">
        <v>79.63</v>
      </c>
      <c r="J219" s="22">
        <v>95.94</v>
      </c>
      <c r="K219" s="22">
        <v>102.99</v>
      </c>
      <c r="L219" s="22">
        <v>104.5</v>
      </c>
      <c r="M219" s="22">
        <v>104.63</v>
      </c>
      <c r="N219" s="22">
        <v>104.23</v>
      </c>
      <c r="O219" s="22">
        <v>104.65</v>
      </c>
      <c r="P219" s="22">
        <v>106.13</v>
      </c>
      <c r="Q219" s="22">
        <v>104.98</v>
      </c>
      <c r="R219" s="22">
        <v>102.67</v>
      </c>
      <c r="S219" s="22">
        <v>98.86</v>
      </c>
      <c r="T219" s="22">
        <v>97.81</v>
      </c>
      <c r="U219" s="22">
        <v>97.4</v>
      </c>
      <c r="V219" s="22">
        <v>93.5</v>
      </c>
      <c r="W219" s="22">
        <v>100.02</v>
      </c>
      <c r="X219" s="22">
        <v>93.42</v>
      </c>
      <c r="Y219" s="22">
        <v>78.760000000000005</v>
      </c>
    </row>
    <row r="220" spans="1:25" x14ac:dyDescent="0.2">
      <c r="A220" s="43">
        <v>8</v>
      </c>
      <c r="B220" s="22">
        <v>74.06</v>
      </c>
      <c r="C220" s="22">
        <v>63.11</v>
      </c>
      <c r="D220" s="22">
        <v>61.56</v>
      </c>
      <c r="E220" s="22">
        <v>58.13</v>
      </c>
      <c r="F220" s="22">
        <v>59.31</v>
      </c>
      <c r="G220" s="22">
        <v>66.17</v>
      </c>
      <c r="H220" s="22">
        <v>73.900000000000006</v>
      </c>
      <c r="I220" s="22">
        <v>91.3</v>
      </c>
      <c r="J220" s="22">
        <v>104.31</v>
      </c>
      <c r="K220" s="22">
        <v>110.45</v>
      </c>
      <c r="L220" s="22">
        <v>111.07</v>
      </c>
      <c r="M220" s="22">
        <v>110.76</v>
      </c>
      <c r="N220" s="22">
        <v>108.65</v>
      </c>
      <c r="O220" s="22">
        <v>108.62</v>
      </c>
      <c r="P220" s="22">
        <v>108.94</v>
      </c>
      <c r="Q220" s="22">
        <v>108.51</v>
      </c>
      <c r="R220" s="22">
        <v>104.9</v>
      </c>
      <c r="S220" s="22">
        <v>102.36</v>
      </c>
      <c r="T220" s="22">
        <v>99.66</v>
      </c>
      <c r="U220" s="22">
        <v>95.82</v>
      </c>
      <c r="V220" s="22">
        <v>95.5</v>
      </c>
      <c r="W220" s="22">
        <v>103.14</v>
      </c>
      <c r="X220" s="22">
        <v>96.55</v>
      </c>
      <c r="Y220" s="22">
        <v>86.49</v>
      </c>
    </row>
    <row r="221" spans="1:25" x14ac:dyDescent="0.2">
      <c r="A221" s="43">
        <v>9</v>
      </c>
      <c r="B221" s="22">
        <v>78.239999999999995</v>
      </c>
      <c r="C221" s="22">
        <v>64.94</v>
      </c>
      <c r="D221" s="22">
        <v>65</v>
      </c>
      <c r="E221" s="22">
        <v>64.97</v>
      </c>
      <c r="F221" s="22">
        <v>62.7</v>
      </c>
      <c r="G221" s="22">
        <v>63.38</v>
      </c>
      <c r="H221" s="22">
        <v>49.95</v>
      </c>
      <c r="I221" s="22">
        <v>60.58</v>
      </c>
      <c r="J221" s="22">
        <v>73.540000000000006</v>
      </c>
      <c r="K221" s="22">
        <v>79.84</v>
      </c>
      <c r="L221" s="22">
        <v>87.47</v>
      </c>
      <c r="M221" s="22">
        <v>88.28</v>
      </c>
      <c r="N221" s="22">
        <v>83.71</v>
      </c>
      <c r="O221" s="22">
        <v>82.9</v>
      </c>
      <c r="P221" s="22">
        <v>83.43</v>
      </c>
      <c r="Q221" s="22">
        <v>83.3</v>
      </c>
      <c r="R221" s="22">
        <v>80.88</v>
      </c>
      <c r="S221" s="22">
        <v>79.09</v>
      </c>
      <c r="T221" s="22">
        <v>79.23</v>
      </c>
      <c r="U221" s="22">
        <v>79.569999999999993</v>
      </c>
      <c r="V221" s="22">
        <v>89</v>
      </c>
      <c r="W221" s="22">
        <v>100.42</v>
      </c>
      <c r="X221" s="22">
        <v>100.17</v>
      </c>
      <c r="Y221" s="22">
        <v>81.17</v>
      </c>
    </row>
    <row r="222" spans="1:25" x14ac:dyDescent="0.2">
      <c r="A222" s="43">
        <v>10</v>
      </c>
      <c r="B222" s="22">
        <v>80.87</v>
      </c>
      <c r="C222" s="22">
        <v>66.62</v>
      </c>
      <c r="D222" s="22">
        <v>65.599999999999994</v>
      </c>
      <c r="E222" s="22">
        <v>63.96</v>
      </c>
      <c r="F222" s="22">
        <v>60.74</v>
      </c>
      <c r="G222" s="22">
        <v>61.28</v>
      </c>
      <c r="H222" s="22">
        <v>57.77</v>
      </c>
      <c r="I222" s="22">
        <v>65.55</v>
      </c>
      <c r="J222" s="22">
        <v>78.87</v>
      </c>
      <c r="K222" s="22">
        <v>99.46</v>
      </c>
      <c r="L222" s="22">
        <v>105</v>
      </c>
      <c r="M222" s="22">
        <v>102.67</v>
      </c>
      <c r="N222" s="22">
        <v>100.51</v>
      </c>
      <c r="O222" s="22">
        <v>100.38</v>
      </c>
      <c r="P222" s="22">
        <v>99.96</v>
      </c>
      <c r="Q222" s="22">
        <v>100.43</v>
      </c>
      <c r="R222" s="22">
        <v>96.19</v>
      </c>
      <c r="S222" s="22">
        <v>89.96</v>
      </c>
      <c r="T222" s="22">
        <v>88.04</v>
      </c>
      <c r="U222" s="22">
        <v>89.71</v>
      </c>
      <c r="V222" s="22">
        <v>100.56</v>
      </c>
      <c r="W222" s="22">
        <v>108.28</v>
      </c>
      <c r="X222" s="22">
        <v>103.76</v>
      </c>
      <c r="Y222" s="22">
        <v>82</v>
      </c>
    </row>
    <row r="223" spans="1:25" x14ac:dyDescent="0.2">
      <c r="A223" s="43">
        <v>11</v>
      </c>
      <c r="B223" s="22">
        <v>75.33</v>
      </c>
      <c r="C223" s="22">
        <v>64.64</v>
      </c>
      <c r="D223" s="22">
        <v>60.61</v>
      </c>
      <c r="E223" s="22">
        <v>56.86</v>
      </c>
      <c r="F223" s="22">
        <v>52.24</v>
      </c>
      <c r="G223" s="22">
        <v>54.82</v>
      </c>
      <c r="H223" s="22">
        <v>54.9</v>
      </c>
      <c r="I223" s="22">
        <v>60.64</v>
      </c>
      <c r="J223" s="22">
        <v>74.84</v>
      </c>
      <c r="K223" s="22">
        <v>85.04</v>
      </c>
      <c r="L223" s="22">
        <v>97.06</v>
      </c>
      <c r="M223" s="22">
        <v>98.16</v>
      </c>
      <c r="N223" s="22">
        <v>97.29</v>
      </c>
      <c r="O223" s="22">
        <v>96.79</v>
      </c>
      <c r="P223" s="22">
        <v>93.26</v>
      </c>
      <c r="Q223" s="22">
        <v>92.7</v>
      </c>
      <c r="R223" s="22">
        <v>85.78</v>
      </c>
      <c r="S223" s="22">
        <v>82.15</v>
      </c>
      <c r="T223" s="22">
        <v>82.02</v>
      </c>
      <c r="U223" s="22">
        <v>84.36</v>
      </c>
      <c r="V223" s="22">
        <v>100.3</v>
      </c>
      <c r="W223" s="22">
        <v>107.75</v>
      </c>
      <c r="X223" s="22">
        <v>105.13</v>
      </c>
      <c r="Y223" s="22">
        <v>80.45</v>
      </c>
    </row>
    <row r="224" spans="1:25" x14ac:dyDescent="0.2">
      <c r="A224" s="43">
        <v>12</v>
      </c>
      <c r="B224" s="22">
        <v>75.459999999999994</v>
      </c>
      <c r="C224" s="22">
        <v>64.83</v>
      </c>
      <c r="D224" s="22">
        <v>58.01</v>
      </c>
      <c r="E224" s="22">
        <v>51.55</v>
      </c>
      <c r="F224" s="22">
        <v>55.19</v>
      </c>
      <c r="G224" s="22">
        <v>59.44</v>
      </c>
      <c r="H224" s="22">
        <v>72.430000000000007</v>
      </c>
      <c r="I224" s="22">
        <v>89.28</v>
      </c>
      <c r="J224" s="22">
        <v>102.25</v>
      </c>
      <c r="K224" s="22">
        <v>114.49</v>
      </c>
      <c r="L224" s="22">
        <v>116.98</v>
      </c>
      <c r="M224" s="22">
        <v>117.19</v>
      </c>
      <c r="N224" s="22">
        <v>116.25</v>
      </c>
      <c r="O224" s="22">
        <v>124.09</v>
      </c>
      <c r="P224" s="22">
        <v>118.45</v>
      </c>
      <c r="Q224" s="22">
        <v>117.6</v>
      </c>
      <c r="R224" s="22">
        <v>111.66</v>
      </c>
      <c r="S224" s="22">
        <v>103.95</v>
      </c>
      <c r="T224" s="22">
        <v>100.9</v>
      </c>
      <c r="U224" s="22">
        <v>100.93</v>
      </c>
      <c r="V224" s="22">
        <v>99.65</v>
      </c>
      <c r="W224" s="22">
        <v>106.52</v>
      </c>
      <c r="X224" s="22">
        <v>100.66</v>
      </c>
      <c r="Y224" s="22">
        <v>81.569999999999993</v>
      </c>
    </row>
    <row r="225" spans="1:25" x14ac:dyDescent="0.2">
      <c r="A225" s="43">
        <v>13</v>
      </c>
      <c r="B225" s="22">
        <v>65.58</v>
      </c>
      <c r="C225" s="22">
        <v>47.89</v>
      </c>
      <c r="D225" s="22">
        <v>39.71</v>
      </c>
      <c r="E225" s="22">
        <v>34.25</v>
      </c>
      <c r="F225" s="22">
        <v>39.26</v>
      </c>
      <c r="G225" s="22">
        <v>51.25</v>
      </c>
      <c r="H225" s="22">
        <v>57.21</v>
      </c>
      <c r="I225" s="22">
        <v>79.09</v>
      </c>
      <c r="J225" s="22">
        <v>95.09</v>
      </c>
      <c r="K225" s="22">
        <v>108.01</v>
      </c>
      <c r="L225" s="22">
        <v>110.51</v>
      </c>
      <c r="M225" s="22">
        <v>109.39</v>
      </c>
      <c r="N225" s="22">
        <v>105.98</v>
      </c>
      <c r="O225" s="22">
        <v>108.72</v>
      </c>
      <c r="P225" s="22">
        <v>107.8</v>
      </c>
      <c r="Q225" s="22">
        <v>108.3</v>
      </c>
      <c r="R225" s="22">
        <v>104.77</v>
      </c>
      <c r="S225" s="22">
        <v>100.07</v>
      </c>
      <c r="T225" s="22">
        <v>97.87</v>
      </c>
      <c r="U225" s="22">
        <v>96.31</v>
      </c>
      <c r="V225" s="22">
        <v>91.77</v>
      </c>
      <c r="W225" s="22">
        <v>102.88</v>
      </c>
      <c r="X225" s="22">
        <v>98.01</v>
      </c>
      <c r="Y225" s="22">
        <v>81.52</v>
      </c>
    </row>
    <row r="226" spans="1:25" x14ac:dyDescent="0.2">
      <c r="A226" s="43">
        <v>14</v>
      </c>
      <c r="B226" s="22">
        <v>66.150000000000006</v>
      </c>
      <c r="C226" s="22">
        <v>58.45</v>
      </c>
      <c r="D226" s="22">
        <v>46.59</v>
      </c>
      <c r="E226" s="22">
        <v>43.69</v>
      </c>
      <c r="F226" s="22">
        <v>43.42</v>
      </c>
      <c r="G226" s="22">
        <v>49.31</v>
      </c>
      <c r="H226" s="22">
        <v>59.39</v>
      </c>
      <c r="I226" s="22">
        <v>75.930000000000007</v>
      </c>
      <c r="J226" s="22">
        <v>94.41</v>
      </c>
      <c r="K226" s="22">
        <v>107.44</v>
      </c>
      <c r="L226" s="22">
        <v>109.46</v>
      </c>
      <c r="M226" s="22">
        <v>109.31</v>
      </c>
      <c r="N226" s="22">
        <v>106.97</v>
      </c>
      <c r="O226" s="22">
        <v>109.33</v>
      </c>
      <c r="P226" s="22">
        <v>108.61</v>
      </c>
      <c r="Q226" s="22">
        <v>108.58</v>
      </c>
      <c r="R226" s="22">
        <v>104.91</v>
      </c>
      <c r="S226" s="22">
        <v>102.06</v>
      </c>
      <c r="T226" s="22">
        <v>98.14</v>
      </c>
      <c r="U226" s="22">
        <v>95.26</v>
      </c>
      <c r="V226" s="22">
        <v>88.26</v>
      </c>
      <c r="W226" s="22">
        <v>103.82</v>
      </c>
      <c r="X226" s="22">
        <v>101.07</v>
      </c>
      <c r="Y226" s="22">
        <v>81.95</v>
      </c>
    </row>
    <row r="227" spans="1:25" x14ac:dyDescent="0.2">
      <c r="A227" s="43">
        <v>15</v>
      </c>
      <c r="B227" s="22">
        <v>67.17</v>
      </c>
      <c r="C227" s="22">
        <v>56.49</v>
      </c>
      <c r="D227" s="22">
        <v>47.26</v>
      </c>
      <c r="E227" s="22">
        <v>43.51</v>
      </c>
      <c r="F227" s="22">
        <v>43.99</v>
      </c>
      <c r="G227" s="22">
        <v>52.66</v>
      </c>
      <c r="H227" s="22">
        <v>60.78</v>
      </c>
      <c r="I227" s="22">
        <v>77.63</v>
      </c>
      <c r="J227" s="22">
        <v>95.96</v>
      </c>
      <c r="K227" s="22">
        <v>106.19</v>
      </c>
      <c r="L227" s="22">
        <v>108.03</v>
      </c>
      <c r="M227" s="22">
        <v>108.47</v>
      </c>
      <c r="N227" s="22">
        <v>107.12</v>
      </c>
      <c r="O227" s="22">
        <v>110.21</v>
      </c>
      <c r="P227" s="22">
        <v>109.18</v>
      </c>
      <c r="Q227" s="22">
        <v>110.64</v>
      </c>
      <c r="R227" s="22">
        <v>108.03</v>
      </c>
      <c r="S227" s="22">
        <v>104.47</v>
      </c>
      <c r="T227" s="22">
        <v>102.77</v>
      </c>
      <c r="U227" s="22">
        <v>101.4</v>
      </c>
      <c r="V227" s="22">
        <v>93.82</v>
      </c>
      <c r="W227" s="22">
        <v>105.15</v>
      </c>
      <c r="X227" s="22">
        <v>103.4</v>
      </c>
      <c r="Y227" s="22">
        <v>85.41</v>
      </c>
    </row>
    <row r="228" spans="1:25" x14ac:dyDescent="0.2">
      <c r="A228" s="43">
        <v>16</v>
      </c>
      <c r="B228" s="22">
        <v>72.66</v>
      </c>
      <c r="C228" s="22">
        <v>61.82</v>
      </c>
      <c r="D228" s="22">
        <v>53.97</v>
      </c>
      <c r="E228" s="22">
        <v>51.97</v>
      </c>
      <c r="F228" s="22">
        <v>51.05</v>
      </c>
      <c r="G228" s="22">
        <v>58.97</v>
      </c>
      <c r="H228" s="22">
        <v>66.14</v>
      </c>
      <c r="I228" s="22">
        <v>79.92</v>
      </c>
      <c r="J228" s="22">
        <v>96.59</v>
      </c>
      <c r="K228" s="22">
        <v>107.71</v>
      </c>
      <c r="L228" s="22">
        <v>109.39</v>
      </c>
      <c r="M228" s="22">
        <v>109.79</v>
      </c>
      <c r="N228" s="22">
        <v>110.58</v>
      </c>
      <c r="O228" s="22">
        <v>111.48</v>
      </c>
      <c r="P228" s="22">
        <v>111.28</v>
      </c>
      <c r="Q228" s="22">
        <v>110.3</v>
      </c>
      <c r="R228" s="22">
        <v>107.34</v>
      </c>
      <c r="S228" s="22">
        <v>103.47</v>
      </c>
      <c r="T228" s="22">
        <v>100.76</v>
      </c>
      <c r="U228" s="22">
        <v>98.46</v>
      </c>
      <c r="V228" s="22">
        <v>90.78</v>
      </c>
      <c r="W228" s="22">
        <v>101.85</v>
      </c>
      <c r="X228" s="22">
        <v>100.15</v>
      </c>
      <c r="Y228" s="22">
        <v>82.26</v>
      </c>
    </row>
    <row r="229" spans="1:25" x14ac:dyDescent="0.2">
      <c r="A229" s="43">
        <v>17</v>
      </c>
      <c r="B229" s="22">
        <v>80.16</v>
      </c>
      <c r="C229" s="22">
        <v>68.790000000000006</v>
      </c>
      <c r="D229" s="22">
        <v>65.290000000000006</v>
      </c>
      <c r="E229" s="22">
        <v>60.84</v>
      </c>
      <c r="F229" s="22">
        <v>39.6</v>
      </c>
      <c r="G229" s="22">
        <v>0</v>
      </c>
      <c r="H229" s="22">
        <v>0.02</v>
      </c>
      <c r="I229" s="22">
        <v>67.260000000000005</v>
      </c>
      <c r="J229" s="22">
        <v>78.87</v>
      </c>
      <c r="K229" s="22">
        <v>95.82</v>
      </c>
      <c r="L229" s="22">
        <v>102.71</v>
      </c>
      <c r="M229" s="22">
        <v>102.72</v>
      </c>
      <c r="N229" s="22">
        <v>103.9</v>
      </c>
      <c r="O229" s="22">
        <v>103.51</v>
      </c>
      <c r="P229" s="22">
        <v>102.28</v>
      </c>
      <c r="Q229" s="22">
        <v>101.68</v>
      </c>
      <c r="R229" s="22">
        <v>101.64</v>
      </c>
      <c r="S229" s="22">
        <v>99.18</v>
      </c>
      <c r="T229" s="22">
        <v>97.78</v>
      </c>
      <c r="U229" s="22">
        <v>94.04</v>
      </c>
      <c r="V229" s="22">
        <v>94.73</v>
      </c>
      <c r="W229" s="22">
        <v>103.07</v>
      </c>
      <c r="X229" s="22">
        <v>102.32</v>
      </c>
      <c r="Y229" s="22">
        <v>80.599999999999994</v>
      </c>
    </row>
    <row r="230" spans="1:25" x14ac:dyDescent="0.2">
      <c r="A230" s="43">
        <v>18</v>
      </c>
      <c r="B230" s="22">
        <v>68.010000000000005</v>
      </c>
      <c r="C230" s="22">
        <v>63.7</v>
      </c>
      <c r="D230" s="22">
        <v>53.95</v>
      </c>
      <c r="E230" s="22">
        <v>52.54</v>
      </c>
      <c r="F230" s="22">
        <v>40.15</v>
      </c>
      <c r="G230" s="22">
        <v>40.18</v>
      </c>
      <c r="H230" s="22">
        <v>0</v>
      </c>
      <c r="I230" s="22">
        <v>31.57</v>
      </c>
      <c r="J230" s="22">
        <v>64.19</v>
      </c>
      <c r="K230" s="22">
        <v>78.180000000000007</v>
      </c>
      <c r="L230" s="22">
        <v>90.94</v>
      </c>
      <c r="M230" s="22">
        <v>93.53</v>
      </c>
      <c r="N230" s="22">
        <v>93.87</v>
      </c>
      <c r="O230" s="22">
        <v>92.79</v>
      </c>
      <c r="P230" s="22">
        <v>88.33</v>
      </c>
      <c r="Q230" s="22">
        <v>89.91</v>
      </c>
      <c r="R230" s="22">
        <v>83.44</v>
      </c>
      <c r="S230" s="22">
        <v>78.290000000000006</v>
      </c>
      <c r="T230" s="22">
        <v>79.61</v>
      </c>
      <c r="U230" s="22">
        <v>78.91</v>
      </c>
      <c r="V230" s="22">
        <v>90.29</v>
      </c>
      <c r="W230" s="22">
        <v>102.16</v>
      </c>
      <c r="X230" s="22">
        <v>98.2</v>
      </c>
      <c r="Y230" s="22">
        <v>81.58</v>
      </c>
    </row>
    <row r="231" spans="1:25" x14ac:dyDescent="0.2">
      <c r="A231" s="43">
        <v>19</v>
      </c>
      <c r="B231" s="22">
        <v>69.34</v>
      </c>
      <c r="C231" s="22">
        <v>59.84</v>
      </c>
      <c r="D231" s="22">
        <v>50.94</v>
      </c>
      <c r="E231" s="22">
        <v>45.39</v>
      </c>
      <c r="F231" s="22">
        <v>0.09</v>
      </c>
      <c r="G231" s="22">
        <v>0.71</v>
      </c>
      <c r="H231" s="22">
        <v>55.2</v>
      </c>
      <c r="I231" s="22">
        <v>71.09</v>
      </c>
      <c r="J231" s="22">
        <v>92.1</v>
      </c>
      <c r="K231" s="22">
        <v>106.38</v>
      </c>
      <c r="L231" s="22">
        <v>108.45</v>
      </c>
      <c r="M231" s="22">
        <v>110.24</v>
      </c>
      <c r="N231" s="22">
        <v>108.99</v>
      </c>
      <c r="O231" s="22">
        <v>111.2</v>
      </c>
      <c r="P231" s="22">
        <v>111.1</v>
      </c>
      <c r="Q231" s="22">
        <v>111.47</v>
      </c>
      <c r="R231" s="22">
        <v>108.27</v>
      </c>
      <c r="S231" s="22">
        <v>104.27</v>
      </c>
      <c r="T231" s="22">
        <v>104.09</v>
      </c>
      <c r="U231" s="22">
        <v>102.41</v>
      </c>
      <c r="V231" s="22">
        <v>91.1</v>
      </c>
      <c r="W231" s="22">
        <v>104.77</v>
      </c>
      <c r="X231" s="22">
        <v>100.4</v>
      </c>
      <c r="Y231" s="22">
        <v>81.61</v>
      </c>
    </row>
    <row r="232" spans="1:25" x14ac:dyDescent="0.2">
      <c r="A232" s="43">
        <v>20</v>
      </c>
      <c r="B232" s="22">
        <v>66.88</v>
      </c>
      <c r="C232" s="22">
        <v>58.72</v>
      </c>
      <c r="D232" s="22">
        <v>56.54</v>
      </c>
      <c r="E232" s="22">
        <v>53.01</v>
      </c>
      <c r="F232" s="22">
        <v>49.32</v>
      </c>
      <c r="G232" s="22">
        <v>56.27</v>
      </c>
      <c r="H232" s="22">
        <v>61.49</v>
      </c>
      <c r="I232" s="22">
        <v>74.849999999999994</v>
      </c>
      <c r="J232" s="22">
        <v>96.93</v>
      </c>
      <c r="K232" s="22">
        <v>102.13</v>
      </c>
      <c r="L232" s="22">
        <v>104.32</v>
      </c>
      <c r="M232" s="22">
        <v>102.17</v>
      </c>
      <c r="N232" s="22">
        <v>99.62</v>
      </c>
      <c r="O232" s="22">
        <v>101.24</v>
      </c>
      <c r="P232" s="22">
        <v>103.16</v>
      </c>
      <c r="Q232" s="22">
        <v>106.47</v>
      </c>
      <c r="R232" s="22">
        <v>102.22</v>
      </c>
      <c r="S232" s="22">
        <v>100.33</v>
      </c>
      <c r="T232" s="22">
        <v>96.79</v>
      </c>
      <c r="U232" s="22">
        <v>92.46</v>
      </c>
      <c r="V232" s="22">
        <v>89.66</v>
      </c>
      <c r="W232" s="22">
        <v>101.35</v>
      </c>
      <c r="X232" s="22">
        <v>96.31</v>
      </c>
      <c r="Y232" s="22">
        <v>78.34</v>
      </c>
    </row>
    <row r="233" spans="1:25" x14ac:dyDescent="0.2">
      <c r="A233" s="43">
        <v>21</v>
      </c>
      <c r="B233" s="22">
        <v>64.63</v>
      </c>
      <c r="C233" s="22">
        <v>52.42</v>
      </c>
      <c r="D233" s="22">
        <v>39.799999999999997</v>
      </c>
      <c r="E233" s="22">
        <v>36.71</v>
      </c>
      <c r="F233" s="22">
        <v>0.15</v>
      </c>
      <c r="G233" s="22">
        <v>48.29</v>
      </c>
      <c r="H233" s="22">
        <v>53.03</v>
      </c>
      <c r="I233" s="22">
        <v>68.44</v>
      </c>
      <c r="J233" s="22">
        <v>90.13</v>
      </c>
      <c r="K233" s="22">
        <v>99.71</v>
      </c>
      <c r="L233" s="22">
        <v>101.98</v>
      </c>
      <c r="M233" s="22">
        <v>101.47</v>
      </c>
      <c r="N233" s="22">
        <v>100.17</v>
      </c>
      <c r="O233" s="22">
        <v>101.86</v>
      </c>
      <c r="P233" s="22">
        <v>104.65</v>
      </c>
      <c r="Q233" s="22">
        <v>108.14</v>
      </c>
      <c r="R233" s="22">
        <v>103.95</v>
      </c>
      <c r="S233" s="22">
        <v>100.62</v>
      </c>
      <c r="T233" s="22">
        <v>96.77</v>
      </c>
      <c r="U233" s="22">
        <v>90.63</v>
      </c>
      <c r="V233" s="22">
        <v>85.44</v>
      </c>
      <c r="W233" s="22">
        <v>96.5</v>
      </c>
      <c r="X233" s="22">
        <v>92.19</v>
      </c>
      <c r="Y233" s="22">
        <v>75.64</v>
      </c>
    </row>
    <row r="234" spans="1:25" x14ac:dyDescent="0.2">
      <c r="A234" s="43">
        <v>22</v>
      </c>
      <c r="B234" s="22">
        <v>64.930000000000007</v>
      </c>
      <c r="C234" s="22">
        <v>54.77</v>
      </c>
      <c r="D234" s="22">
        <v>49.91</v>
      </c>
      <c r="E234" s="22">
        <v>46.22</v>
      </c>
      <c r="F234" s="22">
        <v>44.8</v>
      </c>
      <c r="G234" s="22">
        <v>52.14</v>
      </c>
      <c r="H234" s="22">
        <v>46.04</v>
      </c>
      <c r="I234" s="22">
        <v>70.52</v>
      </c>
      <c r="J234" s="22">
        <v>94.48</v>
      </c>
      <c r="K234" s="22">
        <v>101.66</v>
      </c>
      <c r="L234" s="22">
        <v>103.68</v>
      </c>
      <c r="M234" s="22">
        <v>101.99</v>
      </c>
      <c r="N234" s="22">
        <v>100.58</v>
      </c>
      <c r="O234" s="22">
        <v>101.98</v>
      </c>
      <c r="P234" s="22">
        <v>106.26</v>
      </c>
      <c r="Q234" s="22">
        <v>108.61</v>
      </c>
      <c r="R234" s="22">
        <v>105.23</v>
      </c>
      <c r="S234" s="22">
        <v>101.73</v>
      </c>
      <c r="T234" s="22">
        <v>100.46</v>
      </c>
      <c r="U234" s="22">
        <v>94.99</v>
      </c>
      <c r="V234" s="22">
        <v>89.87</v>
      </c>
      <c r="W234" s="22">
        <v>98.73</v>
      </c>
      <c r="X234" s="22">
        <v>96.95</v>
      </c>
      <c r="Y234" s="22">
        <v>80.56</v>
      </c>
    </row>
    <row r="235" spans="1:25" x14ac:dyDescent="0.2">
      <c r="A235" s="43">
        <v>23</v>
      </c>
      <c r="B235" s="22">
        <v>67.33</v>
      </c>
      <c r="C235" s="22">
        <v>56.97</v>
      </c>
      <c r="D235" s="22">
        <v>48.53</v>
      </c>
      <c r="E235" s="22">
        <v>44.62</v>
      </c>
      <c r="F235" s="22">
        <v>43.38</v>
      </c>
      <c r="G235" s="22">
        <v>50.85</v>
      </c>
      <c r="H235" s="22">
        <v>56.52</v>
      </c>
      <c r="I235" s="22">
        <v>71.709999999999994</v>
      </c>
      <c r="J235" s="22">
        <v>91.2</v>
      </c>
      <c r="K235" s="22">
        <v>102.11</v>
      </c>
      <c r="L235" s="22">
        <v>104.57</v>
      </c>
      <c r="M235" s="22">
        <v>103.46</v>
      </c>
      <c r="N235" s="22">
        <v>101.93</v>
      </c>
      <c r="O235" s="22">
        <v>103.71</v>
      </c>
      <c r="P235" s="22">
        <v>106.74</v>
      </c>
      <c r="Q235" s="22">
        <v>109.5</v>
      </c>
      <c r="R235" s="22">
        <v>105.01</v>
      </c>
      <c r="S235" s="22">
        <v>103.34</v>
      </c>
      <c r="T235" s="22">
        <v>98.63</v>
      </c>
      <c r="U235" s="22">
        <v>94.02</v>
      </c>
      <c r="V235" s="22">
        <v>89.65</v>
      </c>
      <c r="W235" s="22">
        <v>98.98</v>
      </c>
      <c r="X235" s="22">
        <v>96.61</v>
      </c>
      <c r="Y235" s="22">
        <v>76.84</v>
      </c>
    </row>
    <row r="236" spans="1:25" x14ac:dyDescent="0.2">
      <c r="A236" s="43">
        <v>24</v>
      </c>
      <c r="B236" s="22">
        <v>82.75</v>
      </c>
      <c r="C236" s="22">
        <v>68.91</v>
      </c>
      <c r="D236" s="22">
        <v>68.180000000000007</v>
      </c>
      <c r="E236" s="22">
        <v>66.7</v>
      </c>
      <c r="F236" s="22">
        <v>65.349999999999994</v>
      </c>
      <c r="G236" s="22">
        <v>70.98</v>
      </c>
      <c r="H236" s="22">
        <v>73.77</v>
      </c>
      <c r="I236" s="22">
        <v>75.23</v>
      </c>
      <c r="J236" s="22">
        <v>90.36</v>
      </c>
      <c r="K236" s="22">
        <v>100.59</v>
      </c>
      <c r="L236" s="22">
        <v>104.37</v>
      </c>
      <c r="M236" s="22">
        <v>102.86</v>
      </c>
      <c r="N236" s="22">
        <v>107.71</v>
      </c>
      <c r="O236" s="22">
        <v>111.15</v>
      </c>
      <c r="P236" s="22">
        <v>109.48</v>
      </c>
      <c r="Q236" s="22">
        <v>109.8</v>
      </c>
      <c r="R236" s="22">
        <v>107.51</v>
      </c>
      <c r="S236" s="22">
        <v>106.44</v>
      </c>
      <c r="T236" s="22">
        <v>105.62</v>
      </c>
      <c r="U236" s="22">
        <v>101.21</v>
      </c>
      <c r="V236" s="22">
        <v>95.07</v>
      </c>
      <c r="W236" s="22">
        <v>101.59</v>
      </c>
      <c r="X236" s="22">
        <v>101.79</v>
      </c>
      <c r="Y236" s="22">
        <v>82.79</v>
      </c>
    </row>
    <row r="237" spans="1:25" x14ac:dyDescent="0.2">
      <c r="A237" s="43">
        <v>25</v>
      </c>
      <c r="B237" s="22">
        <v>70.48</v>
      </c>
      <c r="C237" s="22">
        <v>69.11</v>
      </c>
      <c r="D237" s="22">
        <v>65.42</v>
      </c>
      <c r="E237" s="22">
        <v>62.49</v>
      </c>
      <c r="F237" s="22">
        <v>47.67</v>
      </c>
      <c r="G237" s="22">
        <v>45.91</v>
      </c>
      <c r="H237" s="22">
        <v>51.45</v>
      </c>
      <c r="I237" s="22">
        <v>68.430000000000007</v>
      </c>
      <c r="J237" s="22">
        <v>70.959999999999994</v>
      </c>
      <c r="K237" s="22">
        <v>85.25</v>
      </c>
      <c r="L237" s="22">
        <v>96.81</v>
      </c>
      <c r="M237" s="22">
        <v>100.05</v>
      </c>
      <c r="N237" s="22">
        <v>100.55</v>
      </c>
      <c r="O237" s="22">
        <v>101.61</v>
      </c>
      <c r="P237" s="22">
        <v>99.82</v>
      </c>
      <c r="Q237" s="22">
        <v>99.99</v>
      </c>
      <c r="R237" s="22">
        <v>96.98</v>
      </c>
      <c r="S237" s="22">
        <v>95.82</v>
      </c>
      <c r="T237" s="22">
        <v>95.61</v>
      </c>
      <c r="U237" s="22">
        <v>95.2</v>
      </c>
      <c r="V237" s="22">
        <v>94.89</v>
      </c>
      <c r="W237" s="22">
        <v>101.75</v>
      </c>
      <c r="X237" s="22">
        <v>101.1</v>
      </c>
      <c r="Y237" s="22">
        <v>89.56</v>
      </c>
    </row>
    <row r="238" spans="1:25" x14ac:dyDescent="0.2">
      <c r="A238" s="43">
        <v>26</v>
      </c>
      <c r="B238" s="22">
        <v>78.44</v>
      </c>
      <c r="C238" s="22">
        <v>65.84</v>
      </c>
      <c r="D238" s="22">
        <v>55.76</v>
      </c>
      <c r="E238" s="22">
        <v>47.74</v>
      </c>
      <c r="F238" s="22">
        <v>46.33</v>
      </c>
      <c r="G238" s="22">
        <v>54.95</v>
      </c>
      <c r="H238" s="22">
        <v>63.41</v>
      </c>
      <c r="I238" s="22">
        <v>78.02</v>
      </c>
      <c r="J238" s="22">
        <v>100.67</v>
      </c>
      <c r="K238" s="22">
        <v>108.01</v>
      </c>
      <c r="L238" s="22">
        <v>112.35</v>
      </c>
      <c r="M238" s="22">
        <v>111.17</v>
      </c>
      <c r="N238" s="22">
        <v>108.45</v>
      </c>
      <c r="O238" s="22">
        <v>110.54</v>
      </c>
      <c r="P238" s="22">
        <v>112.95</v>
      </c>
      <c r="Q238" s="22">
        <v>116.95</v>
      </c>
      <c r="R238" s="22">
        <v>114.15</v>
      </c>
      <c r="S238" s="22">
        <v>110.65</v>
      </c>
      <c r="T238" s="22">
        <v>106.12</v>
      </c>
      <c r="U238" s="22">
        <v>101.47</v>
      </c>
      <c r="V238" s="22">
        <v>94.84</v>
      </c>
      <c r="W238" s="22">
        <v>102.5</v>
      </c>
      <c r="X238" s="22">
        <v>100.27</v>
      </c>
      <c r="Y238" s="22">
        <v>78.55</v>
      </c>
    </row>
    <row r="239" spans="1:25" x14ac:dyDescent="0.2">
      <c r="A239" s="43">
        <v>27</v>
      </c>
      <c r="B239" s="22">
        <v>68.52</v>
      </c>
      <c r="C239" s="22">
        <v>63.78</v>
      </c>
      <c r="D239" s="22">
        <v>56.3</v>
      </c>
      <c r="E239" s="22">
        <v>54.31</v>
      </c>
      <c r="F239" s="22">
        <v>52.95</v>
      </c>
      <c r="G239" s="22">
        <v>52.94</v>
      </c>
      <c r="H239" s="22">
        <v>65.459999999999994</v>
      </c>
      <c r="I239" s="22">
        <v>77.56</v>
      </c>
      <c r="J239" s="22">
        <v>97.65</v>
      </c>
      <c r="K239" s="22">
        <v>108.44</v>
      </c>
      <c r="L239" s="22">
        <v>111.35</v>
      </c>
      <c r="M239" s="22">
        <v>109.28</v>
      </c>
      <c r="N239" s="22">
        <v>108.36</v>
      </c>
      <c r="O239" s="22">
        <v>110.65</v>
      </c>
      <c r="P239" s="22">
        <v>109.76</v>
      </c>
      <c r="Q239" s="22">
        <v>110.99</v>
      </c>
      <c r="R239" s="22">
        <v>109.62</v>
      </c>
      <c r="S239" s="22">
        <v>106.08</v>
      </c>
      <c r="T239" s="22">
        <v>102.88</v>
      </c>
      <c r="U239" s="22">
        <v>99.72</v>
      </c>
      <c r="V239" s="22">
        <v>93.44</v>
      </c>
      <c r="W239" s="22">
        <v>101.71</v>
      </c>
      <c r="X239" s="22">
        <v>99.21</v>
      </c>
      <c r="Y239" s="22">
        <v>80.25</v>
      </c>
    </row>
    <row r="240" spans="1:25" x14ac:dyDescent="0.2">
      <c r="A240" s="43">
        <v>28</v>
      </c>
      <c r="B240" s="22">
        <v>73.45</v>
      </c>
      <c r="C240" s="22">
        <v>66.77</v>
      </c>
      <c r="D240" s="22">
        <v>59.26</v>
      </c>
      <c r="E240" s="22">
        <v>56.02</v>
      </c>
      <c r="F240" s="22">
        <v>55.12</v>
      </c>
      <c r="G240" s="22">
        <v>56.58</v>
      </c>
      <c r="H240" s="22">
        <v>64.239999999999995</v>
      </c>
      <c r="I240" s="22">
        <v>75.25</v>
      </c>
      <c r="J240" s="22">
        <v>101.85</v>
      </c>
      <c r="K240" s="22">
        <v>105.8</v>
      </c>
      <c r="L240" s="22">
        <v>111.07</v>
      </c>
      <c r="M240" s="22">
        <v>110</v>
      </c>
      <c r="N240" s="22">
        <v>107.88</v>
      </c>
      <c r="O240" s="22">
        <v>110.59</v>
      </c>
      <c r="P240" s="22">
        <v>112.25</v>
      </c>
      <c r="Q240" s="22">
        <v>113.09</v>
      </c>
      <c r="R240" s="22">
        <v>110.4</v>
      </c>
      <c r="S240" s="22">
        <v>107</v>
      </c>
      <c r="T240" s="22">
        <v>103.15</v>
      </c>
      <c r="U240" s="22">
        <v>101.38</v>
      </c>
      <c r="V240" s="22">
        <v>97.62</v>
      </c>
      <c r="W240" s="22">
        <v>102.42</v>
      </c>
      <c r="X240" s="22">
        <v>99.23</v>
      </c>
      <c r="Y240" s="22">
        <v>84.2</v>
      </c>
    </row>
    <row r="241" spans="1:25" x14ac:dyDescent="0.2">
      <c r="A241" s="43">
        <v>29</v>
      </c>
      <c r="B241" s="22">
        <v>67.88</v>
      </c>
      <c r="C241" s="22">
        <v>62.28</v>
      </c>
      <c r="D241" s="22">
        <v>51.03</v>
      </c>
      <c r="E241" s="22">
        <v>0.16</v>
      </c>
      <c r="F241" s="22">
        <v>0</v>
      </c>
      <c r="G241" s="22">
        <v>38.08</v>
      </c>
      <c r="H241" s="22">
        <v>58.83</v>
      </c>
      <c r="I241" s="22">
        <v>73.84</v>
      </c>
      <c r="J241" s="22">
        <v>99.33</v>
      </c>
      <c r="K241" s="22">
        <v>107.29</v>
      </c>
      <c r="L241" s="22">
        <v>109.58</v>
      </c>
      <c r="M241" s="22">
        <v>108.39</v>
      </c>
      <c r="N241" s="22">
        <v>106.47</v>
      </c>
      <c r="O241" s="22">
        <v>109.61</v>
      </c>
      <c r="P241" s="22">
        <v>111.3</v>
      </c>
      <c r="Q241" s="22">
        <v>111.17</v>
      </c>
      <c r="R241" s="22">
        <v>109.17</v>
      </c>
      <c r="S241" s="22">
        <v>102.65</v>
      </c>
      <c r="T241" s="22">
        <v>101.42</v>
      </c>
      <c r="U241" s="22">
        <v>96.3</v>
      </c>
      <c r="V241" s="22">
        <v>93.83</v>
      </c>
      <c r="W241" s="22">
        <v>99.51</v>
      </c>
      <c r="X241" s="22">
        <v>95.53</v>
      </c>
      <c r="Y241" s="22">
        <v>80.12</v>
      </c>
    </row>
    <row r="242" spans="1:25" x14ac:dyDescent="0.2">
      <c r="A242" s="43">
        <v>30</v>
      </c>
      <c r="B242" s="22">
        <v>75.349999999999994</v>
      </c>
      <c r="C242" s="22">
        <v>67.08</v>
      </c>
      <c r="D242" s="22">
        <v>64.37</v>
      </c>
      <c r="E242" s="22">
        <v>57.25</v>
      </c>
      <c r="F242" s="22">
        <v>56.66</v>
      </c>
      <c r="G242" s="22">
        <v>64.03</v>
      </c>
      <c r="H242" s="22">
        <v>66.31</v>
      </c>
      <c r="I242" s="22">
        <v>83.28</v>
      </c>
      <c r="J242" s="22">
        <v>102.8</v>
      </c>
      <c r="K242" s="22">
        <v>110.28</v>
      </c>
      <c r="L242" s="22">
        <v>112.51</v>
      </c>
      <c r="M242" s="22">
        <v>112.63</v>
      </c>
      <c r="N242" s="22">
        <v>111.23</v>
      </c>
      <c r="O242" s="22">
        <v>113.46</v>
      </c>
      <c r="P242" s="22">
        <v>114.49</v>
      </c>
      <c r="Q242" s="22">
        <v>115.34</v>
      </c>
      <c r="R242" s="22">
        <v>118.9</v>
      </c>
      <c r="S242" s="22">
        <v>112.94</v>
      </c>
      <c r="T242" s="22">
        <v>107.15</v>
      </c>
      <c r="U242" s="22">
        <v>102.87</v>
      </c>
      <c r="V242" s="22">
        <v>97.31</v>
      </c>
      <c r="W242" s="22">
        <v>102.28</v>
      </c>
      <c r="X242" s="22">
        <v>100.81</v>
      </c>
      <c r="Y242" s="22">
        <v>81.33</v>
      </c>
    </row>
    <row r="243" spans="1:25" x14ac:dyDescent="0.2">
      <c r="A243" s="43">
        <v>31</v>
      </c>
      <c r="B243" s="22">
        <v>97.41</v>
      </c>
      <c r="C243" s="22">
        <v>82.02</v>
      </c>
      <c r="D243" s="22">
        <v>79.680000000000007</v>
      </c>
      <c r="E243" s="22">
        <v>77.08</v>
      </c>
      <c r="F243" s="22">
        <v>74.16</v>
      </c>
      <c r="G243" s="22">
        <v>72.66</v>
      </c>
      <c r="H243" s="22">
        <v>74.22</v>
      </c>
      <c r="I243" s="22">
        <v>80.150000000000006</v>
      </c>
      <c r="J243" s="22">
        <v>99.43</v>
      </c>
      <c r="K243" s="22">
        <v>106.92</v>
      </c>
      <c r="L243" s="22">
        <v>109.86</v>
      </c>
      <c r="M243" s="22">
        <v>111.4</v>
      </c>
      <c r="N243" s="22">
        <v>117.02</v>
      </c>
      <c r="O243" s="22">
        <v>112.78</v>
      </c>
      <c r="P243" s="22">
        <v>111</v>
      </c>
      <c r="Q243" s="22">
        <v>110.16</v>
      </c>
      <c r="R243" s="22">
        <v>111.34</v>
      </c>
      <c r="S243" s="22">
        <v>110.46</v>
      </c>
      <c r="T243" s="22">
        <v>109.63</v>
      </c>
      <c r="U243" s="22">
        <v>108.7</v>
      </c>
      <c r="V243" s="22">
        <v>100.74</v>
      </c>
      <c r="W243" s="22">
        <v>108.75</v>
      </c>
      <c r="X243" s="22">
        <v>110.99</v>
      </c>
      <c r="Y243" s="22">
        <v>101.6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43">
        <v>1</v>
      </c>
      <c r="B247" s="22">
        <v>48.55</v>
      </c>
      <c r="C247" s="22">
        <v>43.57</v>
      </c>
      <c r="D247" s="22">
        <v>38.51</v>
      </c>
      <c r="E247" s="22">
        <v>37.58</v>
      </c>
      <c r="F247" s="22">
        <v>37.54</v>
      </c>
      <c r="G247" s="22">
        <v>35.909999999999997</v>
      </c>
      <c r="H247" s="22">
        <v>34.65</v>
      </c>
      <c r="I247" s="22">
        <v>37.96</v>
      </c>
      <c r="J247" s="22">
        <v>45.3</v>
      </c>
      <c r="K247" s="22">
        <v>52.4</v>
      </c>
      <c r="L247" s="22">
        <v>56.54</v>
      </c>
      <c r="M247" s="22">
        <v>57.03</v>
      </c>
      <c r="N247" s="22">
        <v>55.93</v>
      </c>
      <c r="O247" s="22">
        <v>54.61</v>
      </c>
      <c r="P247" s="22">
        <v>49.2</v>
      </c>
      <c r="Q247" s="22">
        <v>48.87</v>
      </c>
      <c r="R247" s="22">
        <v>49.03</v>
      </c>
      <c r="S247" s="22">
        <v>48.83</v>
      </c>
      <c r="T247" s="22">
        <v>47.89</v>
      </c>
      <c r="U247" s="22">
        <v>49.17</v>
      </c>
      <c r="V247" s="22">
        <v>57.34</v>
      </c>
      <c r="W247" s="22">
        <v>62.79</v>
      </c>
      <c r="X247" s="22">
        <v>61.77</v>
      </c>
      <c r="Y247" s="22">
        <v>49.73</v>
      </c>
    </row>
    <row r="248" spans="1:25" x14ac:dyDescent="0.2">
      <c r="A248" s="43">
        <v>2</v>
      </c>
      <c r="B248" s="22">
        <v>52.49</v>
      </c>
      <c r="C248" s="22">
        <v>46.24</v>
      </c>
      <c r="D248" s="22">
        <v>40.15</v>
      </c>
      <c r="E248" s="22">
        <v>39.67</v>
      </c>
      <c r="F248" s="22">
        <v>39.39</v>
      </c>
      <c r="G248" s="22">
        <v>38.340000000000003</v>
      </c>
      <c r="H248" s="22">
        <v>36.26</v>
      </c>
      <c r="I248" s="22">
        <v>38.049999999999997</v>
      </c>
      <c r="J248" s="22">
        <v>47.07</v>
      </c>
      <c r="K248" s="22">
        <v>55.3</v>
      </c>
      <c r="L248" s="22">
        <v>58.95</v>
      </c>
      <c r="M248" s="22">
        <v>58.91</v>
      </c>
      <c r="N248" s="22">
        <v>58.85</v>
      </c>
      <c r="O248" s="22">
        <v>58.47</v>
      </c>
      <c r="P248" s="22">
        <v>57.13</v>
      </c>
      <c r="Q248" s="22">
        <v>57.17</v>
      </c>
      <c r="R248" s="22">
        <v>53.11</v>
      </c>
      <c r="S248" s="22">
        <v>49.6</v>
      </c>
      <c r="T248" s="22">
        <v>48.54</v>
      </c>
      <c r="U248" s="22">
        <v>50.24</v>
      </c>
      <c r="V248" s="22">
        <v>57.79</v>
      </c>
      <c r="W248" s="22">
        <v>64.209999999999994</v>
      </c>
      <c r="X248" s="22">
        <v>62.94</v>
      </c>
      <c r="Y248" s="22">
        <v>54.49</v>
      </c>
    </row>
    <row r="249" spans="1:25" x14ac:dyDescent="0.2">
      <c r="A249" s="43">
        <v>3</v>
      </c>
      <c r="B249" s="22">
        <v>53.51</v>
      </c>
      <c r="C249" s="22">
        <v>47.88</v>
      </c>
      <c r="D249" s="22">
        <v>43.17</v>
      </c>
      <c r="E249" s="22">
        <v>41.03</v>
      </c>
      <c r="F249" s="22">
        <v>40.69</v>
      </c>
      <c r="G249" s="22">
        <v>40.94</v>
      </c>
      <c r="H249" s="22">
        <v>38.89</v>
      </c>
      <c r="I249" s="22">
        <v>43.8</v>
      </c>
      <c r="J249" s="22">
        <v>52.68</v>
      </c>
      <c r="K249" s="22">
        <v>60.6</v>
      </c>
      <c r="L249" s="22">
        <v>62.91</v>
      </c>
      <c r="M249" s="22">
        <v>62.99</v>
      </c>
      <c r="N249" s="22">
        <v>60.89</v>
      </c>
      <c r="O249" s="22">
        <v>60.53</v>
      </c>
      <c r="P249" s="22">
        <v>60.35</v>
      </c>
      <c r="Q249" s="22">
        <v>59.84</v>
      </c>
      <c r="R249" s="22">
        <v>58.5</v>
      </c>
      <c r="S249" s="22">
        <v>55.73</v>
      </c>
      <c r="T249" s="22">
        <v>54.58</v>
      </c>
      <c r="U249" s="22">
        <v>57.29</v>
      </c>
      <c r="V249" s="22">
        <v>61.32</v>
      </c>
      <c r="W249" s="22">
        <v>67.099999999999994</v>
      </c>
      <c r="X249" s="22">
        <v>66.78</v>
      </c>
      <c r="Y249" s="22">
        <v>56.56</v>
      </c>
    </row>
    <row r="250" spans="1:25" x14ac:dyDescent="0.2">
      <c r="A250" s="43">
        <v>4</v>
      </c>
      <c r="B250" s="22">
        <v>50.67</v>
      </c>
      <c r="C250" s="22">
        <v>45.75</v>
      </c>
      <c r="D250" s="22">
        <v>40.950000000000003</v>
      </c>
      <c r="E250" s="22">
        <v>39.39</v>
      </c>
      <c r="F250" s="22">
        <v>39.020000000000003</v>
      </c>
      <c r="G250" s="22">
        <v>38.840000000000003</v>
      </c>
      <c r="H250" s="22">
        <v>37.770000000000003</v>
      </c>
      <c r="I250" s="22">
        <v>37.89</v>
      </c>
      <c r="J250" s="22">
        <v>44.9</v>
      </c>
      <c r="K250" s="22">
        <v>51.07</v>
      </c>
      <c r="L250" s="22">
        <v>58.25</v>
      </c>
      <c r="M250" s="22">
        <v>58.74</v>
      </c>
      <c r="N250" s="22">
        <v>57.36</v>
      </c>
      <c r="O250" s="22">
        <v>56.56</v>
      </c>
      <c r="P250" s="22">
        <v>55.51</v>
      </c>
      <c r="Q250" s="22">
        <v>55.32</v>
      </c>
      <c r="R250" s="22">
        <v>52.99</v>
      </c>
      <c r="S250" s="22">
        <v>49.44</v>
      </c>
      <c r="T250" s="22">
        <v>50.36</v>
      </c>
      <c r="U250" s="22">
        <v>51.83</v>
      </c>
      <c r="V250" s="22">
        <v>57.52</v>
      </c>
      <c r="W250" s="22">
        <v>61.36</v>
      </c>
      <c r="X250" s="22">
        <v>60.43</v>
      </c>
      <c r="Y250" s="22">
        <v>55.35</v>
      </c>
    </row>
    <row r="251" spans="1:25" x14ac:dyDescent="0.2">
      <c r="A251" s="43">
        <v>5</v>
      </c>
      <c r="B251" s="22">
        <v>51.78</v>
      </c>
      <c r="C251" s="22">
        <v>42.78</v>
      </c>
      <c r="D251" s="22">
        <v>38.04</v>
      </c>
      <c r="E251" s="22">
        <v>37.19</v>
      </c>
      <c r="F251" s="22">
        <v>37.51</v>
      </c>
      <c r="G251" s="22">
        <v>38.46</v>
      </c>
      <c r="H251" s="22">
        <v>39.33</v>
      </c>
      <c r="I251" s="22">
        <v>52.57</v>
      </c>
      <c r="J251" s="22">
        <v>59.96</v>
      </c>
      <c r="K251" s="22">
        <v>64.180000000000007</v>
      </c>
      <c r="L251" s="22">
        <v>64.459999999999994</v>
      </c>
      <c r="M251" s="22">
        <v>65.599999999999994</v>
      </c>
      <c r="N251" s="22">
        <v>63.96</v>
      </c>
      <c r="O251" s="22">
        <v>65.67</v>
      </c>
      <c r="P251" s="22">
        <v>66.77</v>
      </c>
      <c r="Q251" s="22">
        <v>66.260000000000005</v>
      </c>
      <c r="R251" s="22">
        <v>64.290000000000006</v>
      </c>
      <c r="S251" s="22">
        <v>60.78</v>
      </c>
      <c r="T251" s="22">
        <v>59.81</v>
      </c>
      <c r="U251" s="22">
        <v>59.38</v>
      </c>
      <c r="V251" s="22">
        <v>57.19</v>
      </c>
      <c r="W251" s="22">
        <v>60.47</v>
      </c>
      <c r="X251" s="22">
        <v>59.21</v>
      </c>
      <c r="Y251" s="22">
        <v>50.07</v>
      </c>
    </row>
    <row r="252" spans="1:25" x14ac:dyDescent="0.2">
      <c r="A252" s="43">
        <v>6</v>
      </c>
      <c r="B252" s="22">
        <v>42.12</v>
      </c>
      <c r="C252" s="22">
        <v>38.08</v>
      </c>
      <c r="D252" s="22">
        <v>34.96</v>
      </c>
      <c r="E252" s="22">
        <v>33.619999999999997</v>
      </c>
      <c r="F252" s="22">
        <v>36.79</v>
      </c>
      <c r="G252" s="22">
        <v>38.549999999999997</v>
      </c>
      <c r="H252" s="22">
        <v>41.19</v>
      </c>
      <c r="I252" s="22">
        <v>50.28</v>
      </c>
      <c r="J252" s="22">
        <v>56.39</v>
      </c>
      <c r="K252" s="22">
        <v>62.67</v>
      </c>
      <c r="L252" s="22">
        <v>63.46</v>
      </c>
      <c r="M252" s="22">
        <v>62.64</v>
      </c>
      <c r="N252" s="22">
        <v>61.6</v>
      </c>
      <c r="O252" s="22">
        <v>62.51</v>
      </c>
      <c r="P252" s="22">
        <v>63.74</v>
      </c>
      <c r="Q252" s="22">
        <v>62.63</v>
      </c>
      <c r="R252" s="22">
        <v>61.41</v>
      </c>
      <c r="S252" s="22">
        <v>58.83</v>
      </c>
      <c r="T252" s="22">
        <v>57.41</v>
      </c>
      <c r="U252" s="22">
        <v>57.63</v>
      </c>
      <c r="V252" s="22">
        <v>55.83</v>
      </c>
      <c r="W252" s="22">
        <v>60.45</v>
      </c>
      <c r="X252" s="22">
        <v>56.54</v>
      </c>
      <c r="Y252" s="22">
        <v>49.78</v>
      </c>
    </row>
    <row r="253" spans="1:25" x14ac:dyDescent="0.2">
      <c r="A253" s="43">
        <v>7</v>
      </c>
      <c r="B253" s="22">
        <v>39.520000000000003</v>
      </c>
      <c r="C253" s="22">
        <v>36.11</v>
      </c>
      <c r="D253" s="22">
        <v>33.909999999999997</v>
      </c>
      <c r="E253" s="22">
        <v>31.05</v>
      </c>
      <c r="F253" s="22">
        <v>31.54</v>
      </c>
      <c r="G253" s="22">
        <v>38</v>
      </c>
      <c r="H253" s="22">
        <v>39.119999999999997</v>
      </c>
      <c r="I253" s="22">
        <v>46.65</v>
      </c>
      <c r="J253" s="22">
        <v>56.2</v>
      </c>
      <c r="K253" s="22">
        <v>60.33</v>
      </c>
      <c r="L253" s="22">
        <v>61.21</v>
      </c>
      <c r="M253" s="22">
        <v>61.29</v>
      </c>
      <c r="N253" s="22">
        <v>61.05</v>
      </c>
      <c r="O253" s="22">
        <v>61.3</v>
      </c>
      <c r="P253" s="22">
        <v>62.17</v>
      </c>
      <c r="Q253" s="22">
        <v>61.49</v>
      </c>
      <c r="R253" s="22">
        <v>60.14</v>
      </c>
      <c r="S253" s="22">
        <v>57.91</v>
      </c>
      <c r="T253" s="22">
        <v>57.29</v>
      </c>
      <c r="U253" s="22">
        <v>57.06</v>
      </c>
      <c r="V253" s="22">
        <v>54.77</v>
      </c>
      <c r="W253" s="22">
        <v>58.59</v>
      </c>
      <c r="X253" s="22">
        <v>54.72</v>
      </c>
      <c r="Y253" s="22">
        <v>46.13</v>
      </c>
    </row>
    <row r="254" spans="1:25" x14ac:dyDescent="0.2">
      <c r="A254" s="43">
        <v>8</v>
      </c>
      <c r="B254" s="22">
        <v>43.38</v>
      </c>
      <c r="C254" s="22">
        <v>36.97</v>
      </c>
      <c r="D254" s="22">
        <v>36.06</v>
      </c>
      <c r="E254" s="22">
        <v>34.049999999999997</v>
      </c>
      <c r="F254" s="22">
        <v>34.74</v>
      </c>
      <c r="G254" s="22">
        <v>38.76</v>
      </c>
      <c r="H254" s="22">
        <v>43.29</v>
      </c>
      <c r="I254" s="22">
        <v>53.48</v>
      </c>
      <c r="J254" s="22">
        <v>61.1</v>
      </c>
      <c r="K254" s="22">
        <v>64.7</v>
      </c>
      <c r="L254" s="22">
        <v>65.06</v>
      </c>
      <c r="M254" s="22">
        <v>64.88</v>
      </c>
      <c r="N254" s="22">
        <v>63.64</v>
      </c>
      <c r="O254" s="22">
        <v>63.63</v>
      </c>
      <c r="P254" s="22">
        <v>63.81</v>
      </c>
      <c r="Q254" s="22">
        <v>63.56</v>
      </c>
      <c r="R254" s="22">
        <v>61.45</v>
      </c>
      <c r="S254" s="22">
        <v>59.96</v>
      </c>
      <c r="T254" s="22">
        <v>58.38</v>
      </c>
      <c r="U254" s="22">
        <v>56.13</v>
      </c>
      <c r="V254" s="22">
        <v>55.94</v>
      </c>
      <c r="W254" s="22">
        <v>60.42</v>
      </c>
      <c r="X254" s="22">
        <v>56.56</v>
      </c>
      <c r="Y254" s="22">
        <v>50.66</v>
      </c>
    </row>
    <row r="255" spans="1:25" x14ac:dyDescent="0.2">
      <c r="A255" s="43">
        <v>9</v>
      </c>
      <c r="B255" s="22">
        <v>45.83</v>
      </c>
      <c r="C255" s="22">
        <v>38.04</v>
      </c>
      <c r="D255" s="22">
        <v>38.08</v>
      </c>
      <c r="E255" s="22">
        <v>38.06</v>
      </c>
      <c r="F255" s="22">
        <v>36.729999999999997</v>
      </c>
      <c r="G255" s="22">
        <v>37.130000000000003</v>
      </c>
      <c r="H255" s="22">
        <v>29.26</v>
      </c>
      <c r="I255" s="22">
        <v>35.479999999999997</v>
      </c>
      <c r="J255" s="22">
        <v>43.08</v>
      </c>
      <c r="K255" s="22">
        <v>46.77</v>
      </c>
      <c r="L255" s="22">
        <v>51.24</v>
      </c>
      <c r="M255" s="22">
        <v>51.71</v>
      </c>
      <c r="N255" s="22">
        <v>49.04</v>
      </c>
      <c r="O255" s="22">
        <v>48.56</v>
      </c>
      <c r="P255" s="22">
        <v>48.87</v>
      </c>
      <c r="Q255" s="22">
        <v>48.79</v>
      </c>
      <c r="R255" s="22">
        <v>47.37</v>
      </c>
      <c r="S255" s="22">
        <v>46.33</v>
      </c>
      <c r="T255" s="22">
        <v>46.41</v>
      </c>
      <c r="U255" s="22">
        <v>46.61</v>
      </c>
      <c r="V255" s="22">
        <v>52.14</v>
      </c>
      <c r="W255" s="22">
        <v>58.82</v>
      </c>
      <c r="X255" s="22">
        <v>58.67</v>
      </c>
      <c r="Y255" s="22">
        <v>47.55</v>
      </c>
    </row>
    <row r="256" spans="1:25" x14ac:dyDescent="0.2">
      <c r="A256" s="43">
        <v>10</v>
      </c>
      <c r="B256" s="22">
        <v>47.37</v>
      </c>
      <c r="C256" s="22">
        <v>39.020000000000003</v>
      </c>
      <c r="D256" s="22">
        <v>38.43</v>
      </c>
      <c r="E256" s="22">
        <v>37.47</v>
      </c>
      <c r="F256" s="22">
        <v>35.58</v>
      </c>
      <c r="G256" s="22">
        <v>35.9</v>
      </c>
      <c r="H256" s="22">
        <v>33.840000000000003</v>
      </c>
      <c r="I256" s="22">
        <v>38.4</v>
      </c>
      <c r="J256" s="22">
        <v>46.2</v>
      </c>
      <c r="K256" s="22">
        <v>58.26</v>
      </c>
      <c r="L256" s="22">
        <v>61.51</v>
      </c>
      <c r="M256" s="22">
        <v>60.14</v>
      </c>
      <c r="N256" s="22">
        <v>58.88</v>
      </c>
      <c r="O256" s="22">
        <v>58.8</v>
      </c>
      <c r="P256" s="22">
        <v>58.55</v>
      </c>
      <c r="Q256" s="22">
        <v>58.83</v>
      </c>
      <c r="R256" s="22">
        <v>56.35</v>
      </c>
      <c r="S256" s="22">
        <v>52.7</v>
      </c>
      <c r="T256" s="22">
        <v>51.57</v>
      </c>
      <c r="U256" s="22">
        <v>52.55</v>
      </c>
      <c r="V256" s="22">
        <v>58.91</v>
      </c>
      <c r="W256" s="22">
        <v>63.43</v>
      </c>
      <c r="X256" s="22">
        <v>60.78</v>
      </c>
      <c r="Y256" s="22">
        <v>48.03</v>
      </c>
    </row>
    <row r="257" spans="1:25" x14ac:dyDescent="0.2">
      <c r="A257" s="43">
        <v>11</v>
      </c>
      <c r="B257" s="22">
        <v>44.13</v>
      </c>
      <c r="C257" s="22">
        <v>37.86</v>
      </c>
      <c r="D257" s="22">
        <v>35.5</v>
      </c>
      <c r="E257" s="22">
        <v>33.31</v>
      </c>
      <c r="F257" s="22">
        <v>30.6</v>
      </c>
      <c r="G257" s="22">
        <v>32.11</v>
      </c>
      <c r="H257" s="22">
        <v>32.159999999999997</v>
      </c>
      <c r="I257" s="22">
        <v>35.520000000000003</v>
      </c>
      <c r="J257" s="22">
        <v>43.84</v>
      </c>
      <c r="K257" s="22">
        <v>49.81</v>
      </c>
      <c r="L257" s="22">
        <v>56.86</v>
      </c>
      <c r="M257" s="22">
        <v>57.5</v>
      </c>
      <c r="N257" s="22">
        <v>56.99</v>
      </c>
      <c r="O257" s="22">
        <v>56.69</v>
      </c>
      <c r="P257" s="22">
        <v>54.63</v>
      </c>
      <c r="Q257" s="22">
        <v>54.3</v>
      </c>
      <c r="R257" s="22">
        <v>50.25</v>
      </c>
      <c r="S257" s="22">
        <v>48.12</v>
      </c>
      <c r="T257" s="22">
        <v>48.04</v>
      </c>
      <c r="U257" s="22">
        <v>49.42</v>
      </c>
      <c r="V257" s="22">
        <v>58.76</v>
      </c>
      <c r="W257" s="22">
        <v>63.12</v>
      </c>
      <c r="X257" s="22">
        <v>61.58</v>
      </c>
      <c r="Y257" s="22">
        <v>47.13</v>
      </c>
    </row>
    <row r="258" spans="1:25" x14ac:dyDescent="0.2">
      <c r="A258" s="43">
        <v>12</v>
      </c>
      <c r="B258" s="22">
        <v>44.21</v>
      </c>
      <c r="C258" s="22">
        <v>37.979999999999997</v>
      </c>
      <c r="D258" s="22">
        <v>33.979999999999997</v>
      </c>
      <c r="E258" s="22">
        <v>30.19</v>
      </c>
      <c r="F258" s="22">
        <v>32.33</v>
      </c>
      <c r="G258" s="22">
        <v>34.82</v>
      </c>
      <c r="H258" s="22">
        <v>42.43</v>
      </c>
      <c r="I258" s="22">
        <v>52.3</v>
      </c>
      <c r="J258" s="22">
        <v>59.9</v>
      </c>
      <c r="K258" s="22">
        <v>67.069999999999993</v>
      </c>
      <c r="L258" s="22">
        <v>68.52</v>
      </c>
      <c r="M258" s="22">
        <v>68.650000000000006</v>
      </c>
      <c r="N258" s="22">
        <v>68.09</v>
      </c>
      <c r="O258" s="22">
        <v>72.69</v>
      </c>
      <c r="P258" s="22">
        <v>69.38</v>
      </c>
      <c r="Q258" s="22">
        <v>68.89</v>
      </c>
      <c r="R258" s="22">
        <v>65.41</v>
      </c>
      <c r="S258" s="22">
        <v>60.89</v>
      </c>
      <c r="T258" s="22">
        <v>59.11</v>
      </c>
      <c r="U258" s="22">
        <v>59.12</v>
      </c>
      <c r="V258" s="22">
        <v>58.37</v>
      </c>
      <c r="W258" s="22">
        <v>62.4</v>
      </c>
      <c r="X258" s="22">
        <v>58.96</v>
      </c>
      <c r="Y258" s="22">
        <v>47.78</v>
      </c>
    </row>
    <row r="259" spans="1:25" x14ac:dyDescent="0.2">
      <c r="A259" s="43">
        <v>13</v>
      </c>
      <c r="B259" s="22">
        <v>38.409999999999997</v>
      </c>
      <c r="C259" s="22">
        <v>28.05</v>
      </c>
      <c r="D259" s="22">
        <v>23.26</v>
      </c>
      <c r="E259" s="22">
        <v>20.059999999999999</v>
      </c>
      <c r="F259" s="22">
        <v>23</v>
      </c>
      <c r="G259" s="22">
        <v>30.02</v>
      </c>
      <c r="H259" s="22">
        <v>33.51</v>
      </c>
      <c r="I259" s="22">
        <v>46.33</v>
      </c>
      <c r="J259" s="22">
        <v>55.7</v>
      </c>
      <c r="K259" s="22">
        <v>63.27</v>
      </c>
      <c r="L259" s="22">
        <v>64.739999999999995</v>
      </c>
      <c r="M259" s="22">
        <v>64.08</v>
      </c>
      <c r="N259" s="22">
        <v>62.08</v>
      </c>
      <c r="O259" s="22">
        <v>63.69</v>
      </c>
      <c r="P259" s="22">
        <v>63.15</v>
      </c>
      <c r="Q259" s="22">
        <v>63.44</v>
      </c>
      <c r="R259" s="22">
        <v>61.37</v>
      </c>
      <c r="S259" s="22">
        <v>58.62</v>
      </c>
      <c r="T259" s="22">
        <v>57.33</v>
      </c>
      <c r="U259" s="22">
        <v>56.42</v>
      </c>
      <c r="V259" s="22">
        <v>53.76</v>
      </c>
      <c r="W259" s="22">
        <v>60.27</v>
      </c>
      <c r="X259" s="22">
        <v>57.41</v>
      </c>
      <c r="Y259" s="22">
        <v>47.75</v>
      </c>
    </row>
    <row r="260" spans="1:25" x14ac:dyDescent="0.2">
      <c r="A260" s="43">
        <v>14</v>
      </c>
      <c r="B260" s="22">
        <v>38.75</v>
      </c>
      <c r="C260" s="22">
        <v>34.24</v>
      </c>
      <c r="D260" s="22">
        <v>27.29</v>
      </c>
      <c r="E260" s="22">
        <v>25.59</v>
      </c>
      <c r="F260" s="22">
        <v>25.44</v>
      </c>
      <c r="G260" s="22">
        <v>28.88</v>
      </c>
      <c r="H260" s="22">
        <v>34.79</v>
      </c>
      <c r="I260" s="22">
        <v>44.48</v>
      </c>
      <c r="J260" s="22">
        <v>55.3</v>
      </c>
      <c r="K260" s="22">
        <v>62.93</v>
      </c>
      <c r="L260" s="22">
        <v>64.12</v>
      </c>
      <c r="M260" s="22">
        <v>64.03</v>
      </c>
      <c r="N260" s="22">
        <v>62.66</v>
      </c>
      <c r="O260" s="22">
        <v>64.040000000000006</v>
      </c>
      <c r="P260" s="22">
        <v>63.62</v>
      </c>
      <c r="Q260" s="22">
        <v>63.6</v>
      </c>
      <c r="R260" s="22">
        <v>61.45</v>
      </c>
      <c r="S260" s="22">
        <v>59.79</v>
      </c>
      <c r="T260" s="22">
        <v>57.49</v>
      </c>
      <c r="U260" s="22">
        <v>55.8</v>
      </c>
      <c r="V260" s="22">
        <v>51.7</v>
      </c>
      <c r="W260" s="22">
        <v>60.82</v>
      </c>
      <c r="X260" s="22">
        <v>59.2</v>
      </c>
      <c r="Y260" s="22">
        <v>48</v>
      </c>
    </row>
    <row r="261" spans="1:25" x14ac:dyDescent="0.2">
      <c r="A261" s="43">
        <v>15</v>
      </c>
      <c r="B261" s="22">
        <v>39.340000000000003</v>
      </c>
      <c r="C261" s="22">
        <v>33.090000000000003</v>
      </c>
      <c r="D261" s="22">
        <v>27.68</v>
      </c>
      <c r="E261" s="22">
        <v>25.49</v>
      </c>
      <c r="F261" s="22">
        <v>25.77</v>
      </c>
      <c r="G261" s="22">
        <v>30.85</v>
      </c>
      <c r="H261" s="22">
        <v>35.61</v>
      </c>
      <c r="I261" s="22">
        <v>45.47</v>
      </c>
      <c r="J261" s="22">
        <v>56.21</v>
      </c>
      <c r="K261" s="22">
        <v>62.2</v>
      </c>
      <c r="L261" s="22">
        <v>63.28</v>
      </c>
      <c r="M261" s="22">
        <v>63.54</v>
      </c>
      <c r="N261" s="22">
        <v>62.75</v>
      </c>
      <c r="O261" s="22">
        <v>64.56</v>
      </c>
      <c r="P261" s="22">
        <v>63.95</v>
      </c>
      <c r="Q261" s="22">
        <v>64.81</v>
      </c>
      <c r="R261" s="22">
        <v>63.28</v>
      </c>
      <c r="S261" s="22">
        <v>61.2</v>
      </c>
      <c r="T261" s="22">
        <v>60.2</v>
      </c>
      <c r="U261" s="22">
        <v>59.4</v>
      </c>
      <c r="V261" s="22">
        <v>54.96</v>
      </c>
      <c r="W261" s="22">
        <v>61.6</v>
      </c>
      <c r="X261" s="22">
        <v>60.57</v>
      </c>
      <c r="Y261" s="22">
        <v>50.03</v>
      </c>
    </row>
    <row r="262" spans="1:25" x14ac:dyDescent="0.2">
      <c r="A262" s="43">
        <v>16</v>
      </c>
      <c r="B262" s="22">
        <v>42.56</v>
      </c>
      <c r="C262" s="22">
        <v>36.21</v>
      </c>
      <c r="D262" s="22">
        <v>31.61</v>
      </c>
      <c r="E262" s="22">
        <v>30.45</v>
      </c>
      <c r="F262" s="22">
        <v>29.9</v>
      </c>
      <c r="G262" s="22">
        <v>34.54</v>
      </c>
      <c r="H262" s="22">
        <v>38.74</v>
      </c>
      <c r="I262" s="22">
        <v>46.81</v>
      </c>
      <c r="J262" s="22">
        <v>56.58</v>
      </c>
      <c r="K262" s="22">
        <v>63.1</v>
      </c>
      <c r="L262" s="22">
        <v>64.069999999999993</v>
      </c>
      <c r="M262" s="22">
        <v>64.31</v>
      </c>
      <c r="N262" s="22">
        <v>64.77</v>
      </c>
      <c r="O262" s="22">
        <v>65.3</v>
      </c>
      <c r="P262" s="22">
        <v>65.180000000000007</v>
      </c>
      <c r="Q262" s="22">
        <v>64.61</v>
      </c>
      <c r="R262" s="22">
        <v>62.88</v>
      </c>
      <c r="S262" s="22">
        <v>60.61</v>
      </c>
      <c r="T262" s="22">
        <v>59.03</v>
      </c>
      <c r="U262" s="22">
        <v>57.67</v>
      </c>
      <c r="V262" s="22">
        <v>53.18</v>
      </c>
      <c r="W262" s="22">
        <v>59.66</v>
      </c>
      <c r="X262" s="22">
        <v>58.66</v>
      </c>
      <c r="Y262" s="22">
        <v>48.19</v>
      </c>
    </row>
    <row r="263" spans="1:25" x14ac:dyDescent="0.2">
      <c r="A263" s="43">
        <v>17</v>
      </c>
      <c r="B263" s="22">
        <v>46.95</v>
      </c>
      <c r="C263" s="22">
        <v>40.299999999999997</v>
      </c>
      <c r="D263" s="22">
        <v>38.25</v>
      </c>
      <c r="E263" s="22">
        <v>35.64</v>
      </c>
      <c r="F263" s="22">
        <v>23.2</v>
      </c>
      <c r="G263" s="22">
        <v>0</v>
      </c>
      <c r="H263" s="22">
        <v>0.01</v>
      </c>
      <c r="I263" s="22">
        <v>39.4</v>
      </c>
      <c r="J263" s="22">
        <v>46.2</v>
      </c>
      <c r="K263" s="22">
        <v>56.13</v>
      </c>
      <c r="L263" s="22">
        <v>60.16</v>
      </c>
      <c r="M263" s="22">
        <v>60.17</v>
      </c>
      <c r="N263" s="22">
        <v>60.86</v>
      </c>
      <c r="O263" s="22">
        <v>60.63</v>
      </c>
      <c r="P263" s="22">
        <v>59.91</v>
      </c>
      <c r="Q263" s="22">
        <v>59.56</v>
      </c>
      <c r="R263" s="22">
        <v>59.54</v>
      </c>
      <c r="S263" s="22">
        <v>58.1</v>
      </c>
      <c r="T263" s="22">
        <v>57.27</v>
      </c>
      <c r="U263" s="22">
        <v>55.09</v>
      </c>
      <c r="V263" s="22">
        <v>55.49</v>
      </c>
      <c r="W263" s="22">
        <v>60.37</v>
      </c>
      <c r="X263" s="22">
        <v>59.94</v>
      </c>
      <c r="Y263" s="22">
        <v>47.21</v>
      </c>
    </row>
    <row r="264" spans="1:25" x14ac:dyDescent="0.2">
      <c r="A264" s="43">
        <v>18</v>
      </c>
      <c r="B264" s="22">
        <v>39.840000000000003</v>
      </c>
      <c r="C264" s="22">
        <v>37.31</v>
      </c>
      <c r="D264" s="22">
        <v>31.6</v>
      </c>
      <c r="E264" s="22">
        <v>30.78</v>
      </c>
      <c r="F264" s="22">
        <v>23.52</v>
      </c>
      <c r="G264" s="22">
        <v>23.54</v>
      </c>
      <c r="H264" s="22">
        <v>0</v>
      </c>
      <c r="I264" s="22">
        <v>18.489999999999998</v>
      </c>
      <c r="J264" s="22">
        <v>37.6</v>
      </c>
      <c r="K264" s="22">
        <v>45.79</v>
      </c>
      <c r="L264" s="22">
        <v>53.27</v>
      </c>
      <c r="M264" s="22">
        <v>54.79</v>
      </c>
      <c r="N264" s="22">
        <v>54.99</v>
      </c>
      <c r="O264" s="22">
        <v>54.35</v>
      </c>
      <c r="P264" s="22">
        <v>51.74</v>
      </c>
      <c r="Q264" s="22">
        <v>52.67</v>
      </c>
      <c r="R264" s="22">
        <v>48.88</v>
      </c>
      <c r="S264" s="22">
        <v>45.86</v>
      </c>
      <c r="T264" s="22">
        <v>46.63</v>
      </c>
      <c r="U264" s="22">
        <v>46.22</v>
      </c>
      <c r="V264" s="22">
        <v>52.89</v>
      </c>
      <c r="W264" s="22">
        <v>59.84</v>
      </c>
      <c r="X264" s="22">
        <v>57.52</v>
      </c>
      <c r="Y264" s="22">
        <v>47.79</v>
      </c>
    </row>
    <row r="265" spans="1:25" x14ac:dyDescent="0.2">
      <c r="A265" s="43">
        <v>19</v>
      </c>
      <c r="B265" s="22">
        <v>40.619999999999997</v>
      </c>
      <c r="C265" s="22">
        <v>35.049999999999997</v>
      </c>
      <c r="D265" s="22">
        <v>29.84</v>
      </c>
      <c r="E265" s="22">
        <v>26.59</v>
      </c>
      <c r="F265" s="22">
        <v>0.05</v>
      </c>
      <c r="G265" s="22">
        <v>0.42</v>
      </c>
      <c r="H265" s="22">
        <v>32.33</v>
      </c>
      <c r="I265" s="22">
        <v>41.64</v>
      </c>
      <c r="J265" s="22">
        <v>53.95</v>
      </c>
      <c r="K265" s="22">
        <v>62.31</v>
      </c>
      <c r="L265" s="22">
        <v>63.52</v>
      </c>
      <c r="M265" s="22">
        <v>64.58</v>
      </c>
      <c r="N265" s="22">
        <v>63.84</v>
      </c>
      <c r="O265" s="22">
        <v>65.14</v>
      </c>
      <c r="P265" s="22">
        <v>65.08</v>
      </c>
      <c r="Q265" s="22">
        <v>65.3</v>
      </c>
      <c r="R265" s="22">
        <v>63.42</v>
      </c>
      <c r="S265" s="22">
        <v>61.08</v>
      </c>
      <c r="T265" s="22">
        <v>60.98</v>
      </c>
      <c r="U265" s="22">
        <v>59.99</v>
      </c>
      <c r="V265" s="22">
        <v>53.37</v>
      </c>
      <c r="W265" s="22">
        <v>61.37</v>
      </c>
      <c r="X265" s="22">
        <v>58.81</v>
      </c>
      <c r="Y265" s="22">
        <v>47.8</v>
      </c>
    </row>
    <row r="266" spans="1:25" x14ac:dyDescent="0.2">
      <c r="A266" s="43">
        <v>20</v>
      </c>
      <c r="B266" s="22">
        <v>39.18</v>
      </c>
      <c r="C266" s="22">
        <v>34.4</v>
      </c>
      <c r="D266" s="22">
        <v>33.119999999999997</v>
      </c>
      <c r="E266" s="22">
        <v>31.05</v>
      </c>
      <c r="F266" s="22">
        <v>28.89</v>
      </c>
      <c r="G266" s="22">
        <v>32.96</v>
      </c>
      <c r="H266" s="22">
        <v>36.020000000000003</v>
      </c>
      <c r="I266" s="22">
        <v>43.85</v>
      </c>
      <c r="J266" s="22">
        <v>56.78</v>
      </c>
      <c r="K266" s="22">
        <v>59.83</v>
      </c>
      <c r="L266" s="22">
        <v>61.11</v>
      </c>
      <c r="M266" s="22">
        <v>59.85</v>
      </c>
      <c r="N266" s="22">
        <v>58.36</v>
      </c>
      <c r="O266" s="22">
        <v>59.3</v>
      </c>
      <c r="P266" s="22">
        <v>60.43</v>
      </c>
      <c r="Q266" s="22">
        <v>62.37</v>
      </c>
      <c r="R266" s="22">
        <v>59.88</v>
      </c>
      <c r="S266" s="22">
        <v>58.77</v>
      </c>
      <c r="T266" s="22">
        <v>56.7</v>
      </c>
      <c r="U266" s="22">
        <v>54.16</v>
      </c>
      <c r="V266" s="22">
        <v>52.52</v>
      </c>
      <c r="W266" s="22">
        <v>59.37</v>
      </c>
      <c r="X266" s="22">
        <v>56.42</v>
      </c>
      <c r="Y266" s="22">
        <v>45.89</v>
      </c>
    </row>
    <row r="267" spans="1:25" x14ac:dyDescent="0.2">
      <c r="A267" s="43">
        <v>21</v>
      </c>
      <c r="B267" s="22">
        <v>37.86</v>
      </c>
      <c r="C267" s="22">
        <v>30.7</v>
      </c>
      <c r="D267" s="22">
        <v>23.32</v>
      </c>
      <c r="E267" s="22">
        <v>21.51</v>
      </c>
      <c r="F267" s="22">
        <v>0.09</v>
      </c>
      <c r="G267" s="22">
        <v>28.29</v>
      </c>
      <c r="H267" s="22">
        <v>31.06</v>
      </c>
      <c r="I267" s="22">
        <v>40.090000000000003</v>
      </c>
      <c r="J267" s="22">
        <v>52.8</v>
      </c>
      <c r="K267" s="22">
        <v>58.41</v>
      </c>
      <c r="L267" s="22">
        <v>59.74</v>
      </c>
      <c r="M267" s="22">
        <v>59.44</v>
      </c>
      <c r="N267" s="22">
        <v>58.68</v>
      </c>
      <c r="O267" s="22">
        <v>59.67</v>
      </c>
      <c r="P267" s="22">
        <v>61.3</v>
      </c>
      <c r="Q267" s="22">
        <v>63.34</v>
      </c>
      <c r="R267" s="22">
        <v>60.89</v>
      </c>
      <c r="S267" s="22">
        <v>58.94</v>
      </c>
      <c r="T267" s="22">
        <v>56.69</v>
      </c>
      <c r="U267" s="22">
        <v>53.09</v>
      </c>
      <c r="V267" s="22">
        <v>50.05</v>
      </c>
      <c r="W267" s="22">
        <v>56.53</v>
      </c>
      <c r="X267" s="22">
        <v>54</v>
      </c>
      <c r="Y267" s="22">
        <v>44.31</v>
      </c>
    </row>
    <row r="268" spans="1:25" x14ac:dyDescent="0.2">
      <c r="A268" s="43">
        <v>22</v>
      </c>
      <c r="B268" s="22">
        <v>38.03</v>
      </c>
      <c r="C268" s="22">
        <v>32.08</v>
      </c>
      <c r="D268" s="22">
        <v>29.23</v>
      </c>
      <c r="E268" s="22">
        <v>27.07</v>
      </c>
      <c r="F268" s="22">
        <v>26.25</v>
      </c>
      <c r="G268" s="22">
        <v>30.54</v>
      </c>
      <c r="H268" s="22">
        <v>26.97</v>
      </c>
      <c r="I268" s="22">
        <v>41.31</v>
      </c>
      <c r="J268" s="22">
        <v>55.34</v>
      </c>
      <c r="K268" s="22">
        <v>59.55</v>
      </c>
      <c r="L268" s="22">
        <v>60.74</v>
      </c>
      <c r="M268" s="22">
        <v>59.74</v>
      </c>
      <c r="N268" s="22">
        <v>58.92</v>
      </c>
      <c r="O268" s="22">
        <v>59.74</v>
      </c>
      <c r="P268" s="22">
        <v>62.25</v>
      </c>
      <c r="Q268" s="22">
        <v>63.62</v>
      </c>
      <c r="R268" s="22">
        <v>61.64</v>
      </c>
      <c r="S268" s="22">
        <v>59.59</v>
      </c>
      <c r="T268" s="22">
        <v>58.85</v>
      </c>
      <c r="U268" s="22">
        <v>55.64</v>
      </c>
      <c r="V268" s="22">
        <v>52.64</v>
      </c>
      <c r="W268" s="22">
        <v>57.83</v>
      </c>
      <c r="X268" s="22">
        <v>56.79</v>
      </c>
      <c r="Y268" s="22">
        <v>47.19</v>
      </c>
    </row>
    <row r="269" spans="1:25" x14ac:dyDescent="0.2">
      <c r="A269" s="43">
        <v>23</v>
      </c>
      <c r="B269" s="22">
        <v>39.44</v>
      </c>
      <c r="C269" s="22">
        <v>33.369999999999997</v>
      </c>
      <c r="D269" s="22">
        <v>28.43</v>
      </c>
      <c r="E269" s="22">
        <v>26.14</v>
      </c>
      <c r="F269" s="22">
        <v>25.41</v>
      </c>
      <c r="G269" s="22">
        <v>29.79</v>
      </c>
      <c r="H269" s="22">
        <v>33.11</v>
      </c>
      <c r="I269" s="22">
        <v>42.01</v>
      </c>
      <c r="J269" s="22">
        <v>53.42</v>
      </c>
      <c r="K269" s="22">
        <v>59.81</v>
      </c>
      <c r="L269" s="22">
        <v>61.26</v>
      </c>
      <c r="M269" s="22">
        <v>60.6</v>
      </c>
      <c r="N269" s="22">
        <v>59.71</v>
      </c>
      <c r="O269" s="22">
        <v>60.75</v>
      </c>
      <c r="P269" s="22">
        <v>62.53</v>
      </c>
      <c r="Q269" s="22">
        <v>64.14</v>
      </c>
      <c r="R269" s="22">
        <v>61.51</v>
      </c>
      <c r="S269" s="22">
        <v>60.53</v>
      </c>
      <c r="T269" s="22">
        <v>57.77</v>
      </c>
      <c r="U269" s="22">
        <v>55.07</v>
      </c>
      <c r="V269" s="22">
        <v>52.52</v>
      </c>
      <c r="W269" s="22">
        <v>57.98</v>
      </c>
      <c r="X269" s="22">
        <v>56.59</v>
      </c>
      <c r="Y269" s="22">
        <v>45.01</v>
      </c>
    </row>
    <row r="270" spans="1:25" x14ac:dyDescent="0.2">
      <c r="A270" s="43">
        <v>24</v>
      </c>
      <c r="B270" s="22">
        <v>48.47</v>
      </c>
      <c r="C270" s="22">
        <v>40.369999999999997</v>
      </c>
      <c r="D270" s="22">
        <v>39.94</v>
      </c>
      <c r="E270" s="22">
        <v>39.07</v>
      </c>
      <c r="F270" s="22">
        <v>38.28</v>
      </c>
      <c r="G270" s="22">
        <v>41.58</v>
      </c>
      <c r="H270" s="22">
        <v>43.21</v>
      </c>
      <c r="I270" s="22">
        <v>44.07</v>
      </c>
      <c r="J270" s="22">
        <v>52.93</v>
      </c>
      <c r="K270" s="22">
        <v>58.92</v>
      </c>
      <c r="L270" s="22">
        <v>61.14</v>
      </c>
      <c r="M270" s="22">
        <v>60.25</v>
      </c>
      <c r="N270" s="22">
        <v>63.09</v>
      </c>
      <c r="O270" s="22">
        <v>65.11</v>
      </c>
      <c r="P270" s="22">
        <v>64.13</v>
      </c>
      <c r="Q270" s="22">
        <v>64.319999999999993</v>
      </c>
      <c r="R270" s="22">
        <v>62.97</v>
      </c>
      <c r="S270" s="22">
        <v>62.35</v>
      </c>
      <c r="T270" s="22">
        <v>61.87</v>
      </c>
      <c r="U270" s="22">
        <v>59.29</v>
      </c>
      <c r="V270" s="22">
        <v>55.69</v>
      </c>
      <c r="W270" s="22">
        <v>59.51</v>
      </c>
      <c r="X270" s="22">
        <v>59.63</v>
      </c>
      <c r="Y270" s="22">
        <v>48.49</v>
      </c>
    </row>
    <row r="271" spans="1:25" x14ac:dyDescent="0.2">
      <c r="A271" s="43">
        <v>25</v>
      </c>
      <c r="B271" s="22">
        <v>41.29</v>
      </c>
      <c r="C271" s="22">
        <v>40.479999999999997</v>
      </c>
      <c r="D271" s="22">
        <v>38.32</v>
      </c>
      <c r="E271" s="22">
        <v>36.61</v>
      </c>
      <c r="F271" s="22">
        <v>27.93</v>
      </c>
      <c r="G271" s="22">
        <v>26.9</v>
      </c>
      <c r="H271" s="22">
        <v>30.14</v>
      </c>
      <c r="I271" s="22">
        <v>40.090000000000003</v>
      </c>
      <c r="J271" s="22">
        <v>41.57</v>
      </c>
      <c r="K271" s="22">
        <v>49.94</v>
      </c>
      <c r="L271" s="22">
        <v>56.71</v>
      </c>
      <c r="M271" s="22">
        <v>58.6</v>
      </c>
      <c r="N271" s="22">
        <v>58.9</v>
      </c>
      <c r="O271" s="22">
        <v>59.52</v>
      </c>
      <c r="P271" s="22">
        <v>58.47</v>
      </c>
      <c r="Q271" s="22">
        <v>58.57</v>
      </c>
      <c r="R271" s="22">
        <v>56.81</v>
      </c>
      <c r="S271" s="22">
        <v>56.13</v>
      </c>
      <c r="T271" s="22">
        <v>56</v>
      </c>
      <c r="U271" s="22">
        <v>55.76</v>
      </c>
      <c r="V271" s="22">
        <v>55.59</v>
      </c>
      <c r="W271" s="22">
        <v>59.6</v>
      </c>
      <c r="X271" s="22">
        <v>59.22</v>
      </c>
      <c r="Y271" s="22">
        <v>52.46</v>
      </c>
    </row>
    <row r="272" spans="1:25" x14ac:dyDescent="0.2">
      <c r="A272" s="43">
        <v>26</v>
      </c>
      <c r="B272" s="22">
        <v>45.95</v>
      </c>
      <c r="C272" s="22">
        <v>38.57</v>
      </c>
      <c r="D272" s="22">
        <v>32.67</v>
      </c>
      <c r="E272" s="22">
        <v>27.97</v>
      </c>
      <c r="F272" s="22">
        <v>27.14</v>
      </c>
      <c r="G272" s="22">
        <v>32.19</v>
      </c>
      <c r="H272" s="22">
        <v>37.14</v>
      </c>
      <c r="I272" s="22">
        <v>45.7</v>
      </c>
      <c r="J272" s="22">
        <v>58.97</v>
      </c>
      <c r="K272" s="22">
        <v>63.27</v>
      </c>
      <c r="L272" s="22">
        <v>65.81</v>
      </c>
      <c r="M272" s="22">
        <v>65.12</v>
      </c>
      <c r="N272" s="22">
        <v>63.53</v>
      </c>
      <c r="O272" s="22">
        <v>64.75</v>
      </c>
      <c r="P272" s="22">
        <v>66.16</v>
      </c>
      <c r="Q272" s="22">
        <v>68.510000000000005</v>
      </c>
      <c r="R272" s="22">
        <v>66.86</v>
      </c>
      <c r="S272" s="22">
        <v>64.819999999999993</v>
      </c>
      <c r="T272" s="22">
        <v>62.16</v>
      </c>
      <c r="U272" s="22">
        <v>59.44</v>
      </c>
      <c r="V272" s="22">
        <v>55.56</v>
      </c>
      <c r="W272" s="22">
        <v>60.04</v>
      </c>
      <c r="X272" s="22">
        <v>58.73</v>
      </c>
      <c r="Y272" s="22">
        <v>46.01</v>
      </c>
    </row>
    <row r="273" spans="1:25" x14ac:dyDescent="0.2">
      <c r="A273" s="43">
        <v>27</v>
      </c>
      <c r="B273" s="22">
        <v>40.14</v>
      </c>
      <c r="C273" s="22">
        <v>37.36</v>
      </c>
      <c r="D273" s="22">
        <v>32.979999999999997</v>
      </c>
      <c r="E273" s="22">
        <v>31.82</v>
      </c>
      <c r="F273" s="22">
        <v>31.02</v>
      </c>
      <c r="G273" s="22">
        <v>31.01</v>
      </c>
      <c r="H273" s="22">
        <v>38.340000000000003</v>
      </c>
      <c r="I273" s="22">
        <v>45.43</v>
      </c>
      <c r="J273" s="22">
        <v>57.2</v>
      </c>
      <c r="K273" s="22">
        <v>63.52</v>
      </c>
      <c r="L273" s="22">
        <v>65.23</v>
      </c>
      <c r="M273" s="22">
        <v>64.010000000000005</v>
      </c>
      <c r="N273" s="22">
        <v>63.47</v>
      </c>
      <c r="O273" s="22">
        <v>64.819999999999993</v>
      </c>
      <c r="P273" s="22">
        <v>64.290000000000006</v>
      </c>
      <c r="Q273" s="22">
        <v>65.02</v>
      </c>
      <c r="R273" s="22">
        <v>64.209999999999994</v>
      </c>
      <c r="S273" s="22">
        <v>62.14</v>
      </c>
      <c r="T273" s="22">
        <v>60.26</v>
      </c>
      <c r="U273" s="22">
        <v>58.42</v>
      </c>
      <c r="V273" s="22">
        <v>54.73</v>
      </c>
      <c r="W273" s="22">
        <v>59.58</v>
      </c>
      <c r="X273" s="22">
        <v>58.11</v>
      </c>
      <c r="Y273" s="22">
        <v>47.01</v>
      </c>
    </row>
    <row r="274" spans="1:25" x14ac:dyDescent="0.2">
      <c r="A274" s="43">
        <v>28</v>
      </c>
      <c r="B274" s="22">
        <v>43.03</v>
      </c>
      <c r="C274" s="22">
        <v>39.11</v>
      </c>
      <c r="D274" s="22">
        <v>34.71</v>
      </c>
      <c r="E274" s="22">
        <v>32.81</v>
      </c>
      <c r="F274" s="22">
        <v>32.29</v>
      </c>
      <c r="G274" s="22">
        <v>33.15</v>
      </c>
      <c r="H274" s="22">
        <v>37.630000000000003</v>
      </c>
      <c r="I274" s="22">
        <v>44.08</v>
      </c>
      <c r="J274" s="22">
        <v>59.66</v>
      </c>
      <c r="K274" s="22">
        <v>61.98</v>
      </c>
      <c r="L274" s="22">
        <v>65.06</v>
      </c>
      <c r="M274" s="22">
        <v>64.44</v>
      </c>
      <c r="N274" s="22">
        <v>63.19</v>
      </c>
      <c r="O274" s="22">
        <v>64.78</v>
      </c>
      <c r="P274" s="22">
        <v>65.75</v>
      </c>
      <c r="Q274" s="22">
        <v>66.25</v>
      </c>
      <c r="R274" s="22">
        <v>64.67</v>
      </c>
      <c r="S274" s="22">
        <v>62.68</v>
      </c>
      <c r="T274" s="22">
        <v>60.42</v>
      </c>
      <c r="U274" s="22">
        <v>59.39</v>
      </c>
      <c r="V274" s="22">
        <v>57.18</v>
      </c>
      <c r="W274" s="22">
        <v>60</v>
      </c>
      <c r="X274" s="22">
        <v>58.12</v>
      </c>
      <c r="Y274" s="22">
        <v>49.32</v>
      </c>
    </row>
    <row r="275" spans="1:25" x14ac:dyDescent="0.2">
      <c r="A275" s="43">
        <v>29</v>
      </c>
      <c r="B275" s="22">
        <v>39.76</v>
      </c>
      <c r="C275" s="22">
        <v>36.479999999999997</v>
      </c>
      <c r="D275" s="22">
        <v>29.89</v>
      </c>
      <c r="E275" s="22">
        <v>0.1</v>
      </c>
      <c r="F275" s="22">
        <v>0</v>
      </c>
      <c r="G275" s="22">
        <v>22.3</v>
      </c>
      <c r="H275" s="22">
        <v>34.46</v>
      </c>
      <c r="I275" s="22">
        <v>43.26</v>
      </c>
      <c r="J275" s="22">
        <v>58.18</v>
      </c>
      <c r="K275" s="22">
        <v>62.85</v>
      </c>
      <c r="L275" s="22">
        <v>64.19</v>
      </c>
      <c r="M275" s="22">
        <v>63.49</v>
      </c>
      <c r="N275" s="22">
        <v>62.37</v>
      </c>
      <c r="O275" s="22">
        <v>64.209999999999994</v>
      </c>
      <c r="P275" s="22">
        <v>65.19</v>
      </c>
      <c r="Q275" s="22">
        <v>65.12</v>
      </c>
      <c r="R275" s="22">
        <v>63.95</v>
      </c>
      <c r="S275" s="22">
        <v>60.13</v>
      </c>
      <c r="T275" s="22">
        <v>59.41</v>
      </c>
      <c r="U275" s="22">
        <v>56.41</v>
      </c>
      <c r="V275" s="22">
        <v>54.96</v>
      </c>
      <c r="W275" s="22">
        <v>58.29</v>
      </c>
      <c r="X275" s="22">
        <v>55.96</v>
      </c>
      <c r="Y275" s="22">
        <v>46.93</v>
      </c>
    </row>
    <row r="276" spans="1:25" x14ac:dyDescent="0.2">
      <c r="A276" s="43">
        <v>30</v>
      </c>
      <c r="B276" s="22">
        <v>44.14</v>
      </c>
      <c r="C276" s="22">
        <v>39.29</v>
      </c>
      <c r="D276" s="22">
        <v>37.71</v>
      </c>
      <c r="E276" s="22">
        <v>33.54</v>
      </c>
      <c r="F276" s="22">
        <v>33.19</v>
      </c>
      <c r="G276" s="22">
        <v>37.51</v>
      </c>
      <c r="H276" s="22">
        <v>38.840000000000003</v>
      </c>
      <c r="I276" s="22">
        <v>48.79</v>
      </c>
      <c r="J276" s="22">
        <v>60.22</v>
      </c>
      <c r="K276" s="22">
        <v>64.599999999999994</v>
      </c>
      <c r="L276" s="22">
        <v>65.900000000000006</v>
      </c>
      <c r="M276" s="22">
        <v>65.97</v>
      </c>
      <c r="N276" s="22">
        <v>65.16</v>
      </c>
      <c r="O276" s="22">
        <v>66.459999999999994</v>
      </c>
      <c r="P276" s="22">
        <v>67.06</v>
      </c>
      <c r="Q276" s="22">
        <v>67.56</v>
      </c>
      <c r="R276" s="22">
        <v>69.650000000000006</v>
      </c>
      <c r="S276" s="22">
        <v>66.16</v>
      </c>
      <c r="T276" s="22">
        <v>62.77</v>
      </c>
      <c r="U276" s="22">
        <v>60.26</v>
      </c>
      <c r="V276" s="22">
        <v>57</v>
      </c>
      <c r="W276" s="22">
        <v>59.91</v>
      </c>
      <c r="X276" s="22">
        <v>59.05</v>
      </c>
      <c r="Y276" s="22">
        <v>47.64</v>
      </c>
    </row>
    <row r="277" spans="1:25" x14ac:dyDescent="0.2">
      <c r="A277" s="43">
        <v>31</v>
      </c>
      <c r="B277" s="22">
        <v>57.06</v>
      </c>
      <c r="C277" s="22">
        <v>48.05</v>
      </c>
      <c r="D277" s="22">
        <v>46.68</v>
      </c>
      <c r="E277" s="22">
        <v>45.15</v>
      </c>
      <c r="F277" s="22">
        <v>43.44</v>
      </c>
      <c r="G277" s="22">
        <v>42.56</v>
      </c>
      <c r="H277" s="22">
        <v>43.48</v>
      </c>
      <c r="I277" s="22">
        <v>46.95</v>
      </c>
      <c r="J277" s="22">
        <v>58.24</v>
      </c>
      <c r="K277" s="22">
        <v>62.63</v>
      </c>
      <c r="L277" s="22">
        <v>64.36</v>
      </c>
      <c r="M277" s="22">
        <v>65.260000000000005</v>
      </c>
      <c r="N277" s="22">
        <v>68.55</v>
      </c>
      <c r="O277" s="22">
        <v>66.06</v>
      </c>
      <c r="P277" s="22">
        <v>65.02</v>
      </c>
      <c r="Q277" s="22">
        <v>64.53</v>
      </c>
      <c r="R277" s="22">
        <v>65.22</v>
      </c>
      <c r="S277" s="22">
        <v>64.7</v>
      </c>
      <c r="T277" s="22">
        <v>64.22</v>
      </c>
      <c r="U277" s="22">
        <v>63.67</v>
      </c>
      <c r="V277" s="22">
        <v>59.01</v>
      </c>
      <c r="W277" s="22">
        <v>63.7</v>
      </c>
      <c r="X277" s="22">
        <v>65.010000000000005</v>
      </c>
      <c r="Y277" s="22">
        <v>59.51</v>
      </c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43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7.0000000000000007E-2</v>
      </c>
      <c r="U283" s="27">
        <v>9.57</v>
      </c>
      <c r="V283" s="27">
        <v>9.69</v>
      </c>
      <c r="W283" s="27">
        <v>0.13</v>
      </c>
      <c r="X283" s="27">
        <v>0</v>
      </c>
      <c r="Y283" s="27">
        <v>0</v>
      </c>
    </row>
    <row r="284" spans="1:25" x14ac:dyDescent="0.2">
      <c r="A284" s="43">
        <v>2</v>
      </c>
      <c r="B284" s="27">
        <v>0</v>
      </c>
      <c r="C284" s="27">
        <v>0.01</v>
      </c>
      <c r="D284" s="27">
        <v>0</v>
      </c>
      <c r="E284" s="27">
        <v>0</v>
      </c>
      <c r="F284" s="27">
        <v>0</v>
      </c>
      <c r="G284" s="27">
        <v>0.38</v>
      </c>
      <c r="H284" s="27">
        <v>0</v>
      </c>
      <c r="I284" s="27">
        <v>0</v>
      </c>
      <c r="J284" s="27">
        <v>7.0000000000000007E-2</v>
      </c>
      <c r="K284" s="27">
        <v>7.19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0.01</v>
      </c>
      <c r="S284" s="27">
        <v>0</v>
      </c>
      <c r="T284" s="27">
        <v>5.1100000000000003</v>
      </c>
      <c r="U284" s="27">
        <v>10.45</v>
      </c>
      <c r="V284" s="27">
        <v>6.43</v>
      </c>
      <c r="W284" s="27">
        <v>0</v>
      </c>
      <c r="X284" s="27">
        <v>0</v>
      </c>
      <c r="Y284" s="27">
        <v>0</v>
      </c>
    </row>
    <row r="285" spans="1:25" x14ac:dyDescent="0.2">
      <c r="A285" s="43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11.13</v>
      </c>
      <c r="I285" s="27">
        <v>0.37</v>
      </c>
      <c r="J285" s="27">
        <v>2.7</v>
      </c>
      <c r="K285" s="27">
        <v>0.15</v>
      </c>
      <c r="L285" s="27">
        <v>0</v>
      </c>
      <c r="M285" s="27">
        <v>0</v>
      </c>
      <c r="N285" s="27">
        <v>3.32</v>
      </c>
      <c r="O285" s="27">
        <v>1.74</v>
      </c>
      <c r="P285" s="27">
        <v>2.19</v>
      </c>
      <c r="Q285" s="27">
        <v>3.64</v>
      </c>
      <c r="R285" s="27">
        <v>2.39</v>
      </c>
      <c r="S285" s="27">
        <v>7.19</v>
      </c>
      <c r="T285" s="27">
        <v>10.47</v>
      </c>
      <c r="U285" s="27">
        <v>7.6</v>
      </c>
      <c r="V285" s="27">
        <v>11.08</v>
      </c>
      <c r="W285" s="27">
        <v>0</v>
      </c>
      <c r="X285" s="27">
        <v>0</v>
      </c>
      <c r="Y285" s="27">
        <v>0</v>
      </c>
    </row>
    <row r="286" spans="1:25" x14ac:dyDescent="0.2">
      <c r="A286" s="43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0.25</v>
      </c>
      <c r="H286" s="27">
        <v>10.66</v>
      </c>
      <c r="I286" s="27">
        <v>15.66</v>
      </c>
      <c r="J286" s="27">
        <v>3.91</v>
      </c>
      <c r="K286" s="27">
        <v>21.29</v>
      </c>
      <c r="L286" s="27">
        <v>3.53</v>
      </c>
      <c r="M286" s="27">
        <v>2.12</v>
      </c>
      <c r="N286" s="27">
        <v>5.97</v>
      </c>
      <c r="O286" s="27">
        <v>5.97</v>
      </c>
      <c r="P286" s="27">
        <v>10.93</v>
      </c>
      <c r="Q286" s="27">
        <v>9.32</v>
      </c>
      <c r="R286" s="27">
        <v>16.059999999999999</v>
      </c>
      <c r="S286" s="27">
        <v>17.62</v>
      </c>
      <c r="T286" s="27">
        <v>11.35</v>
      </c>
      <c r="U286" s="27">
        <v>19.39</v>
      </c>
      <c r="V286" s="27">
        <v>21.25</v>
      </c>
      <c r="W286" s="27">
        <v>10.49</v>
      </c>
      <c r="X286" s="27">
        <v>0.02</v>
      </c>
      <c r="Y286" s="27">
        <v>0.68</v>
      </c>
    </row>
    <row r="287" spans="1:25" x14ac:dyDescent="0.2">
      <c r="A287" s="43">
        <v>5</v>
      </c>
      <c r="B287" s="27">
        <v>0</v>
      </c>
      <c r="C287" s="27">
        <v>4.09</v>
      </c>
      <c r="D287" s="27">
        <v>2.4500000000000002</v>
      </c>
      <c r="E287" s="27">
        <v>4.12</v>
      </c>
      <c r="F287" s="27">
        <v>0.4</v>
      </c>
      <c r="G287" s="27">
        <v>14.59</v>
      </c>
      <c r="H287" s="27">
        <v>19.64</v>
      </c>
      <c r="I287" s="27">
        <v>20.88</v>
      </c>
      <c r="J287" s="27">
        <v>2.3199999999999998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0.28999999999999998</v>
      </c>
      <c r="Q287" s="27">
        <v>0</v>
      </c>
      <c r="R287" s="27">
        <v>5.15</v>
      </c>
      <c r="S287" s="27">
        <v>9.68</v>
      </c>
      <c r="T287" s="27">
        <v>17.8</v>
      </c>
      <c r="U287" s="27">
        <v>19.02</v>
      </c>
      <c r="V287" s="27">
        <v>23.46</v>
      </c>
      <c r="W287" s="27">
        <v>10.86</v>
      </c>
      <c r="X287" s="27">
        <v>0</v>
      </c>
      <c r="Y287" s="27">
        <v>2.31</v>
      </c>
    </row>
    <row r="288" spans="1:25" x14ac:dyDescent="0.2">
      <c r="A288" s="43">
        <v>6</v>
      </c>
      <c r="B288" s="27">
        <v>0</v>
      </c>
      <c r="C288" s="27">
        <v>0.61</v>
      </c>
      <c r="D288" s="27">
        <v>6.43</v>
      </c>
      <c r="E288" s="27">
        <v>12.74</v>
      </c>
      <c r="F288" s="27">
        <v>5.81</v>
      </c>
      <c r="G288" s="27">
        <v>10.029999999999999</v>
      </c>
      <c r="H288" s="27">
        <v>12.39</v>
      </c>
      <c r="I288" s="27">
        <v>15.19</v>
      </c>
      <c r="J288" s="27">
        <v>14.11</v>
      </c>
      <c r="K288" s="27">
        <v>1.27</v>
      </c>
      <c r="L288" s="27">
        <v>0</v>
      </c>
      <c r="M288" s="27">
        <v>0</v>
      </c>
      <c r="N288" s="27">
        <v>1.67</v>
      </c>
      <c r="O288" s="27">
        <v>0.26</v>
      </c>
      <c r="P288" s="27">
        <v>3.52</v>
      </c>
      <c r="Q288" s="27">
        <v>0</v>
      </c>
      <c r="R288" s="27">
        <v>0</v>
      </c>
      <c r="S288" s="27">
        <v>0</v>
      </c>
      <c r="T288" s="27">
        <v>0</v>
      </c>
      <c r="U288" s="27">
        <v>7.44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43">
        <v>7</v>
      </c>
      <c r="B289" s="27">
        <v>0</v>
      </c>
      <c r="C289" s="27">
        <v>2.64</v>
      </c>
      <c r="D289" s="27">
        <v>11.37</v>
      </c>
      <c r="E289" s="27">
        <v>16.91</v>
      </c>
      <c r="F289" s="27">
        <v>19.420000000000002</v>
      </c>
      <c r="G289" s="27">
        <v>4.7</v>
      </c>
      <c r="H289" s="27">
        <v>17.57</v>
      </c>
      <c r="I289" s="27">
        <v>26.82</v>
      </c>
      <c r="J289" s="27">
        <v>13.18</v>
      </c>
      <c r="K289" s="27">
        <v>14.49</v>
      </c>
      <c r="L289" s="27">
        <v>3.2</v>
      </c>
      <c r="M289" s="27">
        <v>0.25</v>
      </c>
      <c r="N289" s="27">
        <v>3.51</v>
      </c>
      <c r="O289" s="27">
        <v>0.4</v>
      </c>
      <c r="P289" s="27">
        <v>0.32</v>
      </c>
      <c r="Q289" s="27">
        <v>0.1</v>
      </c>
      <c r="R289" s="27">
        <v>0</v>
      </c>
      <c r="S289" s="27">
        <v>3.69</v>
      </c>
      <c r="T289" s="27">
        <v>2.46</v>
      </c>
      <c r="U289" s="27">
        <v>3.59</v>
      </c>
      <c r="V289" s="27">
        <v>7.54</v>
      </c>
      <c r="W289" s="27">
        <v>0</v>
      </c>
      <c r="X289" s="27">
        <v>0</v>
      </c>
      <c r="Y289" s="27">
        <v>0</v>
      </c>
    </row>
    <row r="290" spans="1:25" x14ac:dyDescent="0.2">
      <c r="A290" s="43">
        <v>8</v>
      </c>
      <c r="B290" s="27">
        <v>0</v>
      </c>
      <c r="C290" s="27">
        <v>0</v>
      </c>
      <c r="D290" s="27">
        <v>0</v>
      </c>
      <c r="E290" s="27">
        <v>5.58</v>
      </c>
      <c r="F290" s="27">
        <v>10.52</v>
      </c>
      <c r="G290" s="27">
        <v>14.09</v>
      </c>
      <c r="H290" s="27">
        <v>17.05</v>
      </c>
      <c r="I290" s="27">
        <v>14.4</v>
      </c>
      <c r="J290" s="27">
        <v>0.18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43">
        <v>9</v>
      </c>
      <c r="B291" s="27">
        <v>0</v>
      </c>
      <c r="C291" s="27">
        <v>0</v>
      </c>
      <c r="D291" s="27">
        <v>0</v>
      </c>
      <c r="E291" s="27">
        <v>0.06</v>
      </c>
      <c r="F291" s="27">
        <v>5.98</v>
      </c>
      <c r="G291" s="27">
        <v>5.3</v>
      </c>
      <c r="H291" s="27">
        <v>15.17</v>
      </c>
      <c r="I291" s="27">
        <v>11.36</v>
      </c>
      <c r="J291" s="27">
        <v>2.2400000000000002</v>
      </c>
      <c r="K291" s="27">
        <v>0.18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43">
        <v>10</v>
      </c>
      <c r="B292" s="27">
        <v>0</v>
      </c>
      <c r="C292" s="27">
        <v>0</v>
      </c>
      <c r="D292" s="27">
        <v>0.25</v>
      </c>
      <c r="E292" s="27">
        <v>1.36</v>
      </c>
      <c r="F292" s="27">
        <v>6.51</v>
      </c>
      <c r="G292" s="27">
        <v>5.63</v>
      </c>
      <c r="H292" s="27">
        <v>11.02</v>
      </c>
      <c r="I292" s="27">
        <v>4.38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10.77</v>
      </c>
      <c r="V292" s="27">
        <v>9.73</v>
      </c>
      <c r="W292" s="27">
        <v>0.18</v>
      </c>
      <c r="X292" s="27">
        <v>0</v>
      </c>
      <c r="Y292" s="27">
        <v>0</v>
      </c>
    </row>
    <row r="293" spans="1:25" x14ac:dyDescent="0.2">
      <c r="A293" s="43">
        <v>11</v>
      </c>
      <c r="B293" s="27">
        <v>0</v>
      </c>
      <c r="C293" s="27">
        <v>1.6</v>
      </c>
      <c r="D293" s="27">
        <v>5.71</v>
      </c>
      <c r="E293" s="27">
        <v>3.98</v>
      </c>
      <c r="F293" s="27">
        <v>0</v>
      </c>
      <c r="G293" s="27">
        <v>0</v>
      </c>
      <c r="H293" s="27">
        <v>6.61</v>
      </c>
      <c r="I293" s="27">
        <v>7.49</v>
      </c>
      <c r="J293" s="27">
        <v>3.54</v>
      </c>
      <c r="K293" s="27">
        <v>8.14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3.1</v>
      </c>
      <c r="S293" s="27">
        <v>8.68</v>
      </c>
      <c r="T293" s="27">
        <v>21.18</v>
      </c>
      <c r="U293" s="27">
        <v>22.18</v>
      </c>
      <c r="V293" s="27">
        <v>15.61</v>
      </c>
      <c r="W293" s="27">
        <v>3.45</v>
      </c>
      <c r="X293" s="27">
        <v>0</v>
      </c>
      <c r="Y293" s="27">
        <v>2.4500000000000002</v>
      </c>
    </row>
    <row r="294" spans="1:25" x14ac:dyDescent="0.2">
      <c r="A294" s="43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7.32</v>
      </c>
      <c r="H294" s="27">
        <v>8.34</v>
      </c>
      <c r="I294" s="27">
        <v>7.19</v>
      </c>
      <c r="J294" s="27">
        <v>0.03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0.48</v>
      </c>
      <c r="T294" s="27">
        <v>2.4900000000000002</v>
      </c>
      <c r="U294" s="27">
        <v>5.87</v>
      </c>
      <c r="V294" s="27">
        <v>4.49</v>
      </c>
      <c r="W294" s="27">
        <v>0</v>
      </c>
      <c r="X294" s="27">
        <v>0</v>
      </c>
      <c r="Y294" s="27">
        <v>0</v>
      </c>
    </row>
    <row r="295" spans="1:25" x14ac:dyDescent="0.2">
      <c r="A295" s="43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0.38</v>
      </c>
      <c r="G295" s="27">
        <v>10.34</v>
      </c>
      <c r="H295" s="27">
        <v>16.91</v>
      </c>
      <c r="I295" s="27">
        <v>17.260000000000002</v>
      </c>
      <c r="J295" s="27">
        <v>1.74</v>
      </c>
      <c r="K295" s="27">
        <v>0.08</v>
      </c>
      <c r="L295" s="27">
        <v>0.45</v>
      </c>
      <c r="M295" s="27">
        <v>0</v>
      </c>
      <c r="N295" s="27">
        <v>6.31</v>
      </c>
      <c r="O295" s="27">
        <v>6.07</v>
      </c>
      <c r="P295" s="27">
        <v>7.53</v>
      </c>
      <c r="Q295" s="27">
        <v>0.02</v>
      </c>
      <c r="R295" s="27">
        <v>0</v>
      </c>
      <c r="S295" s="27">
        <v>0</v>
      </c>
      <c r="T295" s="27">
        <v>0.27</v>
      </c>
      <c r="U295" s="27">
        <v>0.88</v>
      </c>
      <c r="V295" s="27">
        <v>14.45</v>
      </c>
      <c r="W295" s="27">
        <v>1.06</v>
      </c>
      <c r="X295" s="27">
        <v>0</v>
      </c>
      <c r="Y295" s="27">
        <v>0</v>
      </c>
    </row>
    <row r="296" spans="1:25" x14ac:dyDescent="0.2">
      <c r="A296" s="43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0.35</v>
      </c>
      <c r="G296" s="27">
        <v>13.79</v>
      </c>
      <c r="H296" s="27">
        <v>15.51</v>
      </c>
      <c r="I296" s="27">
        <v>15.12</v>
      </c>
      <c r="J296" s="27">
        <v>12.42</v>
      </c>
      <c r="K296" s="27">
        <v>1.24</v>
      </c>
      <c r="L296" s="27">
        <v>0</v>
      </c>
      <c r="M296" s="27">
        <v>0</v>
      </c>
      <c r="N296" s="27">
        <v>1.17</v>
      </c>
      <c r="O296" s="27">
        <v>0.42</v>
      </c>
      <c r="P296" s="27">
        <v>0.62</v>
      </c>
      <c r="Q296" s="27">
        <v>0.05</v>
      </c>
      <c r="R296" s="27">
        <v>0.23</v>
      </c>
      <c r="S296" s="27">
        <v>4.59</v>
      </c>
      <c r="T296" s="27">
        <v>6.6</v>
      </c>
      <c r="U296" s="27">
        <v>10.96</v>
      </c>
      <c r="V296" s="27">
        <v>14.09</v>
      </c>
      <c r="W296" s="27">
        <v>3.15</v>
      </c>
      <c r="X296" s="27">
        <v>0</v>
      </c>
      <c r="Y296" s="27">
        <v>0</v>
      </c>
    </row>
    <row r="297" spans="1:25" x14ac:dyDescent="0.2">
      <c r="A297" s="43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15.4</v>
      </c>
      <c r="H297" s="27">
        <v>16.63</v>
      </c>
      <c r="I297" s="27">
        <v>30.57</v>
      </c>
      <c r="J297" s="27">
        <v>13.26</v>
      </c>
      <c r="K297" s="27">
        <v>1.61</v>
      </c>
      <c r="L297" s="27">
        <v>0</v>
      </c>
      <c r="M297" s="27">
        <v>0</v>
      </c>
      <c r="N297" s="27">
        <v>5.85</v>
      </c>
      <c r="O297" s="27">
        <v>1.5</v>
      </c>
      <c r="P297" s="27">
        <v>0.97</v>
      </c>
      <c r="Q297" s="27">
        <v>1.17</v>
      </c>
      <c r="R297" s="27">
        <v>1.87</v>
      </c>
      <c r="S297" s="27">
        <v>1.76</v>
      </c>
      <c r="T297" s="27">
        <v>1.74</v>
      </c>
      <c r="U297" s="27">
        <v>6.78</v>
      </c>
      <c r="V297" s="27">
        <v>16.13</v>
      </c>
      <c r="W297" s="27">
        <v>7.97</v>
      </c>
      <c r="X297" s="27">
        <v>0</v>
      </c>
      <c r="Y297" s="27">
        <v>0</v>
      </c>
    </row>
    <row r="298" spans="1:25" x14ac:dyDescent="0.2">
      <c r="A298" s="43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11.29</v>
      </c>
      <c r="H298" s="27">
        <v>12.91</v>
      </c>
      <c r="I298" s="27">
        <v>25.48</v>
      </c>
      <c r="J298" s="27">
        <v>10.17</v>
      </c>
      <c r="K298" s="27">
        <v>0.22</v>
      </c>
      <c r="L298" s="27">
        <v>0.02</v>
      </c>
      <c r="M298" s="27">
        <v>0</v>
      </c>
      <c r="N298" s="27">
        <v>4.4000000000000004</v>
      </c>
      <c r="O298" s="27">
        <v>3</v>
      </c>
      <c r="P298" s="27">
        <v>0.05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43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102.46</v>
      </c>
      <c r="H299" s="27">
        <v>107.87</v>
      </c>
      <c r="I299" s="27">
        <v>9.2799999999999994</v>
      </c>
      <c r="J299" s="27">
        <v>18.36</v>
      </c>
      <c r="K299" s="27">
        <v>4.96</v>
      </c>
      <c r="L299" s="27">
        <v>0</v>
      </c>
      <c r="M299" s="27">
        <v>0</v>
      </c>
      <c r="N299" s="27">
        <v>0.01</v>
      </c>
      <c r="O299" s="27">
        <v>0</v>
      </c>
      <c r="P299" s="27">
        <v>1.23</v>
      </c>
      <c r="Q299" s="27">
        <v>0.91</v>
      </c>
      <c r="R299" s="27">
        <v>2.89</v>
      </c>
      <c r="S299" s="27">
        <v>6.36</v>
      </c>
      <c r="T299" s="27">
        <v>7.31</v>
      </c>
      <c r="U299" s="27">
        <v>13.34</v>
      </c>
      <c r="V299" s="27">
        <v>12.49</v>
      </c>
      <c r="W299" s="27">
        <v>0</v>
      </c>
      <c r="X299" s="27">
        <v>0</v>
      </c>
      <c r="Y299" s="27">
        <v>0</v>
      </c>
    </row>
    <row r="300" spans="1:25" x14ac:dyDescent="0.2">
      <c r="A300" s="43">
        <v>18</v>
      </c>
      <c r="B300" s="27">
        <v>0</v>
      </c>
      <c r="C300" s="27">
        <v>0.97</v>
      </c>
      <c r="D300" s="27">
        <v>0</v>
      </c>
      <c r="E300" s="27">
        <v>0</v>
      </c>
      <c r="F300" s="27">
        <v>11.59</v>
      </c>
      <c r="G300" s="27">
        <v>24.47</v>
      </c>
      <c r="H300" s="27">
        <v>0</v>
      </c>
      <c r="I300" s="27">
        <v>58.19</v>
      </c>
      <c r="J300" s="27">
        <v>10.81</v>
      </c>
      <c r="K300" s="27">
        <v>16.29</v>
      </c>
      <c r="L300" s="27">
        <v>6.53</v>
      </c>
      <c r="M300" s="27">
        <v>0</v>
      </c>
      <c r="N300" s="27">
        <v>2.0099999999999998</v>
      </c>
      <c r="O300" s="27">
        <v>5.51</v>
      </c>
      <c r="P300" s="27">
        <v>6.72</v>
      </c>
      <c r="Q300" s="27">
        <v>0.88</v>
      </c>
      <c r="R300" s="27">
        <v>9.2899999999999991</v>
      </c>
      <c r="S300" s="27">
        <v>3.29</v>
      </c>
      <c r="T300" s="27">
        <v>3.64</v>
      </c>
      <c r="U300" s="27">
        <v>10.07</v>
      </c>
      <c r="V300" s="27">
        <v>13.94</v>
      </c>
      <c r="W300" s="27">
        <v>0.7</v>
      </c>
      <c r="X300" s="27">
        <v>0</v>
      </c>
      <c r="Y300" s="27">
        <v>0</v>
      </c>
    </row>
    <row r="301" spans="1:25" x14ac:dyDescent="0.2">
      <c r="A301" s="43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87.95</v>
      </c>
      <c r="H301" s="27">
        <v>18.02</v>
      </c>
      <c r="I301" s="27">
        <v>22.52</v>
      </c>
      <c r="J301" s="27">
        <v>10.58</v>
      </c>
      <c r="K301" s="27">
        <v>0.22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17.420000000000002</v>
      </c>
      <c r="W301" s="27">
        <v>1.52</v>
      </c>
      <c r="X301" s="27">
        <v>0</v>
      </c>
      <c r="Y301" s="27">
        <v>0</v>
      </c>
    </row>
    <row r="302" spans="1:25" x14ac:dyDescent="0.2">
      <c r="A302" s="43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12.68</v>
      </c>
      <c r="H302" s="27">
        <v>9.67</v>
      </c>
      <c r="I302" s="27">
        <v>14.63</v>
      </c>
      <c r="J302" s="27">
        <v>7.7</v>
      </c>
      <c r="K302" s="27">
        <v>2.92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43">
        <v>21</v>
      </c>
      <c r="B303" s="27">
        <v>0</v>
      </c>
      <c r="C303" s="27">
        <v>0</v>
      </c>
      <c r="D303" s="27">
        <v>0</v>
      </c>
      <c r="E303" s="27">
        <v>0.78</v>
      </c>
      <c r="F303" s="27">
        <v>60.15</v>
      </c>
      <c r="G303" s="27">
        <v>22.51</v>
      </c>
      <c r="H303" s="27">
        <v>21.87</v>
      </c>
      <c r="I303" s="27">
        <v>21.02</v>
      </c>
      <c r="J303" s="27">
        <v>19.420000000000002</v>
      </c>
      <c r="K303" s="27">
        <v>12.09</v>
      </c>
      <c r="L303" s="27">
        <v>12.06</v>
      </c>
      <c r="M303" s="27">
        <v>4.62</v>
      </c>
      <c r="N303" s="27">
        <v>2.54</v>
      </c>
      <c r="O303" s="27">
        <v>1.78</v>
      </c>
      <c r="P303" s="27">
        <v>1.81</v>
      </c>
      <c r="Q303" s="27">
        <v>0</v>
      </c>
      <c r="R303" s="27">
        <v>0</v>
      </c>
      <c r="S303" s="27">
        <v>0</v>
      </c>
      <c r="T303" s="27">
        <v>0.35</v>
      </c>
      <c r="U303" s="27">
        <v>1.56</v>
      </c>
      <c r="V303" s="27">
        <v>17.8</v>
      </c>
      <c r="W303" s="27">
        <v>8.11</v>
      </c>
      <c r="X303" s="27">
        <v>0</v>
      </c>
      <c r="Y303" s="27">
        <v>0</v>
      </c>
    </row>
    <row r="304" spans="1:25" x14ac:dyDescent="0.2">
      <c r="A304" s="43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1.24</v>
      </c>
      <c r="G304" s="27">
        <v>19.309999999999999</v>
      </c>
      <c r="H304" s="27">
        <v>36.78</v>
      </c>
      <c r="I304" s="27">
        <v>19.18</v>
      </c>
      <c r="J304" s="27">
        <v>9.58</v>
      </c>
      <c r="K304" s="27">
        <v>1.82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4.09</v>
      </c>
      <c r="W304" s="27">
        <v>0</v>
      </c>
      <c r="X304" s="27">
        <v>0</v>
      </c>
      <c r="Y304" s="27">
        <v>0</v>
      </c>
    </row>
    <row r="305" spans="1:25" x14ac:dyDescent="0.2">
      <c r="A305" s="43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15.87</v>
      </c>
      <c r="H305" s="27">
        <v>17.11</v>
      </c>
      <c r="I305" s="27">
        <v>12.32</v>
      </c>
      <c r="J305" s="27">
        <v>14.39</v>
      </c>
      <c r="K305" s="27">
        <v>2.2400000000000002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43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2.66</v>
      </c>
      <c r="H306" s="27">
        <v>9.83</v>
      </c>
      <c r="I306" s="27">
        <v>11.09</v>
      </c>
      <c r="J306" s="27">
        <v>10.38</v>
      </c>
      <c r="K306" s="27">
        <v>2.88</v>
      </c>
      <c r="L306" s="27">
        <v>0</v>
      </c>
      <c r="M306" s="27">
        <v>0.01</v>
      </c>
      <c r="N306" s="27">
        <v>2.95</v>
      </c>
      <c r="O306" s="27">
        <v>0</v>
      </c>
      <c r="P306" s="27">
        <v>0.03</v>
      </c>
      <c r="Q306" s="27">
        <v>0</v>
      </c>
      <c r="R306" s="27">
        <v>0</v>
      </c>
      <c r="S306" s="27">
        <v>0.04</v>
      </c>
      <c r="T306" s="27">
        <v>0.02</v>
      </c>
      <c r="U306" s="27">
        <v>5.18</v>
      </c>
      <c r="V306" s="27">
        <v>10.15</v>
      </c>
      <c r="W306" s="27">
        <v>0.09</v>
      </c>
      <c r="X306" s="27">
        <v>0</v>
      </c>
      <c r="Y306" s="27">
        <v>0</v>
      </c>
    </row>
    <row r="307" spans="1:25" x14ac:dyDescent="0.2">
      <c r="A307" s="43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4.6100000000000003</v>
      </c>
      <c r="I307" s="27">
        <v>0.31</v>
      </c>
      <c r="J307" s="27">
        <v>5.7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4.5599999999999996</v>
      </c>
      <c r="S307" s="27">
        <v>2.33</v>
      </c>
      <c r="T307" s="27">
        <v>1.5</v>
      </c>
      <c r="U307" s="27">
        <v>3.16</v>
      </c>
      <c r="V307" s="27">
        <v>10.28</v>
      </c>
      <c r="W307" s="27">
        <v>1.75</v>
      </c>
      <c r="X307" s="27">
        <v>0</v>
      </c>
      <c r="Y307" s="27">
        <v>0</v>
      </c>
    </row>
    <row r="308" spans="1:25" x14ac:dyDescent="0.2">
      <c r="A308" s="43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4.8099999999999996</v>
      </c>
      <c r="G308" s="27">
        <v>15.96</v>
      </c>
      <c r="H308" s="27">
        <v>15.1</v>
      </c>
      <c r="I308" s="27">
        <v>33.119999999999997</v>
      </c>
      <c r="J308" s="27">
        <v>26.26</v>
      </c>
      <c r="K308" s="27">
        <v>21.64</v>
      </c>
      <c r="L308" s="27">
        <v>33</v>
      </c>
      <c r="M308" s="27">
        <v>11.23</v>
      </c>
      <c r="N308" s="27">
        <v>28.02</v>
      </c>
      <c r="O308" s="27">
        <v>21.02</v>
      </c>
      <c r="P308" s="27">
        <v>140.71</v>
      </c>
      <c r="Q308" s="27">
        <v>142.46</v>
      </c>
      <c r="R308" s="27">
        <v>133.13999999999999</v>
      </c>
      <c r="S308" s="27">
        <v>22.51</v>
      </c>
      <c r="T308" s="27">
        <v>21.06</v>
      </c>
      <c r="U308" s="27">
        <v>23.6</v>
      </c>
      <c r="V308" s="27">
        <v>22.24</v>
      </c>
      <c r="W308" s="27">
        <v>13.27</v>
      </c>
      <c r="X308" s="27">
        <v>0</v>
      </c>
      <c r="Y308" s="27">
        <v>0</v>
      </c>
    </row>
    <row r="309" spans="1:25" x14ac:dyDescent="0.2">
      <c r="A309" s="43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14.64</v>
      </c>
      <c r="H309" s="27">
        <v>6.78</v>
      </c>
      <c r="I309" s="27">
        <v>14.16</v>
      </c>
      <c r="J309" s="27">
        <v>13.97</v>
      </c>
      <c r="K309" s="27">
        <v>4.3600000000000003</v>
      </c>
      <c r="L309" s="27">
        <v>7.9</v>
      </c>
      <c r="M309" s="27">
        <v>0.01</v>
      </c>
      <c r="N309" s="27">
        <v>5.24</v>
      </c>
      <c r="O309" s="27">
        <v>6.89</v>
      </c>
      <c r="P309" s="27">
        <v>5.53</v>
      </c>
      <c r="Q309" s="27">
        <v>15.92</v>
      </c>
      <c r="R309" s="27">
        <v>5.28</v>
      </c>
      <c r="S309" s="27">
        <v>1.49</v>
      </c>
      <c r="T309" s="27">
        <v>3.14</v>
      </c>
      <c r="U309" s="27">
        <v>1.17</v>
      </c>
      <c r="V309" s="27">
        <v>10.57</v>
      </c>
      <c r="W309" s="27">
        <v>1.59</v>
      </c>
      <c r="X309" s="27">
        <v>0</v>
      </c>
      <c r="Y309" s="27">
        <v>0</v>
      </c>
    </row>
    <row r="310" spans="1:25" x14ac:dyDescent="0.2">
      <c r="A310" s="43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12.13</v>
      </c>
      <c r="H310" s="27">
        <v>9.35</v>
      </c>
      <c r="I310" s="27">
        <v>20.52</v>
      </c>
      <c r="J310" s="27">
        <v>3.93</v>
      </c>
      <c r="K310" s="27">
        <v>10.48</v>
      </c>
      <c r="L310" s="27">
        <v>2.21</v>
      </c>
      <c r="M310" s="27">
        <v>0</v>
      </c>
      <c r="N310" s="27">
        <v>0.42</v>
      </c>
      <c r="O310" s="27">
        <v>0.08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43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23.41</v>
      </c>
      <c r="H311" s="27">
        <v>12.72</v>
      </c>
      <c r="I311" s="27">
        <v>10.07</v>
      </c>
      <c r="J311" s="27">
        <v>5.3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1.68</v>
      </c>
      <c r="W311" s="27">
        <v>0</v>
      </c>
      <c r="X311" s="27">
        <v>0</v>
      </c>
      <c r="Y311" s="27">
        <v>0</v>
      </c>
    </row>
    <row r="312" spans="1:25" x14ac:dyDescent="0.2">
      <c r="A312" s="43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2.4500000000000002</v>
      </c>
      <c r="H312" s="27">
        <v>10.220000000000001</v>
      </c>
      <c r="I312" s="27">
        <v>12.89</v>
      </c>
      <c r="J312" s="27">
        <v>4.8600000000000003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43">
        <v>31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6.5</v>
      </c>
      <c r="H313" s="27">
        <v>8.93</v>
      </c>
      <c r="I313" s="27">
        <v>18.39</v>
      </c>
      <c r="J313" s="27">
        <v>7</v>
      </c>
      <c r="K313" s="27">
        <v>6.23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43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0.06</v>
      </c>
      <c r="U317" s="27">
        <v>8.7899999999999991</v>
      </c>
      <c r="V317" s="27">
        <v>8.9</v>
      </c>
      <c r="W317" s="27">
        <v>0.12</v>
      </c>
      <c r="X317" s="27">
        <v>0</v>
      </c>
      <c r="Y317" s="27">
        <v>0</v>
      </c>
    </row>
    <row r="318" spans="1:25" x14ac:dyDescent="0.2">
      <c r="A318" s="43">
        <v>2</v>
      </c>
      <c r="B318" s="27">
        <v>0</v>
      </c>
      <c r="C318" s="27">
        <v>0.01</v>
      </c>
      <c r="D318" s="27">
        <v>0</v>
      </c>
      <c r="E318" s="27">
        <v>0</v>
      </c>
      <c r="F318" s="27">
        <v>0</v>
      </c>
      <c r="G318" s="27">
        <v>0.35</v>
      </c>
      <c r="H318" s="27">
        <v>0</v>
      </c>
      <c r="I318" s="27">
        <v>0</v>
      </c>
      <c r="J318" s="27">
        <v>7.0000000000000007E-2</v>
      </c>
      <c r="K318" s="27">
        <v>6.61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0.01</v>
      </c>
      <c r="S318" s="27">
        <v>0</v>
      </c>
      <c r="T318" s="27">
        <v>4.6900000000000004</v>
      </c>
      <c r="U318" s="27">
        <v>9.59</v>
      </c>
      <c r="V318" s="27">
        <v>5.9</v>
      </c>
      <c r="W318" s="27">
        <v>0</v>
      </c>
      <c r="X318" s="27">
        <v>0</v>
      </c>
      <c r="Y318" s="27">
        <v>0</v>
      </c>
    </row>
    <row r="319" spans="1:25" x14ac:dyDescent="0.2">
      <c r="A319" s="43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10.220000000000001</v>
      </c>
      <c r="I319" s="27">
        <v>0.34</v>
      </c>
      <c r="J319" s="27">
        <v>2.48</v>
      </c>
      <c r="K319" s="27">
        <v>0.14000000000000001</v>
      </c>
      <c r="L319" s="27">
        <v>0</v>
      </c>
      <c r="M319" s="27">
        <v>0</v>
      </c>
      <c r="N319" s="27">
        <v>3.05</v>
      </c>
      <c r="O319" s="27">
        <v>1.6</v>
      </c>
      <c r="P319" s="27">
        <v>2.0099999999999998</v>
      </c>
      <c r="Q319" s="27">
        <v>3.35</v>
      </c>
      <c r="R319" s="27">
        <v>2.2000000000000002</v>
      </c>
      <c r="S319" s="27">
        <v>6.6</v>
      </c>
      <c r="T319" s="27">
        <v>9.6199999999999992</v>
      </c>
      <c r="U319" s="27">
        <v>6.98</v>
      </c>
      <c r="V319" s="27">
        <v>10.17</v>
      </c>
      <c r="W319" s="27">
        <v>0</v>
      </c>
      <c r="X319" s="27">
        <v>0</v>
      </c>
      <c r="Y319" s="27">
        <v>0</v>
      </c>
    </row>
    <row r="320" spans="1:25" x14ac:dyDescent="0.2">
      <c r="A320" s="43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0.23</v>
      </c>
      <c r="H320" s="27">
        <v>9.7899999999999991</v>
      </c>
      <c r="I320" s="27">
        <v>14.38</v>
      </c>
      <c r="J320" s="27">
        <v>3.59</v>
      </c>
      <c r="K320" s="27">
        <v>19.55</v>
      </c>
      <c r="L320" s="27">
        <v>3.24</v>
      </c>
      <c r="M320" s="27">
        <v>1.95</v>
      </c>
      <c r="N320" s="27">
        <v>5.48</v>
      </c>
      <c r="O320" s="27">
        <v>5.48</v>
      </c>
      <c r="P320" s="27">
        <v>10.029999999999999</v>
      </c>
      <c r="Q320" s="27">
        <v>8.56</v>
      </c>
      <c r="R320" s="27">
        <v>14.74</v>
      </c>
      <c r="S320" s="27">
        <v>16.18</v>
      </c>
      <c r="T320" s="27">
        <v>10.42</v>
      </c>
      <c r="U320" s="27">
        <v>17.809999999999999</v>
      </c>
      <c r="V320" s="27">
        <v>19.510000000000002</v>
      </c>
      <c r="W320" s="27">
        <v>9.6300000000000008</v>
      </c>
      <c r="X320" s="27">
        <v>0.02</v>
      </c>
      <c r="Y320" s="27">
        <v>0.63</v>
      </c>
    </row>
    <row r="321" spans="1:25" x14ac:dyDescent="0.2">
      <c r="A321" s="43">
        <v>5</v>
      </c>
      <c r="B321" s="27">
        <v>0</v>
      </c>
      <c r="C321" s="27">
        <v>3.76</v>
      </c>
      <c r="D321" s="27">
        <v>2.25</v>
      </c>
      <c r="E321" s="27">
        <v>3.78</v>
      </c>
      <c r="F321" s="27">
        <v>0.37</v>
      </c>
      <c r="G321" s="27">
        <v>13.4</v>
      </c>
      <c r="H321" s="27">
        <v>18.03</v>
      </c>
      <c r="I321" s="27">
        <v>19.170000000000002</v>
      </c>
      <c r="J321" s="27">
        <v>2.13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0.26</v>
      </c>
      <c r="Q321" s="27">
        <v>0</v>
      </c>
      <c r="R321" s="27">
        <v>4.7300000000000004</v>
      </c>
      <c r="S321" s="27">
        <v>8.89</v>
      </c>
      <c r="T321" s="27">
        <v>16.34</v>
      </c>
      <c r="U321" s="27">
        <v>17.46</v>
      </c>
      <c r="V321" s="27">
        <v>21.54</v>
      </c>
      <c r="W321" s="27">
        <v>9.9700000000000006</v>
      </c>
      <c r="X321" s="27">
        <v>0</v>
      </c>
      <c r="Y321" s="27">
        <v>2.12</v>
      </c>
    </row>
    <row r="322" spans="1:25" x14ac:dyDescent="0.2">
      <c r="A322" s="43">
        <v>6</v>
      </c>
      <c r="B322" s="27">
        <v>0</v>
      </c>
      <c r="C322" s="27">
        <v>0.56000000000000005</v>
      </c>
      <c r="D322" s="27">
        <v>5.91</v>
      </c>
      <c r="E322" s="27">
        <v>11.7</v>
      </c>
      <c r="F322" s="27">
        <v>5.34</v>
      </c>
      <c r="G322" s="27">
        <v>9.2100000000000009</v>
      </c>
      <c r="H322" s="27">
        <v>11.37</v>
      </c>
      <c r="I322" s="27">
        <v>13.95</v>
      </c>
      <c r="J322" s="27">
        <v>12.95</v>
      </c>
      <c r="K322" s="27">
        <v>1.1599999999999999</v>
      </c>
      <c r="L322" s="27">
        <v>0</v>
      </c>
      <c r="M322" s="27">
        <v>0</v>
      </c>
      <c r="N322" s="27">
        <v>1.53</v>
      </c>
      <c r="O322" s="27">
        <v>0.24</v>
      </c>
      <c r="P322" s="27">
        <v>3.23</v>
      </c>
      <c r="Q322" s="27">
        <v>0</v>
      </c>
      <c r="R322" s="27">
        <v>0</v>
      </c>
      <c r="S322" s="27">
        <v>0</v>
      </c>
      <c r="T322" s="27">
        <v>0</v>
      </c>
      <c r="U322" s="27">
        <v>6.83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43">
        <v>7</v>
      </c>
      <c r="B323" s="27">
        <v>0</v>
      </c>
      <c r="C323" s="27">
        <v>2.42</v>
      </c>
      <c r="D323" s="27">
        <v>10.44</v>
      </c>
      <c r="E323" s="27">
        <v>15.53</v>
      </c>
      <c r="F323" s="27">
        <v>17.829999999999998</v>
      </c>
      <c r="G323" s="27">
        <v>4.3099999999999996</v>
      </c>
      <c r="H323" s="27">
        <v>16.14</v>
      </c>
      <c r="I323" s="27">
        <v>24.63</v>
      </c>
      <c r="J323" s="27">
        <v>12.1</v>
      </c>
      <c r="K323" s="27">
        <v>13.3</v>
      </c>
      <c r="L323" s="27">
        <v>2.94</v>
      </c>
      <c r="M323" s="27">
        <v>0.23</v>
      </c>
      <c r="N323" s="27">
        <v>3.22</v>
      </c>
      <c r="O323" s="27">
        <v>0.37</v>
      </c>
      <c r="P323" s="27">
        <v>0.28999999999999998</v>
      </c>
      <c r="Q323" s="27">
        <v>0.09</v>
      </c>
      <c r="R323" s="27">
        <v>0</v>
      </c>
      <c r="S323" s="27">
        <v>3.39</v>
      </c>
      <c r="T323" s="27">
        <v>2.2599999999999998</v>
      </c>
      <c r="U323" s="27">
        <v>3.3</v>
      </c>
      <c r="V323" s="27">
        <v>6.92</v>
      </c>
      <c r="W323" s="27">
        <v>0</v>
      </c>
      <c r="X323" s="27">
        <v>0</v>
      </c>
      <c r="Y323" s="27">
        <v>0</v>
      </c>
    </row>
    <row r="324" spans="1:25" x14ac:dyDescent="0.2">
      <c r="A324" s="43">
        <v>8</v>
      </c>
      <c r="B324" s="27">
        <v>0</v>
      </c>
      <c r="C324" s="27">
        <v>0</v>
      </c>
      <c r="D324" s="27">
        <v>0</v>
      </c>
      <c r="E324" s="27">
        <v>5.12</v>
      </c>
      <c r="F324" s="27">
        <v>9.66</v>
      </c>
      <c r="G324" s="27">
        <v>12.94</v>
      </c>
      <c r="H324" s="27">
        <v>15.65</v>
      </c>
      <c r="I324" s="27">
        <v>13.22</v>
      </c>
      <c r="J324" s="27">
        <v>0.17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43">
        <v>9</v>
      </c>
      <c r="B325" s="27">
        <v>0</v>
      </c>
      <c r="C325" s="27">
        <v>0</v>
      </c>
      <c r="D325" s="27">
        <v>0</v>
      </c>
      <c r="E325" s="27">
        <v>0.05</v>
      </c>
      <c r="F325" s="27">
        <v>5.49</v>
      </c>
      <c r="G325" s="27">
        <v>4.87</v>
      </c>
      <c r="H325" s="27">
        <v>13.93</v>
      </c>
      <c r="I325" s="27">
        <v>10.43</v>
      </c>
      <c r="J325" s="27">
        <v>2.06</v>
      </c>
      <c r="K325" s="27">
        <v>0.17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43">
        <v>10</v>
      </c>
      <c r="B326" s="27">
        <v>0</v>
      </c>
      <c r="C326" s="27">
        <v>0</v>
      </c>
      <c r="D326" s="27">
        <v>0.23</v>
      </c>
      <c r="E326" s="27">
        <v>1.25</v>
      </c>
      <c r="F326" s="27">
        <v>5.98</v>
      </c>
      <c r="G326" s="27">
        <v>5.17</v>
      </c>
      <c r="H326" s="27">
        <v>10.119999999999999</v>
      </c>
      <c r="I326" s="27">
        <v>4.0199999999999996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9.89</v>
      </c>
      <c r="V326" s="27">
        <v>8.93</v>
      </c>
      <c r="W326" s="27">
        <v>0.16</v>
      </c>
      <c r="X326" s="27">
        <v>0</v>
      </c>
      <c r="Y326" s="27">
        <v>0</v>
      </c>
    </row>
    <row r="327" spans="1:25" x14ac:dyDescent="0.2">
      <c r="A327" s="43">
        <v>11</v>
      </c>
      <c r="B327" s="27">
        <v>0</v>
      </c>
      <c r="C327" s="27">
        <v>1.47</v>
      </c>
      <c r="D327" s="27">
        <v>5.24</v>
      </c>
      <c r="E327" s="27">
        <v>3.66</v>
      </c>
      <c r="F327" s="27">
        <v>0</v>
      </c>
      <c r="G327" s="27">
        <v>0</v>
      </c>
      <c r="H327" s="27">
        <v>6.07</v>
      </c>
      <c r="I327" s="27">
        <v>6.88</v>
      </c>
      <c r="J327" s="27">
        <v>3.25</v>
      </c>
      <c r="K327" s="27">
        <v>7.47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2.85</v>
      </c>
      <c r="S327" s="27">
        <v>7.97</v>
      </c>
      <c r="T327" s="27">
        <v>19.45</v>
      </c>
      <c r="U327" s="27">
        <v>20.36</v>
      </c>
      <c r="V327" s="27">
        <v>14.34</v>
      </c>
      <c r="W327" s="27">
        <v>3.17</v>
      </c>
      <c r="X327" s="27">
        <v>0</v>
      </c>
      <c r="Y327" s="27">
        <v>2.25</v>
      </c>
    </row>
    <row r="328" spans="1:25" x14ac:dyDescent="0.2">
      <c r="A328" s="43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6.73</v>
      </c>
      <c r="H328" s="27">
        <v>7.65</v>
      </c>
      <c r="I328" s="27">
        <v>6.6</v>
      </c>
      <c r="J328" s="27">
        <v>0.03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0.44</v>
      </c>
      <c r="T328" s="27">
        <v>2.2799999999999998</v>
      </c>
      <c r="U328" s="27">
        <v>5.39</v>
      </c>
      <c r="V328" s="27">
        <v>4.12</v>
      </c>
      <c r="W328" s="27">
        <v>0</v>
      </c>
      <c r="X328" s="27">
        <v>0</v>
      </c>
      <c r="Y328" s="27">
        <v>0</v>
      </c>
    </row>
    <row r="329" spans="1:25" x14ac:dyDescent="0.2">
      <c r="A329" s="43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0.35</v>
      </c>
      <c r="G329" s="27">
        <v>9.5</v>
      </c>
      <c r="H329" s="27">
        <v>15.53</v>
      </c>
      <c r="I329" s="27">
        <v>15.85</v>
      </c>
      <c r="J329" s="27">
        <v>1.6</v>
      </c>
      <c r="K329" s="27">
        <v>7.0000000000000007E-2</v>
      </c>
      <c r="L329" s="27">
        <v>0.42</v>
      </c>
      <c r="M329" s="27">
        <v>0</v>
      </c>
      <c r="N329" s="27">
        <v>5.79</v>
      </c>
      <c r="O329" s="27">
        <v>5.58</v>
      </c>
      <c r="P329" s="27">
        <v>6.92</v>
      </c>
      <c r="Q329" s="27">
        <v>0.02</v>
      </c>
      <c r="R329" s="27">
        <v>0</v>
      </c>
      <c r="S329" s="27">
        <v>0</v>
      </c>
      <c r="T329" s="27">
        <v>0.25</v>
      </c>
      <c r="U329" s="27">
        <v>0.81</v>
      </c>
      <c r="V329" s="27">
        <v>13.27</v>
      </c>
      <c r="W329" s="27">
        <v>0.97</v>
      </c>
      <c r="X329" s="27">
        <v>0</v>
      </c>
      <c r="Y329" s="27">
        <v>0</v>
      </c>
    </row>
    <row r="330" spans="1:25" x14ac:dyDescent="0.2">
      <c r="A330" s="43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0.32</v>
      </c>
      <c r="G330" s="27">
        <v>12.67</v>
      </c>
      <c r="H330" s="27">
        <v>14.24</v>
      </c>
      <c r="I330" s="27">
        <v>13.89</v>
      </c>
      <c r="J330" s="27">
        <v>11.4</v>
      </c>
      <c r="K330" s="27">
        <v>1.1399999999999999</v>
      </c>
      <c r="L330" s="27">
        <v>0</v>
      </c>
      <c r="M330" s="27">
        <v>0</v>
      </c>
      <c r="N330" s="27">
        <v>1.08</v>
      </c>
      <c r="O330" s="27">
        <v>0.38</v>
      </c>
      <c r="P330" s="27">
        <v>0.56999999999999995</v>
      </c>
      <c r="Q330" s="27">
        <v>0.04</v>
      </c>
      <c r="R330" s="27">
        <v>0.21</v>
      </c>
      <c r="S330" s="27">
        <v>4.22</v>
      </c>
      <c r="T330" s="27">
        <v>6.06</v>
      </c>
      <c r="U330" s="27">
        <v>10.07</v>
      </c>
      <c r="V330" s="27">
        <v>12.94</v>
      </c>
      <c r="W330" s="27">
        <v>2.9</v>
      </c>
      <c r="X330" s="27">
        <v>0</v>
      </c>
      <c r="Y330" s="27">
        <v>0</v>
      </c>
    </row>
    <row r="331" spans="1:25" x14ac:dyDescent="0.2">
      <c r="A331" s="43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14.14</v>
      </c>
      <c r="H331" s="27">
        <v>15.27</v>
      </c>
      <c r="I331" s="27">
        <v>28.07</v>
      </c>
      <c r="J331" s="27">
        <v>12.18</v>
      </c>
      <c r="K331" s="27">
        <v>1.48</v>
      </c>
      <c r="L331" s="27">
        <v>0</v>
      </c>
      <c r="M331" s="27">
        <v>0</v>
      </c>
      <c r="N331" s="27">
        <v>5.37</v>
      </c>
      <c r="O331" s="27">
        <v>1.38</v>
      </c>
      <c r="P331" s="27">
        <v>0.89</v>
      </c>
      <c r="Q331" s="27">
        <v>1.07</v>
      </c>
      <c r="R331" s="27">
        <v>1.72</v>
      </c>
      <c r="S331" s="27">
        <v>1.62</v>
      </c>
      <c r="T331" s="27">
        <v>1.59</v>
      </c>
      <c r="U331" s="27">
        <v>6.23</v>
      </c>
      <c r="V331" s="27">
        <v>14.81</v>
      </c>
      <c r="W331" s="27">
        <v>7.31</v>
      </c>
      <c r="X331" s="27">
        <v>0</v>
      </c>
      <c r="Y331" s="27">
        <v>0</v>
      </c>
    </row>
    <row r="332" spans="1:25" x14ac:dyDescent="0.2">
      <c r="A332" s="43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10.37</v>
      </c>
      <c r="H332" s="27">
        <v>11.85</v>
      </c>
      <c r="I332" s="27">
        <v>23.4</v>
      </c>
      <c r="J332" s="27">
        <v>9.34</v>
      </c>
      <c r="K332" s="27">
        <v>0.2</v>
      </c>
      <c r="L332" s="27">
        <v>0.02</v>
      </c>
      <c r="M332" s="27">
        <v>0</v>
      </c>
      <c r="N332" s="27">
        <v>4.04</v>
      </c>
      <c r="O332" s="27">
        <v>2.76</v>
      </c>
      <c r="P332" s="27">
        <v>0.04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43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94.09</v>
      </c>
      <c r="H333" s="27">
        <v>99.05</v>
      </c>
      <c r="I333" s="27">
        <v>8.52</v>
      </c>
      <c r="J333" s="27">
        <v>16.86</v>
      </c>
      <c r="K333" s="27">
        <v>4.55</v>
      </c>
      <c r="L333" s="27">
        <v>0</v>
      </c>
      <c r="M333" s="27">
        <v>0</v>
      </c>
      <c r="N333" s="27">
        <v>0.01</v>
      </c>
      <c r="O333" s="27">
        <v>0</v>
      </c>
      <c r="P333" s="27">
        <v>1.1299999999999999</v>
      </c>
      <c r="Q333" s="27">
        <v>0.84</v>
      </c>
      <c r="R333" s="27">
        <v>2.65</v>
      </c>
      <c r="S333" s="27">
        <v>5.84</v>
      </c>
      <c r="T333" s="27">
        <v>6.72</v>
      </c>
      <c r="U333" s="27">
        <v>12.25</v>
      </c>
      <c r="V333" s="27">
        <v>11.47</v>
      </c>
      <c r="W333" s="27">
        <v>0</v>
      </c>
      <c r="X333" s="27">
        <v>0</v>
      </c>
      <c r="Y333" s="27">
        <v>0</v>
      </c>
    </row>
    <row r="334" spans="1:25" x14ac:dyDescent="0.2">
      <c r="A334" s="43">
        <v>18</v>
      </c>
      <c r="B334" s="27">
        <v>0</v>
      </c>
      <c r="C334" s="27">
        <v>0.89</v>
      </c>
      <c r="D334" s="27">
        <v>0</v>
      </c>
      <c r="E334" s="27">
        <v>0</v>
      </c>
      <c r="F334" s="27">
        <v>10.64</v>
      </c>
      <c r="G334" s="27">
        <v>22.47</v>
      </c>
      <c r="H334" s="27">
        <v>0</v>
      </c>
      <c r="I334" s="27">
        <v>53.43</v>
      </c>
      <c r="J334" s="27">
        <v>9.92</v>
      </c>
      <c r="K334" s="27">
        <v>14.96</v>
      </c>
      <c r="L334" s="27">
        <v>5.99</v>
      </c>
      <c r="M334" s="27">
        <v>0</v>
      </c>
      <c r="N334" s="27">
        <v>1.85</v>
      </c>
      <c r="O334" s="27">
        <v>5.0599999999999996</v>
      </c>
      <c r="P334" s="27">
        <v>6.17</v>
      </c>
      <c r="Q334" s="27">
        <v>0.81</v>
      </c>
      <c r="R334" s="27">
        <v>8.5299999999999994</v>
      </c>
      <c r="S334" s="27">
        <v>3.02</v>
      </c>
      <c r="T334" s="27">
        <v>3.34</v>
      </c>
      <c r="U334" s="27">
        <v>9.24</v>
      </c>
      <c r="V334" s="27">
        <v>12.8</v>
      </c>
      <c r="W334" s="27">
        <v>0.64</v>
      </c>
      <c r="X334" s="27">
        <v>0</v>
      </c>
      <c r="Y334" s="27">
        <v>0</v>
      </c>
    </row>
    <row r="335" spans="1:25" x14ac:dyDescent="0.2">
      <c r="A335" s="43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80.760000000000005</v>
      </c>
      <c r="H335" s="27">
        <v>16.55</v>
      </c>
      <c r="I335" s="27">
        <v>20.68</v>
      </c>
      <c r="J335" s="27">
        <v>9.7200000000000006</v>
      </c>
      <c r="K335" s="27">
        <v>0.2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16</v>
      </c>
      <c r="W335" s="27">
        <v>1.4</v>
      </c>
      <c r="X335" s="27">
        <v>0</v>
      </c>
      <c r="Y335" s="27">
        <v>0</v>
      </c>
    </row>
    <row r="336" spans="1:25" x14ac:dyDescent="0.2">
      <c r="A336" s="43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11.64</v>
      </c>
      <c r="H336" s="27">
        <v>8.8800000000000008</v>
      </c>
      <c r="I336" s="27">
        <v>13.44</v>
      </c>
      <c r="J336" s="27">
        <v>7.07</v>
      </c>
      <c r="K336" s="27">
        <v>2.68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43">
        <v>21</v>
      </c>
      <c r="B337" s="27">
        <v>0</v>
      </c>
      <c r="C337" s="27">
        <v>0</v>
      </c>
      <c r="D337" s="27">
        <v>0</v>
      </c>
      <c r="E337" s="27">
        <v>0.72</v>
      </c>
      <c r="F337" s="27">
        <v>55.23</v>
      </c>
      <c r="G337" s="27">
        <v>20.67</v>
      </c>
      <c r="H337" s="27">
        <v>20.079999999999998</v>
      </c>
      <c r="I337" s="27">
        <v>19.3</v>
      </c>
      <c r="J337" s="27">
        <v>17.829999999999998</v>
      </c>
      <c r="K337" s="27">
        <v>11.1</v>
      </c>
      <c r="L337" s="27">
        <v>11.08</v>
      </c>
      <c r="M337" s="27">
        <v>4.25</v>
      </c>
      <c r="N337" s="27">
        <v>2.33</v>
      </c>
      <c r="O337" s="27">
        <v>1.64</v>
      </c>
      <c r="P337" s="27">
        <v>1.66</v>
      </c>
      <c r="Q337" s="27">
        <v>0</v>
      </c>
      <c r="R337" s="27">
        <v>0</v>
      </c>
      <c r="S337" s="27">
        <v>0</v>
      </c>
      <c r="T337" s="27">
        <v>0.32</v>
      </c>
      <c r="U337" s="27">
        <v>1.44</v>
      </c>
      <c r="V337" s="27">
        <v>16.350000000000001</v>
      </c>
      <c r="W337" s="27">
        <v>7.45</v>
      </c>
      <c r="X337" s="27">
        <v>0</v>
      </c>
      <c r="Y337" s="27">
        <v>0</v>
      </c>
    </row>
    <row r="338" spans="1:25" x14ac:dyDescent="0.2">
      <c r="A338" s="43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1.1399999999999999</v>
      </c>
      <c r="G338" s="27">
        <v>17.73</v>
      </c>
      <c r="H338" s="27">
        <v>33.770000000000003</v>
      </c>
      <c r="I338" s="27">
        <v>17.61</v>
      </c>
      <c r="J338" s="27">
        <v>8.7899999999999991</v>
      </c>
      <c r="K338" s="27">
        <v>1.67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3.76</v>
      </c>
      <c r="W338" s="27">
        <v>0</v>
      </c>
      <c r="X338" s="27">
        <v>0</v>
      </c>
      <c r="Y338" s="27">
        <v>0</v>
      </c>
    </row>
    <row r="339" spans="1:25" x14ac:dyDescent="0.2">
      <c r="A339" s="43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14.57</v>
      </c>
      <c r="H339" s="27">
        <v>15.71</v>
      </c>
      <c r="I339" s="27">
        <v>11.32</v>
      </c>
      <c r="J339" s="27">
        <v>13.22</v>
      </c>
      <c r="K339" s="27">
        <v>2.06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43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2.4500000000000002</v>
      </c>
      <c r="H340" s="27">
        <v>9.0299999999999994</v>
      </c>
      <c r="I340" s="27">
        <v>10.18</v>
      </c>
      <c r="J340" s="27">
        <v>9.5299999999999994</v>
      </c>
      <c r="K340" s="27">
        <v>2.65</v>
      </c>
      <c r="L340" s="27">
        <v>0</v>
      </c>
      <c r="M340" s="27">
        <v>0.01</v>
      </c>
      <c r="N340" s="27">
        <v>2.71</v>
      </c>
      <c r="O340" s="27">
        <v>0</v>
      </c>
      <c r="P340" s="27">
        <v>0.03</v>
      </c>
      <c r="Q340" s="27">
        <v>0</v>
      </c>
      <c r="R340" s="27">
        <v>0</v>
      </c>
      <c r="S340" s="27">
        <v>0.03</v>
      </c>
      <c r="T340" s="27">
        <v>0.02</v>
      </c>
      <c r="U340" s="27">
        <v>4.76</v>
      </c>
      <c r="V340" s="27">
        <v>9.32</v>
      </c>
      <c r="W340" s="27">
        <v>0.08</v>
      </c>
      <c r="X340" s="27">
        <v>0</v>
      </c>
      <c r="Y340" s="27">
        <v>0</v>
      </c>
    </row>
    <row r="341" spans="1:25" x14ac:dyDescent="0.2">
      <c r="A341" s="43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4.2300000000000004</v>
      </c>
      <c r="I341" s="27">
        <v>0.28000000000000003</v>
      </c>
      <c r="J341" s="27">
        <v>5.24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4.18</v>
      </c>
      <c r="S341" s="27">
        <v>2.14</v>
      </c>
      <c r="T341" s="27">
        <v>1.38</v>
      </c>
      <c r="U341" s="27">
        <v>2.9</v>
      </c>
      <c r="V341" s="27">
        <v>9.44</v>
      </c>
      <c r="W341" s="27">
        <v>1.61</v>
      </c>
      <c r="X341" s="27">
        <v>0</v>
      </c>
      <c r="Y341" s="27">
        <v>0</v>
      </c>
    </row>
    <row r="342" spans="1:25" x14ac:dyDescent="0.2">
      <c r="A342" s="43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4.42</v>
      </c>
      <c r="G342" s="27">
        <v>14.65</v>
      </c>
      <c r="H342" s="27">
        <v>13.86</v>
      </c>
      <c r="I342" s="27">
        <v>30.41</v>
      </c>
      <c r="J342" s="27">
        <v>24.12</v>
      </c>
      <c r="K342" s="27">
        <v>19.87</v>
      </c>
      <c r="L342" s="27">
        <v>30.3</v>
      </c>
      <c r="M342" s="27">
        <v>10.31</v>
      </c>
      <c r="N342" s="27">
        <v>25.73</v>
      </c>
      <c r="O342" s="27">
        <v>19.309999999999999</v>
      </c>
      <c r="P342" s="27">
        <v>129.21</v>
      </c>
      <c r="Q342" s="27">
        <v>130.81</v>
      </c>
      <c r="R342" s="27">
        <v>122.26</v>
      </c>
      <c r="S342" s="27">
        <v>20.67</v>
      </c>
      <c r="T342" s="27">
        <v>19.34</v>
      </c>
      <c r="U342" s="27">
        <v>21.67</v>
      </c>
      <c r="V342" s="27">
        <v>20.420000000000002</v>
      </c>
      <c r="W342" s="27">
        <v>12.18</v>
      </c>
      <c r="X342" s="27">
        <v>0</v>
      </c>
      <c r="Y342" s="27">
        <v>0</v>
      </c>
    </row>
    <row r="343" spans="1:25" x14ac:dyDescent="0.2">
      <c r="A343" s="43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13.45</v>
      </c>
      <c r="H343" s="27">
        <v>6.23</v>
      </c>
      <c r="I343" s="27">
        <v>13</v>
      </c>
      <c r="J343" s="27">
        <v>12.83</v>
      </c>
      <c r="K343" s="27">
        <v>4</v>
      </c>
      <c r="L343" s="27">
        <v>7.25</v>
      </c>
      <c r="M343" s="27">
        <v>0.01</v>
      </c>
      <c r="N343" s="27">
        <v>4.8099999999999996</v>
      </c>
      <c r="O343" s="27">
        <v>6.33</v>
      </c>
      <c r="P343" s="27">
        <v>5.07</v>
      </c>
      <c r="Q343" s="27">
        <v>14.62</v>
      </c>
      <c r="R343" s="27">
        <v>4.8499999999999996</v>
      </c>
      <c r="S343" s="27">
        <v>1.37</v>
      </c>
      <c r="T343" s="27">
        <v>2.88</v>
      </c>
      <c r="U343" s="27">
        <v>1.07</v>
      </c>
      <c r="V343" s="27">
        <v>9.6999999999999993</v>
      </c>
      <c r="W343" s="27">
        <v>1.46</v>
      </c>
      <c r="X343" s="27">
        <v>0</v>
      </c>
      <c r="Y343" s="27">
        <v>0</v>
      </c>
    </row>
    <row r="344" spans="1:25" x14ac:dyDescent="0.2">
      <c r="A344" s="43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11.14</v>
      </c>
      <c r="H344" s="27">
        <v>8.58</v>
      </c>
      <c r="I344" s="27">
        <v>18.84</v>
      </c>
      <c r="J344" s="27">
        <v>3.6</v>
      </c>
      <c r="K344" s="27">
        <v>9.6199999999999992</v>
      </c>
      <c r="L344" s="27">
        <v>2.02</v>
      </c>
      <c r="M344" s="27">
        <v>0</v>
      </c>
      <c r="N344" s="27">
        <v>0.38</v>
      </c>
      <c r="O344" s="27">
        <v>7.0000000000000007E-2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43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21.5</v>
      </c>
      <c r="H345" s="27">
        <v>11.68</v>
      </c>
      <c r="I345" s="27">
        <v>9.25</v>
      </c>
      <c r="J345" s="27">
        <v>4.87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1.54</v>
      </c>
      <c r="W345" s="27">
        <v>0</v>
      </c>
      <c r="X345" s="27">
        <v>0</v>
      </c>
      <c r="Y345" s="27">
        <v>0</v>
      </c>
    </row>
    <row r="346" spans="1:25" x14ac:dyDescent="0.2">
      <c r="A346" s="43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2.25</v>
      </c>
      <c r="H346" s="27">
        <v>9.39</v>
      </c>
      <c r="I346" s="27">
        <v>11.83</v>
      </c>
      <c r="J346" s="27">
        <v>4.46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43">
        <v>31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5.97</v>
      </c>
      <c r="H347" s="27">
        <v>8.1999999999999993</v>
      </c>
      <c r="I347" s="27">
        <v>16.89</v>
      </c>
      <c r="J347" s="27">
        <v>6.43</v>
      </c>
      <c r="K347" s="27">
        <v>5.72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43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0.04</v>
      </c>
      <c r="U351" s="27">
        <v>5.99</v>
      </c>
      <c r="V351" s="27">
        <v>6.06</v>
      </c>
      <c r="W351" s="27">
        <v>0.08</v>
      </c>
      <c r="X351" s="27">
        <v>0</v>
      </c>
      <c r="Y351" s="27">
        <v>0</v>
      </c>
    </row>
    <row r="352" spans="1:25" x14ac:dyDescent="0.2">
      <c r="A352" s="43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0.24</v>
      </c>
      <c r="H352" s="27">
        <v>0</v>
      </c>
      <c r="I352" s="27">
        <v>0</v>
      </c>
      <c r="J352" s="27">
        <v>0.04</v>
      </c>
      <c r="K352" s="27">
        <v>4.5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3.19</v>
      </c>
      <c r="U352" s="27">
        <v>6.53</v>
      </c>
      <c r="V352" s="27">
        <v>4.0199999999999996</v>
      </c>
      <c r="W352" s="27">
        <v>0</v>
      </c>
      <c r="X352" s="27">
        <v>0</v>
      </c>
      <c r="Y352" s="27">
        <v>0</v>
      </c>
    </row>
    <row r="353" spans="1:25" x14ac:dyDescent="0.2">
      <c r="A353" s="43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6.96</v>
      </c>
      <c r="I353" s="27">
        <v>0.23</v>
      </c>
      <c r="J353" s="27">
        <v>1.69</v>
      </c>
      <c r="K353" s="27">
        <v>0.1</v>
      </c>
      <c r="L353" s="27">
        <v>0</v>
      </c>
      <c r="M353" s="27">
        <v>0</v>
      </c>
      <c r="N353" s="27">
        <v>2.08</v>
      </c>
      <c r="O353" s="27">
        <v>1.0900000000000001</v>
      </c>
      <c r="P353" s="27">
        <v>1.37</v>
      </c>
      <c r="Q353" s="27">
        <v>2.2799999999999998</v>
      </c>
      <c r="R353" s="27">
        <v>1.5</v>
      </c>
      <c r="S353" s="27">
        <v>4.5</v>
      </c>
      <c r="T353" s="27">
        <v>6.55</v>
      </c>
      <c r="U353" s="27">
        <v>4.75</v>
      </c>
      <c r="V353" s="27">
        <v>6.93</v>
      </c>
      <c r="W353" s="27">
        <v>0</v>
      </c>
      <c r="X353" s="27">
        <v>0</v>
      </c>
      <c r="Y353" s="27">
        <v>0</v>
      </c>
    </row>
    <row r="354" spans="1:25" x14ac:dyDescent="0.2">
      <c r="A354" s="43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0.15</v>
      </c>
      <c r="H354" s="27">
        <v>6.66</v>
      </c>
      <c r="I354" s="27">
        <v>9.7899999999999991</v>
      </c>
      <c r="J354" s="27">
        <v>2.44</v>
      </c>
      <c r="K354" s="27">
        <v>13.31</v>
      </c>
      <c r="L354" s="27">
        <v>2.21</v>
      </c>
      <c r="M354" s="27">
        <v>1.33</v>
      </c>
      <c r="N354" s="27">
        <v>3.73</v>
      </c>
      <c r="O354" s="27">
        <v>3.73</v>
      </c>
      <c r="P354" s="27">
        <v>6.83</v>
      </c>
      <c r="Q354" s="27">
        <v>5.83</v>
      </c>
      <c r="R354" s="27">
        <v>10.039999999999999</v>
      </c>
      <c r="S354" s="27">
        <v>11.02</v>
      </c>
      <c r="T354" s="27">
        <v>7.1</v>
      </c>
      <c r="U354" s="27">
        <v>12.13</v>
      </c>
      <c r="V354" s="27">
        <v>13.29</v>
      </c>
      <c r="W354" s="27">
        <v>6.56</v>
      </c>
      <c r="X354" s="27">
        <v>0.01</v>
      </c>
      <c r="Y354" s="27">
        <v>0.43</v>
      </c>
    </row>
    <row r="355" spans="1:25" x14ac:dyDescent="0.2">
      <c r="A355" s="43">
        <v>5</v>
      </c>
      <c r="B355" s="27">
        <v>0</v>
      </c>
      <c r="C355" s="27">
        <v>2.56</v>
      </c>
      <c r="D355" s="27">
        <v>1.53</v>
      </c>
      <c r="E355" s="27">
        <v>2.58</v>
      </c>
      <c r="F355" s="27">
        <v>0.25</v>
      </c>
      <c r="G355" s="27">
        <v>9.1300000000000008</v>
      </c>
      <c r="H355" s="27">
        <v>12.28</v>
      </c>
      <c r="I355" s="27">
        <v>13.05</v>
      </c>
      <c r="J355" s="27">
        <v>1.45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0.18</v>
      </c>
      <c r="Q355" s="27">
        <v>0</v>
      </c>
      <c r="R355" s="27">
        <v>3.22</v>
      </c>
      <c r="S355" s="27">
        <v>6.05</v>
      </c>
      <c r="T355" s="27">
        <v>11.13</v>
      </c>
      <c r="U355" s="27">
        <v>11.89</v>
      </c>
      <c r="V355" s="27">
        <v>14.67</v>
      </c>
      <c r="W355" s="27">
        <v>6.79</v>
      </c>
      <c r="X355" s="27">
        <v>0</v>
      </c>
      <c r="Y355" s="27">
        <v>1.44</v>
      </c>
    </row>
    <row r="356" spans="1:25" x14ac:dyDescent="0.2">
      <c r="A356" s="43">
        <v>6</v>
      </c>
      <c r="B356" s="27">
        <v>0</v>
      </c>
      <c r="C356" s="27">
        <v>0.38</v>
      </c>
      <c r="D356" s="27">
        <v>4.0199999999999996</v>
      </c>
      <c r="E356" s="27">
        <v>7.96</v>
      </c>
      <c r="F356" s="27">
        <v>3.64</v>
      </c>
      <c r="G356" s="27">
        <v>6.27</v>
      </c>
      <c r="H356" s="27">
        <v>7.74</v>
      </c>
      <c r="I356" s="27">
        <v>9.5</v>
      </c>
      <c r="J356" s="27">
        <v>8.82</v>
      </c>
      <c r="K356" s="27">
        <v>0.79</v>
      </c>
      <c r="L356" s="27">
        <v>0</v>
      </c>
      <c r="M356" s="27">
        <v>0</v>
      </c>
      <c r="N356" s="27">
        <v>1.04</v>
      </c>
      <c r="O356" s="27">
        <v>0.16</v>
      </c>
      <c r="P356" s="27">
        <v>2.2000000000000002</v>
      </c>
      <c r="Q356" s="27">
        <v>0</v>
      </c>
      <c r="R356" s="27">
        <v>0</v>
      </c>
      <c r="S356" s="27">
        <v>0</v>
      </c>
      <c r="T356" s="27">
        <v>0</v>
      </c>
      <c r="U356" s="27">
        <v>4.6500000000000004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43">
        <v>7</v>
      </c>
      <c r="B357" s="27">
        <v>0</v>
      </c>
      <c r="C357" s="27">
        <v>1.65</v>
      </c>
      <c r="D357" s="27">
        <v>7.11</v>
      </c>
      <c r="E357" s="27">
        <v>10.57</v>
      </c>
      <c r="F357" s="27">
        <v>12.14</v>
      </c>
      <c r="G357" s="27">
        <v>2.94</v>
      </c>
      <c r="H357" s="27">
        <v>10.99</v>
      </c>
      <c r="I357" s="27">
        <v>16.77</v>
      </c>
      <c r="J357" s="27">
        <v>8.24</v>
      </c>
      <c r="K357" s="27">
        <v>9.06</v>
      </c>
      <c r="L357" s="27">
        <v>2</v>
      </c>
      <c r="M357" s="27">
        <v>0.16</v>
      </c>
      <c r="N357" s="27">
        <v>2.19</v>
      </c>
      <c r="O357" s="27">
        <v>0.25</v>
      </c>
      <c r="P357" s="27">
        <v>0.2</v>
      </c>
      <c r="Q357" s="27">
        <v>0.06</v>
      </c>
      <c r="R357" s="27">
        <v>0</v>
      </c>
      <c r="S357" s="27">
        <v>2.31</v>
      </c>
      <c r="T357" s="27">
        <v>1.54</v>
      </c>
      <c r="U357" s="27">
        <v>2.2400000000000002</v>
      </c>
      <c r="V357" s="27">
        <v>4.71</v>
      </c>
      <c r="W357" s="27">
        <v>0</v>
      </c>
      <c r="X357" s="27">
        <v>0</v>
      </c>
      <c r="Y357" s="27">
        <v>0</v>
      </c>
    </row>
    <row r="358" spans="1:25" x14ac:dyDescent="0.2">
      <c r="A358" s="43">
        <v>8</v>
      </c>
      <c r="B358" s="27">
        <v>0</v>
      </c>
      <c r="C358" s="27">
        <v>0</v>
      </c>
      <c r="D358" s="27">
        <v>0</v>
      </c>
      <c r="E358" s="27">
        <v>3.49</v>
      </c>
      <c r="F358" s="27">
        <v>6.58</v>
      </c>
      <c r="G358" s="27">
        <v>8.81</v>
      </c>
      <c r="H358" s="27">
        <v>10.66</v>
      </c>
      <c r="I358" s="27">
        <v>9.01</v>
      </c>
      <c r="J358" s="27">
        <v>0.12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43">
        <v>9</v>
      </c>
      <c r="B359" s="27">
        <v>0</v>
      </c>
      <c r="C359" s="27">
        <v>0</v>
      </c>
      <c r="D359" s="27">
        <v>0</v>
      </c>
      <c r="E359" s="27">
        <v>0.04</v>
      </c>
      <c r="F359" s="27">
        <v>3.74</v>
      </c>
      <c r="G359" s="27">
        <v>3.32</v>
      </c>
      <c r="H359" s="27">
        <v>9.48</v>
      </c>
      <c r="I359" s="27">
        <v>7.1</v>
      </c>
      <c r="J359" s="27">
        <v>1.4</v>
      </c>
      <c r="K359" s="27">
        <v>0.12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43">
        <v>10</v>
      </c>
      <c r="B360" s="27">
        <v>0</v>
      </c>
      <c r="C360" s="27">
        <v>0</v>
      </c>
      <c r="D360" s="27">
        <v>0.16</v>
      </c>
      <c r="E360" s="27">
        <v>0.85</v>
      </c>
      <c r="F360" s="27">
        <v>4.07</v>
      </c>
      <c r="G360" s="27">
        <v>3.52</v>
      </c>
      <c r="H360" s="27">
        <v>6.89</v>
      </c>
      <c r="I360" s="27">
        <v>2.74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6.73</v>
      </c>
      <c r="V360" s="27">
        <v>6.08</v>
      </c>
      <c r="W360" s="27">
        <v>0.11</v>
      </c>
      <c r="X360" s="27">
        <v>0</v>
      </c>
      <c r="Y360" s="27">
        <v>0</v>
      </c>
    </row>
    <row r="361" spans="1:25" x14ac:dyDescent="0.2">
      <c r="A361" s="43">
        <v>11</v>
      </c>
      <c r="B361" s="27">
        <v>0</v>
      </c>
      <c r="C361" s="27">
        <v>1</v>
      </c>
      <c r="D361" s="27">
        <v>3.57</v>
      </c>
      <c r="E361" s="27">
        <v>2.4900000000000002</v>
      </c>
      <c r="F361" s="27">
        <v>0</v>
      </c>
      <c r="G361" s="27">
        <v>0</v>
      </c>
      <c r="H361" s="27">
        <v>4.13</v>
      </c>
      <c r="I361" s="27">
        <v>4.68</v>
      </c>
      <c r="J361" s="27">
        <v>2.21</v>
      </c>
      <c r="K361" s="27">
        <v>5.09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1.94</v>
      </c>
      <c r="S361" s="27">
        <v>5.43</v>
      </c>
      <c r="T361" s="27">
        <v>13.24</v>
      </c>
      <c r="U361" s="27">
        <v>13.87</v>
      </c>
      <c r="V361" s="27">
        <v>9.76</v>
      </c>
      <c r="W361" s="27">
        <v>2.16</v>
      </c>
      <c r="X361" s="27">
        <v>0</v>
      </c>
      <c r="Y361" s="27">
        <v>1.53</v>
      </c>
    </row>
    <row r="362" spans="1:25" x14ac:dyDescent="0.2">
      <c r="A362" s="43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4.58</v>
      </c>
      <c r="H362" s="27">
        <v>5.21</v>
      </c>
      <c r="I362" s="27">
        <v>4.5</v>
      </c>
      <c r="J362" s="27">
        <v>0.02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0.3</v>
      </c>
      <c r="T362" s="27">
        <v>1.56</v>
      </c>
      <c r="U362" s="27">
        <v>3.67</v>
      </c>
      <c r="V362" s="27">
        <v>2.8</v>
      </c>
      <c r="W362" s="27">
        <v>0</v>
      </c>
      <c r="X362" s="27">
        <v>0</v>
      </c>
      <c r="Y362" s="27">
        <v>0</v>
      </c>
    </row>
    <row r="363" spans="1:25" x14ac:dyDescent="0.2">
      <c r="A363" s="43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0.24</v>
      </c>
      <c r="G363" s="27">
        <v>6.47</v>
      </c>
      <c r="H363" s="27">
        <v>10.58</v>
      </c>
      <c r="I363" s="27">
        <v>10.79</v>
      </c>
      <c r="J363" s="27">
        <v>1.0900000000000001</v>
      </c>
      <c r="K363" s="27">
        <v>0.05</v>
      </c>
      <c r="L363" s="27">
        <v>0.28000000000000003</v>
      </c>
      <c r="M363" s="27">
        <v>0</v>
      </c>
      <c r="N363" s="27">
        <v>3.94</v>
      </c>
      <c r="O363" s="27">
        <v>3.8</v>
      </c>
      <c r="P363" s="27">
        <v>4.71</v>
      </c>
      <c r="Q363" s="27">
        <v>0.01</v>
      </c>
      <c r="R363" s="27">
        <v>0</v>
      </c>
      <c r="S363" s="27">
        <v>0</v>
      </c>
      <c r="T363" s="27">
        <v>0.17</v>
      </c>
      <c r="U363" s="27">
        <v>0.55000000000000004</v>
      </c>
      <c r="V363" s="27">
        <v>9.0299999999999994</v>
      </c>
      <c r="W363" s="27">
        <v>0.66</v>
      </c>
      <c r="X363" s="27">
        <v>0</v>
      </c>
      <c r="Y363" s="27">
        <v>0</v>
      </c>
    </row>
    <row r="364" spans="1:25" x14ac:dyDescent="0.2">
      <c r="A364" s="43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0.22</v>
      </c>
      <c r="G364" s="27">
        <v>8.6300000000000008</v>
      </c>
      <c r="H364" s="27">
        <v>9.6999999999999993</v>
      </c>
      <c r="I364" s="27">
        <v>9.4600000000000009</v>
      </c>
      <c r="J364" s="27">
        <v>7.76</v>
      </c>
      <c r="K364" s="27">
        <v>0.77</v>
      </c>
      <c r="L364" s="27">
        <v>0</v>
      </c>
      <c r="M364" s="27">
        <v>0</v>
      </c>
      <c r="N364" s="27">
        <v>0.73</v>
      </c>
      <c r="O364" s="27">
        <v>0.26</v>
      </c>
      <c r="P364" s="27">
        <v>0.39</v>
      </c>
      <c r="Q364" s="27">
        <v>0.03</v>
      </c>
      <c r="R364" s="27">
        <v>0.14000000000000001</v>
      </c>
      <c r="S364" s="27">
        <v>2.87</v>
      </c>
      <c r="T364" s="27">
        <v>4.13</v>
      </c>
      <c r="U364" s="27">
        <v>6.85</v>
      </c>
      <c r="V364" s="27">
        <v>8.81</v>
      </c>
      <c r="W364" s="27">
        <v>1.97</v>
      </c>
      <c r="X364" s="27">
        <v>0</v>
      </c>
      <c r="Y364" s="27">
        <v>0</v>
      </c>
    </row>
    <row r="365" spans="1:25" x14ac:dyDescent="0.2">
      <c r="A365" s="43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9.6300000000000008</v>
      </c>
      <c r="H365" s="27">
        <v>10.4</v>
      </c>
      <c r="I365" s="27">
        <v>19.12</v>
      </c>
      <c r="J365" s="27">
        <v>8.2899999999999991</v>
      </c>
      <c r="K365" s="27">
        <v>1.01</v>
      </c>
      <c r="L365" s="27">
        <v>0</v>
      </c>
      <c r="M365" s="27">
        <v>0</v>
      </c>
      <c r="N365" s="27">
        <v>3.66</v>
      </c>
      <c r="O365" s="27">
        <v>0.94</v>
      </c>
      <c r="P365" s="27">
        <v>0.61</v>
      </c>
      <c r="Q365" s="27">
        <v>0.73</v>
      </c>
      <c r="R365" s="27">
        <v>1.17</v>
      </c>
      <c r="S365" s="27">
        <v>1.1000000000000001</v>
      </c>
      <c r="T365" s="27">
        <v>1.0900000000000001</v>
      </c>
      <c r="U365" s="27">
        <v>4.24</v>
      </c>
      <c r="V365" s="27">
        <v>10.08</v>
      </c>
      <c r="W365" s="27">
        <v>4.9800000000000004</v>
      </c>
      <c r="X365" s="27">
        <v>0</v>
      </c>
      <c r="Y365" s="27">
        <v>0</v>
      </c>
    </row>
    <row r="366" spans="1:25" x14ac:dyDescent="0.2">
      <c r="A366" s="43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7.06</v>
      </c>
      <c r="H366" s="27">
        <v>8.07</v>
      </c>
      <c r="I366" s="27">
        <v>15.93</v>
      </c>
      <c r="J366" s="27">
        <v>6.36</v>
      </c>
      <c r="K366" s="27">
        <v>0.14000000000000001</v>
      </c>
      <c r="L366" s="27">
        <v>0.01</v>
      </c>
      <c r="M366" s="27">
        <v>0</v>
      </c>
      <c r="N366" s="27">
        <v>2.75</v>
      </c>
      <c r="O366" s="27">
        <v>1.88</v>
      </c>
      <c r="P366" s="27">
        <v>0.03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43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64.06</v>
      </c>
      <c r="H367" s="27">
        <v>67.45</v>
      </c>
      <c r="I367" s="27">
        <v>5.8</v>
      </c>
      <c r="J367" s="27">
        <v>11.48</v>
      </c>
      <c r="K367" s="27">
        <v>3.1</v>
      </c>
      <c r="L367" s="27">
        <v>0</v>
      </c>
      <c r="M367" s="27">
        <v>0</v>
      </c>
      <c r="N367" s="27">
        <v>0</v>
      </c>
      <c r="O367" s="27">
        <v>0</v>
      </c>
      <c r="P367" s="27">
        <v>0.77</v>
      </c>
      <c r="Q367" s="27">
        <v>0.56999999999999995</v>
      </c>
      <c r="R367" s="27">
        <v>1.8</v>
      </c>
      <c r="S367" s="27">
        <v>3.98</v>
      </c>
      <c r="T367" s="27">
        <v>4.57</v>
      </c>
      <c r="U367" s="27">
        <v>8.34</v>
      </c>
      <c r="V367" s="27">
        <v>7.81</v>
      </c>
      <c r="W367" s="27">
        <v>0</v>
      </c>
      <c r="X367" s="27">
        <v>0</v>
      </c>
      <c r="Y367" s="27">
        <v>0</v>
      </c>
    </row>
    <row r="368" spans="1:25" x14ac:dyDescent="0.2">
      <c r="A368" s="43">
        <v>18</v>
      </c>
      <c r="B368" s="27">
        <v>0</v>
      </c>
      <c r="C368" s="27">
        <v>0.61</v>
      </c>
      <c r="D368" s="27">
        <v>0</v>
      </c>
      <c r="E368" s="27">
        <v>0</v>
      </c>
      <c r="F368" s="27">
        <v>7.24</v>
      </c>
      <c r="G368" s="27">
        <v>15.3</v>
      </c>
      <c r="H368" s="27">
        <v>0</v>
      </c>
      <c r="I368" s="27">
        <v>36.380000000000003</v>
      </c>
      <c r="J368" s="27">
        <v>6.76</v>
      </c>
      <c r="K368" s="27">
        <v>10.18</v>
      </c>
      <c r="L368" s="27">
        <v>4.08</v>
      </c>
      <c r="M368" s="27">
        <v>0</v>
      </c>
      <c r="N368" s="27">
        <v>1.26</v>
      </c>
      <c r="O368" s="27">
        <v>3.44</v>
      </c>
      <c r="P368" s="27">
        <v>4.2</v>
      </c>
      <c r="Q368" s="27">
        <v>0.55000000000000004</v>
      </c>
      <c r="R368" s="27">
        <v>5.81</v>
      </c>
      <c r="S368" s="27">
        <v>2.06</v>
      </c>
      <c r="T368" s="27">
        <v>2.27</v>
      </c>
      <c r="U368" s="27">
        <v>6.29</v>
      </c>
      <c r="V368" s="27">
        <v>8.7200000000000006</v>
      </c>
      <c r="W368" s="27">
        <v>0.44</v>
      </c>
      <c r="X368" s="27">
        <v>0</v>
      </c>
      <c r="Y368" s="27">
        <v>0</v>
      </c>
    </row>
    <row r="369" spans="1:25" x14ac:dyDescent="0.2">
      <c r="A369" s="43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54.99</v>
      </c>
      <c r="H369" s="27">
        <v>11.27</v>
      </c>
      <c r="I369" s="27">
        <v>14.08</v>
      </c>
      <c r="J369" s="27">
        <v>6.62</v>
      </c>
      <c r="K369" s="27">
        <v>0.14000000000000001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10.89</v>
      </c>
      <c r="W369" s="27">
        <v>0.95</v>
      </c>
      <c r="X369" s="27">
        <v>0</v>
      </c>
      <c r="Y369" s="27">
        <v>0</v>
      </c>
    </row>
    <row r="370" spans="1:25" x14ac:dyDescent="0.2">
      <c r="A370" s="43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7.93</v>
      </c>
      <c r="H370" s="27">
        <v>6.04</v>
      </c>
      <c r="I370" s="27">
        <v>9.15</v>
      </c>
      <c r="J370" s="27">
        <v>4.82</v>
      </c>
      <c r="K370" s="27">
        <v>1.83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43">
        <v>21</v>
      </c>
      <c r="B371" s="27">
        <v>0</v>
      </c>
      <c r="C371" s="27">
        <v>0</v>
      </c>
      <c r="D371" s="27">
        <v>0</v>
      </c>
      <c r="E371" s="27">
        <v>0.49</v>
      </c>
      <c r="F371" s="27">
        <v>37.61</v>
      </c>
      <c r="G371" s="27">
        <v>14.08</v>
      </c>
      <c r="H371" s="27">
        <v>13.68</v>
      </c>
      <c r="I371" s="27">
        <v>13.14</v>
      </c>
      <c r="J371" s="27">
        <v>12.14</v>
      </c>
      <c r="K371" s="27">
        <v>7.56</v>
      </c>
      <c r="L371" s="27">
        <v>7.54</v>
      </c>
      <c r="M371" s="27">
        <v>2.89</v>
      </c>
      <c r="N371" s="27">
        <v>1.59</v>
      </c>
      <c r="O371" s="27">
        <v>1.1100000000000001</v>
      </c>
      <c r="P371" s="27">
        <v>1.1299999999999999</v>
      </c>
      <c r="Q371" s="27">
        <v>0</v>
      </c>
      <c r="R371" s="27">
        <v>0</v>
      </c>
      <c r="S371" s="27">
        <v>0</v>
      </c>
      <c r="T371" s="27">
        <v>0.22</v>
      </c>
      <c r="U371" s="27">
        <v>0.98</v>
      </c>
      <c r="V371" s="27">
        <v>11.13</v>
      </c>
      <c r="W371" s="27">
        <v>5.07</v>
      </c>
      <c r="X371" s="27">
        <v>0</v>
      </c>
      <c r="Y371" s="27">
        <v>0</v>
      </c>
    </row>
    <row r="372" spans="1:25" x14ac:dyDescent="0.2">
      <c r="A372" s="43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0.78</v>
      </c>
      <c r="G372" s="27">
        <v>12.07</v>
      </c>
      <c r="H372" s="27">
        <v>23</v>
      </c>
      <c r="I372" s="27">
        <v>11.99</v>
      </c>
      <c r="J372" s="27">
        <v>5.99</v>
      </c>
      <c r="K372" s="27">
        <v>1.1399999999999999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2.56</v>
      </c>
      <c r="W372" s="27">
        <v>0</v>
      </c>
      <c r="X372" s="27">
        <v>0</v>
      </c>
      <c r="Y372" s="27">
        <v>0</v>
      </c>
    </row>
    <row r="373" spans="1:25" x14ac:dyDescent="0.2">
      <c r="A373" s="43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9.92</v>
      </c>
      <c r="H373" s="27">
        <v>10.7</v>
      </c>
      <c r="I373" s="27">
        <v>7.71</v>
      </c>
      <c r="J373" s="27">
        <v>9</v>
      </c>
      <c r="K373" s="27">
        <v>1.4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43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1.67</v>
      </c>
      <c r="H374" s="27">
        <v>6.15</v>
      </c>
      <c r="I374" s="27">
        <v>6.93</v>
      </c>
      <c r="J374" s="27">
        <v>6.49</v>
      </c>
      <c r="K374" s="27">
        <v>1.8</v>
      </c>
      <c r="L374" s="27">
        <v>0</v>
      </c>
      <c r="M374" s="27">
        <v>0</v>
      </c>
      <c r="N374" s="27">
        <v>1.84</v>
      </c>
      <c r="O374" s="27">
        <v>0</v>
      </c>
      <c r="P374" s="27">
        <v>0.02</v>
      </c>
      <c r="Q374" s="27">
        <v>0</v>
      </c>
      <c r="R374" s="27">
        <v>0</v>
      </c>
      <c r="S374" s="27">
        <v>0.02</v>
      </c>
      <c r="T374" s="27">
        <v>0.01</v>
      </c>
      <c r="U374" s="27">
        <v>3.24</v>
      </c>
      <c r="V374" s="27">
        <v>6.35</v>
      </c>
      <c r="W374" s="27">
        <v>0.05</v>
      </c>
      <c r="X374" s="27">
        <v>0</v>
      </c>
      <c r="Y374" s="27">
        <v>0</v>
      </c>
    </row>
    <row r="375" spans="1:25" x14ac:dyDescent="0.2">
      <c r="A375" s="43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2.88</v>
      </c>
      <c r="I375" s="27">
        <v>0.19</v>
      </c>
      <c r="J375" s="27">
        <v>3.56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2.85</v>
      </c>
      <c r="S375" s="27">
        <v>1.46</v>
      </c>
      <c r="T375" s="27">
        <v>0.94</v>
      </c>
      <c r="U375" s="27">
        <v>1.98</v>
      </c>
      <c r="V375" s="27">
        <v>6.43</v>
      </c>
      <c r="W375" s="27">
        <v>1.0900000000000001</v>
      </c>
      <c r="X375" s="27">
        <v>0</v>
      </c>
      <c r="Y375" s="27">
        <v>0</v>
      </c>
    </row>
    <row r="376" spans="1:25" x14ac:dyDescent="0.2">
      <c r="A376" s="43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3.01</v>
      </c>
      <c r="G376" s="27">
        <v>9.98</v>
      </c>
      <c r="H376" s="27">
        <v>9.44</v>
      </c>
      <c r="I376" s="27">
        <v>20.71</v>
      </c>
      <c r="J376" s="27">
        <v>16.420000000000002</v>
      </c>
      <c r="K376" s="27">
        <v>13.53</v>
      </c>
      <c r="L376" s="27">
        <v>20.63</v>
      </c>
      <c r="M376" s="27">
        <v>7.02</v>
      </c>
      <c r="N376" s="27">
        <v>17.52</v>
      </c>
      <c r="O376" s="27">
        <v>13.15</v>
      </c>
      <c r="P376" s="27">
        <v>87.98</v>
      </c>
      <c r="Q376" s="27">
        <v>89.07</v>
      </c>
      <c r="R376" s="27">
        <v>83.25</v>
      </c>
      <c r="S376" s="27">
        <v>14.07</v>
      </c>
      <c r="T376" s="27">
        <v>13.17</v>
      </c>
      <c r="U376" s="27">
        <v>14.76</v>
      </c>
      <c r="V376" s="27">
        <v>13.91</v>
      </c>
      <c r="W376" s="27">
        <v>8.3000000000000007</v>
      </c>
      <c r="X376" s="27">
        <v>0</v>
      </c>
      <c r="Y376" s="27">
        <v>0</v>
      </c>
    </row>
    <row r="377" spans="1:25" x14ac:dyDescent="0.2">
      <c r="A377" s="43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9.15</v>
      </c>
      <c r="H377" s="27">
        <v>4.24</v>
      </c>
      <c r="I377" s="27">
        <v>8.85</v>
      </c>
      <c r="J377" s="27">
        <v>8.74</v>
      </c>
      <c r="K377" s="27">
        <v>2.72</v>
      </c>
      <c r="L377" s="27">
        <v>4.9400000000000004</v>
      </c>
      <c r="M377" s="27">
        <v>0</v>
      </c>
      <c r="N377" s="27">
        <v>3.27</v>
      </c>
      <c r="O377" s="27">
        <v>4.3099999999999996</v>
      </c>
      <c r="P377" s="27">
        <v>3.46</v>
      </c>
      <c r="Q377" s="27">
        <v>9.9600000000000009</v>
      </c>
      <c r="R377" s="27">
        <v>3.3</v>
      </c>
      <c r="S377" s="27">
        <v>0.93</v>
      </c>
      <c r="T377" s="27">
        <v>1.96</v>
      </c>
      <c r="U377" s="27">
        <v>0.73</v>
      </c>
      <c r="V377" s="27">
        <v>6.61</v>
      </c>
      <c r="W377" s="27">
        <v>1</v>
      </c>
      <c r="X377" s="27">
        <v>0</v>
      </c>
      <c r="Y377" s="27">
        <v>0</v>
      </c>
    </row>
    <row r="378" spans="1:25" x14ac:dyDescent="0.2">
      <c r="A378" s="43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7.58</v>
      </c>
      <c r="H378" s="27">
        <v>5.84</v>
      </c>
      <c r="I378" s="27">
        <v>12.83</v>
      </c>
      <c r="J378" s="27">
        <v>2.4500000000000002</v>
      </c>
      <c r="K378" s="27">
        <v>6.55</v>
      </c>
      <c r="L378" s="27">
        <v>1.38</v>
      </c>
      <c r="M378" s="27">
        <v>0</v>
      </c>
      <c r="N378" s="27">
        <v>0.26</v>
      </c>
      <c r="O378" s="27">
        <v>0.05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43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14.64</v>
      </c>
      <c r="H379" s="27">
        <v>7.95</v>
      </c>
      <c r="I379" s="27">
        <v>6.3</v>
      </c>
      <c r="J379" s="27">
        <v>3.32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1.05</v>
      </c>
      <c r="W379" s="27">
        <v>0</v>
      </c>
      <c r="X379" s="27">
        <v>0</v>
      </c>
      <c r="Y379" s="27">
        <v>0</v>
      </c>
    </row>
    <row r="380" spans="1:25" x14ac:dyDescent="0.2">
      <c r="A380" s="43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1.53</v>
      </c>
      <c r="H380" s="27">
        <v>6.39</v>
      </c>
      <c r="I380" s="27">
        <v>8.06</v>
      </c>
      <c r="J380" s="27">
        <v>3.04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43">
        <v>31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4.0599999999999996</v>
      </c>
      <c r="H381" s="27">
        <v>5.59</v>
      </c>
      <c r="I381" s="27">
        <v>11.5</v>
      </c>
      <c r="J381" s="27">
        <v>4.38</v>
      </c>
      <c r="K381" s="27">
        <v>3.9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43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0.03</v>
      </c>
      <c r="U385" s="27">
        <v>3.51</v>
      </c>
      <c r="V385" s="27">
        <v>3.55</v>
      </c>
      <c r="W385" s="27">
        <v>0.05</v>
      </c>
      <c r="X385" s="27">
        <v>0</v>
      </c>
      <c r="Y385" s="27">
        <v>0</v>
      </c>
    </row>
    <row r="386" spans="1:25" x14ac:dyDescent="0.2">
      <c r="A386" s="43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0.14000000000000001</v>
      </c>
      <c r="H386" s="27">
        <v>0</v>
      </c>
      <c r="I386" s="27">
        <v>0</v>
      </c>
      <c r="J386" s="27">
        <v>0.03</v>
      </c>
      <c r="K386" s="27">
        <v>2.64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1.87</v>
      </c>
      <c r="U386" s="27">
        <v>3.83</v>
      </c>
      <c r="V386" s="27">
        <v>2.35</v>
      </c>
      <c r="W386" s="27">
        <v>0</v>
      </c>
      <c r="X386" s="27">
        <v>0</v>
      </c>
      <c r="Y386" s="27">
        <v>0</v>
      </c>
    </row>
    <row r="387" spans="1:25" x14ac:dyDescent="0.2">
      <c r="A387" s="43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4.08</v>
      </c>
      <c r="I387" s="27">
        <v>0.13</v>
      </c>
      <c r="J387" s="27">
        <v>0.99</v>
      </c>
      <c r="K387" s="27">
        <v>0.06</v>
      </c>
      <c r="L387" s="27">
        <v>0</v>
      </c>
      <c r="M387" s="27">
        <v>0</v>
      </c>
      <c r="N387" s="27">
        <v>1.22</v>
      </c>
      <c r="O387" s="27">
        <v>0.64</v>
      </c>
      <c r="P387" s="27">
        <v>0.8</v>
      </c>
      <c r="Q387" s="27">
        <v>1.33</v>
      </c>
      <c r="R387" s="27">
        <v>0.88</v>
      </c>
      <c r="S387" s="27">
        <v>2.63</v>
      </c>
      <c r="T387" s="27">
        <v>3.84</v>
      </c>
      <c r="U387" s="27">
        <v>2.78</v>
      </c>
      <c r="V387" s="27">
        <v>4.0599999999999996</v>
      </c>
      <c r="W387" s="27">
        <v>0</v>
      </c>
      <c r="X387" s="27">
        <v>0</v>
      </c>
      <c r="Y387" s="27">
        <v>0</v>
      </c>
    </row>
    <row r="388" spans="1:25" x14ac:dyDescent="0.2">
      <c r="A388" s="43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0.09</v>
      </c>
      <c r="H388" s="27">
        <v>3.9</v>
      </c>
      <c r="I388" s="27">
        <v>5.73</v>
      </c>
      <c r="J388" s="27">
        <v>1.43</v>
      </c>
      <c r="K388" s="27">
        <v>7.8</v>
      </c>
      <c r="L388" s="27">
        <v>1.29</v>
      </c>
      <c r="M388" s="27">
        <v>0.78</v>
      </c>
      <c r="N388" s="27">
        <v>2.19</v>
      </c>
      <c r="O388" s="27">
        <v>2.19</v>
      </c>
      <c r="P388" s="27">
        <v>4</v>
      </c>
      <c r="Q388" s="27">
        <v>3.42</v>
      </c>
      <c r="R388" s="27">
        <v>5.88</v>
      </c>
      <c r="S388" s="27">
        <v>6.45</v>
      </c>
      <c r="T388" s="27">
        <v>4.16</v>
      </c>
      <c r="U388" s="27">
        <v>7.1</v>
      </c>
      <c r="V388" s="27">
        <v>7.78</v>
      </c>
      <c r="W388" s="27">
        <v>3.84</v>
      </c>
      <c r="X388" s="27">
        <v>0.01</v>
      </c>
      <c r="Y388" s="27">
        <v>0.25</v>
      </c>
    </row>
    <row r="389" spans="1:25" x14ac:dyDescent="0.2">
      <c r="A389" s="43">
        <v>5</v>
      </c>
      <c r="B389" s="27">
        <v>0</v>
      </c>
      <c r="C389" s="27">
        <v>1.5</v>
      </c>
      <c r="D389" s="27">
        <v>0.9</v>
      </c>
      <c r="E389" s="27">
        <v>1.51</v>
      </c>
      <c r="F389" s="27">
        <v>0.15</v>
      </c>
      <c r="G389" s="27">
        <v>5.35</v>
      </c>
      <c r="H389" s="27">
        <v>7.19</v>
      </c>
      <c r="I389" s="27">
        <v>7.65</v>
      </c>
      <c r="J389" s="27">
        <v>0.85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0.1</v>
      </c>
      <c r="Q389" s="27">
        <v>0</v>
      </c>
      <c r="R389" s="27">
        <v>1.89</v>
      </c>
      <c r="S389" s="27">
        <v>3.55</v>
      </c>
      <c r="T389" s="27">
        <v>6.52</v>
      </c>
      <c r="U389" s="27">
        <v>6.97</v>
      </c>
      <c r="V389" s="27">
        <v>8.59</v>
      </c>
      <c r="W389" s="27">
        <v>3.98</v>
      </c>
      <c r="X389" s="27">
        <v>0</v>
      </c>
      <c r="Y389" s="27">
        <v>0.84</v>
      </c>
    </row>
    <row r="390" spans="1:25" x14ac:dyDescent="0.2">
      <c r="A390" s="43">
        <v>6</v>
      </c>
      <c r="B390" s="27">
        <v>0</v>
      </c>
      <c r="C390" s="27">
        <v>0.22</v>
      </c>
      <c r="D390" s="27">
        <v>2.36</v>
      </c>
      <c r="E390" s="27">
        <v>4.66</v>
      </c>
      <c r="F390" s="27">
        <v>2.13</v>
      </c>
      <c r="G390" s="27">
        <v>3.67</v>
      </c>
      <c r="H390" s="27">
        <v>4.54</v>
      </c>
      <c r="I390" s="27">
        <v>5.56</v>
      </c>
      <c r="J390" s="27">
        <v>5.17</v>
      </c>
      <c r="K390" s="27">
        <v>0.46</v>
      </c>
      <c r="L390" s="27">
        <v>0</v>
      </c>
      <c r="M390" s="27">
        <v>0</v>
      </c>
      <c r="N390" s="27">
        <v>0.61</v>
      </c>
      <c r="O390" s="27">
        <v>0.09</v>
      </c>
      <c r="P390" s="27">
        <v>1.29</v>
      </c>
      <c r="Q390" s="27">
        <v>0</v>
      </c>
      <c r="R390" s="27">
        <v>0</v>
      </c>
      <c r="S390" s="27">
        <v>0</v>
      </c>
      <c r="T390" s="27">
        <v>0</v>
      </c>
      <c r="U390" s="27">
        <v>2.72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43">
        <v>7</v>
      </c>
      <c r="B391" s="27">
        <v>0</v>
      </c>
      <c r="C391" s="27">
        <v>0.97</v>
      </c>
      <c r="D391" s="27">
        <v>4.16</v>
      </c>
      <c r="E391" s="27">
        <v>6.19</v>
      </c>
      <c r="F391" s="27">
        <v>7.11</v>
      </c>
      <c r="G391" s="27">
        <v>1.72</v>
      </c>
      <c r="H391" s="27">
        <v>6.44</v>
      </c>
      <c r="I391" s="27">
        <v>9.82</v>
      </c>
      <c r="J391" s="27">
        <v>4.83</v>
      </c>
      <c r="K391" s="27">
        <v>5.31</v>
      </c>
      <c r="L391" s="27">
        <v>1.17</v>
      </c>
      <c r="M391" s="27">
        <v>0.09</v>
      </c>
      <c r="N391" s="27">
        <v>1.28</v>
      </c>
      <c r="O391" s="27">
        <v>0.15</v>
      </c>
      <c r="P391" s="27">
        <v>0.12</v>
      </c>
      <c r="Q391" s="27">
        <v>0.04</v>
      </c>
      <c r="R391" s="27">
        <v>0</v>
      </c>
      <c r="S391" s="27">
        <v>1.35</v>
      </c>
      <c r="T391" s="27">
        <v>0.9</v>
      </c>
      <c r="U391" s="27">
        <v>1.31</v>
      </c>
      <c r="V391" s="27">
        <v>2.76</v>
      </c>
      <c r="W391" s="27">
        <v>0</v>
      </c>
      <c r="X391" s="27">
        <v>0</v>
      </c>
      <c r="Y391" s="27">
        <v>0</v>
      </c>
    </row>
    <row r="392" spans="1:25" x14ac:dyDescent="0.2">
      <c r="A392" s="43">
        <v>8</v>
      </c>
      <c r="B392" s="27">
        <v>0</v>
      </c>
      <c r="C392" s="27">
        <v>0</v>
      </c>
      <c r="D392" s="27">
        <v>0</v>
      </c>
      <c r="E392" s="27">
        <v>2.04</v>
      </c>
      <c r="F392" s="27">
        <v>3.85</v>
      </c>
      <c r="G392" s="27">
        <v>5.16</v>
      </c>
      <c r="H392" s="27">
        <v>6.24</v>
      </c>
      <c r="I392" s="27">
        <v>5.27</v>
      </c>
      <c r="J392" s="27">
        <v>7.0000000000000007E-2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43">
        <v>9</v>
      </c>
      <c r="B393" s="27">
        <v>0</v>
      </c>
      <c r="C393" s="27">
        <v>0</v>
      </c>
      <c r="D393" s="27">
        <v>0</v>
      </c>
      <c r="E393" s="27">
        <v>0.02</v>
      </c>
      <c r="F393" s="27">
        <v>2.19</v>
      </c>
      <c r="G393" s="27">
        <v>1.94</v>
      </c>
      <c r="H393" s="27">
        <v>5.56</v>
      </c>
      <c r="I393" s="27">
        <v>4.16</v>
      </c>
      <c r="J393" s="27">
        <v>0.82</v>
      </c>
      <c r="K393" s="27">
        <v>7.0000000000000007E-2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43">
        <v>10</v>
      </c>
      <c r="B394" s="27">
        <v>0</v>
      </c>
      <c r="C394" s="27">
        <v>0</v>
      </c>
      <c r="D394" s="27">
        <v>0.09</v>
      </c>
      <c r="E394" s="27">
        <v>0.5</v>
      </c>
      <c r="F394" s="27">
        <v>2.39</v>
      </c>
      <c r="G394" s="27">
        <v>2.06</v>
      </c>
      <c r="H394" s="27">
        <v>4.04</v>
      </c>
      <c r="I394" s="27">
        <v>1.6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3.94</v>
      </c>
      <c r="V394" s="27">
        <v>3.56</v>
      </c>
      <c r="W394" s="27">
        <v>0.06</v>
      </c>
      <c r="X394" s="27">
        <v>0</v>
      </c>
      <c r="Y394" s="27">
        <v>0</v>
      </c>
    </row>
    <row r="395" spans="1:25" x14ac:dyDescent="0.2">
      <c r="A395" s="43">
        <v>11</v>
      </c>
      <c r="B395" s="27">
        <v>0</v>
      </c>
      <c r="C395" s="27">
        <v>0.59</v>
      </c>
      <c r="D395" s="27">
        <v>2.09</v>
      </c>
      <c r="E395" s="27">
        <v>1.46</v>
      </c>
      <c r="F395" s="27">
        <v>0</v>
      </c>
      <c r="G395" s="27">
        <v>0</v>
      </c>
      <c r="H395" s="27">
        <v>2.42</v>
      </c>
      <c r="I395" s="27">
        <v>2.74</v>
      </c>
      <c r="J395" s="27">
        <v>1.3</v>
      </c>
      <c r="K395" s="27">
        <v>2.98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1.1399999999999999</v>
      </c>
      <c r="S395" s="27">
        <v>3.18</v>
      </c>
      <c r="T395" s="27">
        <v>7.76</v>
      </c>
      <c r="U395" s="27">
        <v>8.1199999999999992</v>
      </c>
      <c r="V395" s="27">
        <v>5.72</v>
      </c>
      <c r="W395" s="27">
        <v>1.27</v>
      </c>
      <c r="X395" s="27">
        <v>0</v>
      </c>
      <c r="Y395" s="27">
        <v>0.9</v>
      </c>
    </row>
    <row r="396" spans="1:25" x14ac:dyDescent="0.2">
      <c r="A396" s="43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2.68</v>
      </c>
      <c r="H396" s="27">
        <v>3.05</v>
      </c>
      <c r="I396" s="27">
        <v>2.63</v>
      </c>
      <c r="J396" s="27">
        <v>0.01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0.18</v>
      </c>
      <c r="T396" s="27">
        <v>0.91</v>
      </c>
      <c r="U396" s="27">
        <v>2.15</v>
      </c>
      <c r="V396" s="27">
        <v>1.64</v>
      </c>
      <c r="W396" s="27">
        <v>0</v>
      </c>
      <c r="X396" s="27">
        <v>0</v>
      </c>
      <c r="Y396" s="27">
        <v>0</v>
      </c>
    </row>
    <row r="397" spans="1:25" x14ac:dyDescent="0.2">
      <c r="A397" s="43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0.14000000000000001</v>
      </c>
      <c r="G397" s="27">
        <v>3.79</v>
      </c>
      <c r="H397" s="27">
        <v>6.19</v>
      </c>
      <c r="I397" s="27">
        <v>6.32</v>
      </c>
      <c r="J397" s="27">
        <v>0.64</v>
      </c>
      <c r="K397" s="27">
        <v>0.03</v>
      </c>
      <c r="L397" s="27">
        <v>0.17</v>
      </c>
      <c r="M397" s="27">
        <v>0</v>
      </c>
      <c r="N397" s="27">
        <v>2.31</v>
      </c>
      <c r="O397" s="27">
        <v>2.2200000000000002</v>
      </c>
      <c r="P397" s="27">
        <v>2.76</v>
      </c>
      <c r="Q397" s="27">
        <v>0.01</v>
      </c>
      <c r="R397" s="27">
        <v>0</v>
      </c>
      <c r="S397" s="27">
        <v>0</v>
      </c>
      <c r="T397" s="27">
        <v>0.1</v>
      </c>
      <c r="U397" s="27">
        <v>0.32</v>
      </c>
      <c r="V397" s="27">
        <v>5.29</v>
      </c>
      <c r="W397" s="27">
        <v>0.39</v>
      </c>
      <c r="X397" s="27">
        <v>0</v>
      </c>
      <c r="Y397" s="27">
        <v>0</v>
      </c>
    </row>
    <row r="398" spans="1:25" x14ac:dyDescent="0.2">
      <c r="A398" s="43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0.13</v>
      </c>
      <c r="G398" s="27">
        <v>5.05</v>
      </c>
      <c r="H398" s="27">
        <v>5.68</v>
      </c>
      <c r="I398" s="27">
        <v>5.54</v>
      </c>
      <c r="J398" s="27">
        <v>4.55</v>
      </c>
      <c r="K398" s="27">
        <v>0.45</v>
      </c>
      <c r="L398" s="27">
        <v>0</v>
      </c>
      <c r="M398" s="27">
        <v>0</v>
      </c>
      <c r="N398" s="27">
        <v>0.43</v>
      </c>
      <c r="O398" s="27">
        <v>0.15</v>
      </c>
      <c r="P398" s="27">
        <v>0.23</v>
      </c>
      <c r="Q398" s="27">
        <v>0.02</v>
      </c>
      <c r="R398" s="27">
        <v>0.08</v>
      </c>
      <c r="S398" s="27">
        <v>1.68</v>
      </c>
      <c r="T398" s="27">
        <v>2.42</v>
      </c>
      <c r="U398" s="27">
        <v>4.01</v>
      </c>
      <c r="V398" s="27">
        <v>5.16</v>
      </c>
      <c r="W398" s="27">
        <v>1.1499999999999999</v>
      </c>
      <c r="X398" s="27">
        <v>0</v>
      </c>
      <c r="Y398" s="27">
        <v>0</v>
      </c>
    </row>
    <row r="399" spans="1:25" x14ac:dyDescent="0.2">
      <c r="A399" s="43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5.64</v>
      </c>
      <c r="H399" s="27">
        <v>6.09</v>
      </c>
      <c r="I399" s="27">
        <v>11.2</v>
      </c>
      <c r="J399" s="27">
        <v>4.8600000000000003</v>
      </c>
      <c r="K399" s="27">
        <v>0.59</v>
      </c>
      <c r="L399" s="27">
        <v>0</v>
      </c>
      <c r="M399" s="27">
        <v>0</v>
      </c>
      <c r="N399" s="27">
        <v>2.14</v>
      </c>
      <c r="O399" s="27">
        <v>0.55000000000000004</v>
      </c>
      <c r="P399" s="27">
        <v>0.35</v>
      </c>
      <c r="Q399" s="27">
        <v>0.43</v>
      </c>
      <c r="R399" s="27">
        <v>0.69</v>
      </c>
      <c r="S399" s="27">
        <v>0.64</v>
      </c>
      <c r="T399" s="27">
        <v>0.64</v>
      </c>
      <c r="U399" s="27">
        <v>2.48</v>
      </c>
      <c r="V399" s="27">
        <v>5.91</v>
      </c>
      <c r="W399" s="27">
        <v>2.92</v>
      </c>
      <c r="X399" s="27">
        <v>0</v>
      </c>
      <c r="Y399" s="27">
        <v>0</v>
      </c>
    </row>
    <row r="400" spans="1:25" x14ac:dyDescent="0.2">
      <c r="A400" s="43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4.1399999999999997</v>
      </c>
      <c r="H400" s="27">
        <v>4.7300000000000004</v>
      </c>
      <c r="I400" s="27">
        <v>9.33</v>
      </c>
      <c r="J400" s="27">
        <v>3.72</v>
      </c>
      <c r="K400" s="27">
        <v>0.08</v>
      </c>
      <c r="L400" s="27">
        <v>0.01</v>
      </c>
      <c r="M400" s="27">
        <v>0</v>
      </c>
      <c r="N400" s="27">
        <v>1.61</v>
      </c>
      <c r="O400" s="27">
        <v>1.1000000000000001</v>
      </c>
      <c r="P400" s="27">
        <v>0.02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43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37.53</v>
      </c>
      <c r="H401" s="27">
        <v>39.51</v>
      </c>
      <c r="I401" s="27">
        <v>3.4</v>
      </c>
      <c r="J401" s="27">
        <v>6.73</v>
      </c>
      <c r="K401" s="27">
        <v>1.82</v>
      </c>
      <c r="L401" s="27">
        <v>0</v>
      </c>
      <c r="M401" s="27">
        <v>0</v>
      </c>
      <c r="N401" s="27">
        <v>0</v>
      </c>
      <c r="O401" s="27">
        <v>0</v>
      </c>
      <c r="P401" s="27">
        <v>0.45</v>
      </c>
      <c r="Q401" s="27">
        <v>0.33</v>
      </c>
      <c r="R401" s="27">
        <v>1.06</v>
      </c>
      <c r="S401" s="27">
        <v>2.33</v>
      </c>
      <c r="T401" s="27">
        <v>2.68</v>
      </c>
      <c r="U401" s="27">
        <v>4.8899999999999997</v>
      </c>
      <c r="V401" s="27">
        <v>4.57</v>
      </c>
      <c r="W401" s="27">
        <v>0</v>
      </c>
      <c r="X401" s="27">
        <v>0</v>
      </c>
      <c r="Y401" s="27">
        <v>0</v>
      </c>
    </row>
    <row r="402" spans="1:25" x14ac:dyDescent="0.2">
      <c r="A402" s="43">
        <v>18</v>
      </c>
      <c r="B402" s="27">
        <v>0</v>
      </c>
      <c r="C402" s="27">
        <v>0.36</v>
      </c>
      <c r="D402" s="27">
        <v>0</v>
      </c>
      <c r="E402" s="27">
        <v>0</v>
      </c>
      <c r="F402" s="27">
        <v>4.24</v>
      </c>
      <c r="G402" s="27">
        <v>8.9600000000000009</v>
      </c>
      <c r="H402" s="27">
        <v>0</v>
      </c>
      <c r="I402" s="27">
        <v>21.31</v>
      </c>
      <c r="J402" s="27">
        <v>3.96</v>
      </c>
      <c r="K402" s="27">
        <v>5.97</v>
      </c>
      <c r="L402" s="27">
        <v>2.39</v>
      </c>
      <c r="M402" s="27">
        <v>0</v>
      </c>
      <c r="N402" s="27">
        <v>0.74</v>
      </c>
      <c r="O402" s="27">
        <v>2.02</v>
      </c>
      <c r="P402" s="27">
        <v>2.46</v>
      </c>
      <c r="Q402" s="27">
        <v>0.32</v>
      </c>
      <c r="R402" s="27">
        <v>3.4</v>
      </c>
      <c r="S402" s="27">
        <v>1.21</v>
      </c>
      <c r="T402" s="27">
        <v>1.33</v>
      </c>
      <c r="U402" s="27">
        <v>3.69</v>
      </c>
      <c r="V402" s="27">
        <v>5.1100000000000003</v>
      </c>
      <c r="W402" s="27">
        <v>0.26</v>
      </c>
      <c r="X402" s="27">
        <v>0</v>
      </c>
      <c r="Y402" s="27">
        <v>0</v>
      </c>
    </row>
    <row r="403" spans="1:25" x14ac:dyDescent="0.2">
      <c r="A403" s="43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32.21</v>
      </c>
      <c r="H403" s="27">
        <v>6.6</v>
      </c>
      <c r="I403" s="27">
        <v>8.25</v>
      </c>
      <c r="J403" s="27">
        <v>3.88</v>
      </c>
      <c r="K403" s="27">
        <v>0.08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6.38</v>
      </c>
      <c r="W403" s="27">
        <v>0.56000000000000005</v>
      </c>
      <c r="X403" s="27">
        <v>0</v>
      </c>
      <c r="Y403" s="27">
        <v>0</v>
      </c>
    </row>
    <row r="404" spans="1:25" x14ac:dyDescent="0.2">
      <c r="A404" s="43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4.6399999999999997</v>
      </c>
      <c r="H404" s="27">
        <v>3.54</v>
      </c>
      <c r="I404" s="27">
        <v>5.36</v>
      </c>
      <c r="J404" s="27">
        <v>2.82</v>
      </c>
      <c r="K404" s="27">
        <v>1.07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43">
        <v>21</v>
      </c>
      <c r="B405" s="27">
        <v>0</v>
      </c>
      <c r="C405" s="27">
        <v>0</v>
      </c>
      <c r="D405" s="27">
        <v>0</v>
      </c>
      <c r="E405" s="27">
        <v>0.28999999999999998</v>
      </c>
      <c r="F405" s="27">
        <v>22.03</v>
      </c>
      <c r="G405" s="27">
        <v>8.25</v>
      </c>
      <c r="H405" s="27">
        <v>8.01</v>
      </c>
      <c r="I405" s="27">
        <v>7.7</v>
      </c>
      <c r="J405" s="27">
        <v>7.11</v>
      </c>
      <c r="K405" s="27">
        <v>4.43</v>
      </c>
      <c r="L405" s="27">
        <v>4.42</v>
      </c>
      <c r="M405" s="27">
        <v>1.69</v>
      </c>
      <c r="N405" s="27">
        <v>0.93</v>
      </c>
      <c r="O405" s="27">
        <v>0.65</v>
      </c>
      <c r="P405" s="27">
        <v>0.66</v>
      </c>
      <c r="Q405" s="27">
        <v>0</v>
      </c>
      <c r="R405" s="27">
        <v>0</v>
      </c>
      <c r="S405" s="27">
        <v>0</v>
      </c>
      <c r="T405" s="27">
        <v>0.13</v>
      </c>
      <c r="U405" s="27">
        <v>0.56999999999999995</v>
      </c>
      <c r="V405" s="27">
        <v>6.52</v>
      </c>
      <c r="W405" s="27">
        <v>2.97</v>
      </c>
      <c r="X405" s="27">
        <v>0</v>
      </c>
      <c r="Y405" s="27">
        <v>0</v>
      </c>
    </row>
    <row r="406" spans="1:25" x14ac:dyDescent="0.2">
      <c r="A406" s="43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0.46</v>
      </c>
      <c r="G406" s="27">
        <v>7.07</v>
      </c>
      <c r="H406" s="27">
        <v>13.47</v>
      </c>
      <c r="I406" s="27">
        <v>7.02</v>
      </c>
      <c r="J406" s="27">
        <v>3.51</v>
      </c>
      <c r="K406" s="27">
        <v>0.67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1.5</v>
      </c>
      <c r="W406" s="27">
        <v>0</v>
      </c>
      <c r="X406" s="27">
        <v>0</v>
      </c>
      <c r="Y406" s="27">
        <v>0</v>
      </c>
    </row>
    <row r="407" spans="1:25" x14ac:dyDescent="0.2">
      <c r="A407" s="43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5.81</v>
      </c>
      <c r="H407" s="27">
        <v>6.27</v>
      </c>
      <c r="I407" s="27">
        <v>4.51</v>
      </c>
      <c r="J407" s="27">
        <v>5.27</v>
      </c>
      <c r="K407" s="27">
        <v>0.82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43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0.98</v>
      </c>
      <c r="H408" s="27">
        <v>3.6</v>
      </c>
      <c r="I408" s="27">
        <v>4.0599999999999996</v>
      </c>
      <c r="J408" s="27">
        <v>3.8</v>
      </c>
      <c r="K408" s="27">
        <v>1.06</v>
      </c>
      <c r="L408" s="27">
        <v>0</v>
      </c>
      <c r="M408" s="27">
        <v>0</v>
      </c>
      <c r="N408" s="27">
        <v>1.08</v>
      </c>
      <c r="O408" s="27">
        <v>0</v>
      </c>
      <c r="P408" s="27">
        <v>0.01</v>
      </c>
      <c r="Q408" s="27">
        <v>0</v>
      </c>
      <c r="R408" s="27">
        <v>0</v>
      </c>
      <c r="S408" s="27">
        <v>0.01</v>
      </c>
      <c r="T408" s="27">
        <v>0.01</v>
      </c>
      <c r="U408" s="27">
        <v>1.9</v>
      </c>
      <c r="V408" s="27">
        <v>3.72</v>
      </c>
      <c r="W408" s="27">
        <v>0.03</v>
      </c>
      <c r="X408" s="27">
        <v>0</v>
      </c>
      <c r="Y408" s="27">
        <v>0</v>
      </c>
    </row>
    <row r="409" spans="1:25" x14ac:dyDescent="0.2">
      <c r="A409" s="43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1.69</v>
      </c>
      <c r="I409" s="27">
        <v>0.11</v>
      </c>
      <c r="J409" s="27">
        <v>2.09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1.67</v>
      </c>
      <c r="S409" s="27">
        <v>0.85</v>
      </c>
      <c r="T409" s="27">
        <v>0.55000000000000004</v>
      </c>
      <c r="U409" s="27">
        <v>1.1599999999999999</v>
      </c>
      <c r="V409" s="27">
        <v>3.77</v>
      </c>
      <c r="W409" s="27">
        <v>0.64</v>
      </c>
      <c r="X409" s="27">
        <v>0</v>
      </c>
      <c r="Y409" s="27">
        <v>0</v>
      </c>
    </row>
    <row r="410" spans="1:25" x14ac:dyDescent="0.2">
      <c r="A410" s="43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1.76</v>
      </c>
      <c r="G410" s="27">
        <v>5.84</v>
      </c>
      <c r="H410" s="27">
        <v>5.53</v>
      </c>
      <c r="I410" s="27">
        <v>12.13</v>
      </c>
      <c r="J410" s="27">
        <v>9.6199999999999992</v>
      </c>
      <c r="K410" s="27">
        <v>7.93</v>
      </c>
      <c r="L410" s="27">
        <v>12.09</v>
      </c>
      <c r="M410" s="27">
        <v>4.1100000000000003</v>
      </c>
      <c r="N410" s="27">
        <v>10.26</v>
      </c>
      <c r="O410" s="27">
        <v>7.7</v>
      </c>
      <c r="P410" s="27">
        <v>51.54</v>
      </c>
      <c r="Q410" s="27">
        <v>52.18</v>
      </c>
      <c r="R410" s="27">
        <v>48.76</v>
      </c>
      <c r="S410" s="27">
        <v>8.24</v>
      </c>
      <c r="T410" s="27">
        <v>7.71</v>
      </c>
      <c r="U410" s="27">
        <v>8.64</v>
      </c>
      <c r="V410" s="27">
        <v>8.15</v>
      </c>
      <c r="W410" s="27">
        <v>4.8600000000000003</v>
      </c>
      <c r="X410" s="27">
        <v>0</v>
      </c>
      <c r="Y410" s="27">
        <v>0</v>
      </c>
    </row>
    <row r="411" spans="1:25" x14ac:dyDescent="0.2">
      <c r="A411" s="43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5.36</v>
      </c>
      <c r="H411" s="27">
        <v>2.48</v>
      </c>
      <c r="I411" s="27">
        <v>5.19</v>
      </c>
      <c r="J411" s="27">
        <v>5.12</v>
      </c>
      <c r="K411" s="27">
        <v>1.6</v>
      </c>
      <c r="L411" s="27">
        <v>2.89</v>
      </c>
      <c r="M411" s="27">
        <v>0</v>
      </c>
      <c r="N411" s="27">
        <v>1.92</v>
      </c>
      <c r="O411" s="27">
        <v>2.52</v>
      </c>
      <c r="P411" s="27">
        <v>2.02</v>
      </c>
      <c r="Q411" s="27">
        <v>5.83</v>
      </c>
      <c r="R411" s="27">
        <v>1.93</v>
      </c>
      <c r="S411" s="27">
        <v>0.55000000000000004</v>
      </c>
      <c r="T411" s="27">
        <v>1.1499999999999999</v>
      </c>
      <c r="U411" s="27">
        <v>0.43</v>
      </c>
      <c r="V411" s="27">
        <v>3.87</v>
      </c>
      <c r="W411" s="27">
        <v>0.57999999999999996</v>
      </c>
      <c r="X411" s="27">
        <v>0</v>
      </c>
      <c r="Y411" s="27">
        <v>0</v>
      </c>
    </row>
    <row r="412" spans="1:25" x14ac:dyDescent="0.2">
      <c r="A412" s="43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4.4400000000000004</v>
      </c>
      <c r="H412" s="27">
        <v>3.42</v>
      </c>
      <c r="I412" s="27">
        <v>7.51</v>
      </c>
      <c r="J412" s="27">
        <v>1.44</v>
      </c>
      <c r="K412" s="27">
        <v>3.84</v>
      </c>
      <c r="L412" s="27">
        <v>0.81</v>
      </c>
      <c r="M412" s="27">
        <v>0</v>
      </c>
      <c r="N412" s="27">
        <v>0.15</v>
      </c>
      <c r="O412" s="27">
        <v>0.03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43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8.58</v>
      </c>
      <c r="H413" s="27">
        <v>4.66</v>
      </c>
      <c r="I413" s="27">
        <v>3.69</v>
      </c>
      <c r="J413" s="27">
        <v>1.94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0.61</v>
      </c>
      <c r="W413" s="27">
        <v>0</v>
      </c>
      <c r="X413" s="27">
        <v>0</v>
      </c>
      <c r="Y413" s="27">
        <v>0</v>
      </c>
    </row>
    <row r="414" spans="1:25" x14ac:dyDescent="0.2">
      <c r="A414" s="43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0.9</v>
      </c>
      <c r="H414" s="27">
        <v>3.74</v>
      </c>
      <c r="I414" s="27">
        <v>4.72</v>
      </c>
      <c r="J414" s="27">
        <v>1.78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43">
        <v>31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2.38</v>
      </c>
      <c r="H415" s="27">
        <v>3.27</v>
      </c>
      <c r="I415" s="27">
        <v>6.74</v>
      </c>
      <c r="J415" s="27">
        <v>2.56</v>
      </c>
      <c r="K415" s="27">
        <v>2.2799999999999998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43">
        <v>1</v>
      </c>
      <c r="B421" s="27">
        <v>6.9</v>
      </c>
      <c r="C421" s="27">
        <v>11.99</v>
      </c>
      <c r="D421" s="27">
        <v>23.1</v>
      </c>
      <c r="E421" s="27">
        <v>39.14</v>
      </c>
      <c r="F421" s="27">
        <v>37.72</v>
      </c>
      <c r="G421" s="27">
        <v>34.619999999999997</v>
      </c>
      <c r="H421" s="27">
        <v>3.85</v>
      </c>
      <c r="I421" s="27">
        <v>2.87</v>
      </c>
      <c r="J421" s="27">
        <v>2.37</v>
      </c>
      <c r="K421" s="27">
        <v>22.14</v>
      </c>
      <c r="L421" s="27">
        <v>40.380000000000003</v>
      </c>
      <c r="M421" s="27">
        <v>46.64</v>
      </c>
      <c r="N421" s="27">
        <v>24.76</v>
      </c>
      <c r="O421" s="27">
        <v>21.05</v>
      </c>
      <c r="P421" s="27">
        <v>16.649999999999999</v>
      </c>
      <c r="Q421" s="27">
        <v>14.14</v>
      </c>
      <c r="R421" s="27">
        <v>17.88</v>
      </c>
      <c r="S421" s="27">
        <v>17.260000000000002</v>
      </c>
      <c r="T421" s="27">
        <v>2.0099999999999998</v>
      </c>
      <c r="U421" s="27">
        <v>0</v>
      </c>
      <c r="V421" s="27">
        <v>0</v>
      </c>
      <c r="W421" s="27">
        <v>1.86</v>
      </c>
      <c r="X421" s="27">
        <v>15.37</v>
      </c>
      <c r="Y421" s="27">
        <v>15.58</v>
      </c>
    </row>
    <row r="422" spans="1:25" x14ac:dyDescent="0.2">
      <c r="A422" s="43">
        <v>2</v>
      </c>
      <c r="B422" s="27">
        <v>18.25</v>
      </c>
      <c r="C422" s="27">
        <v>7.13</v>
      </c>
      <c r="D422" s="27">
        <v>0.93</v>
      </c>
      <c r="E422" s="27">
        <v>2.0299999999999998</v>
      </c>
      <c r="F422" s="27">
        <v>2.41</v>
      </c>
      <c r="G422" s="27">
        <v>0</v>
      </c>
      <c r="H422" s="27">
        <v>35.29</v>
      </c>
      <c r="I422" s="27">
        <v>16.34</v>
      </c>
      <c r="J422" s="27">
        <v>2.37</v>
      </c>
      <c r="K422" s="27">
        <v>0</v>
      </c>
      <c r="L422" s="27">
        <v>24.46</v>
      </c>
      <c r="M422" s="27">
        <v>36.04</v>
      </c>
      <c r="N422" s="27">
        <v>24.16</v>
      </c>
      <c r="O422" s="27">
        <v>34.85</v>
      </c>
      <c r="P422" s="27">
        <v>31.06</v>
      </c>
      <c r="Q422" s="27">
        <v>31.18</v>
      </c>
      <c r="R422" s="27">
        <v>7.98</v>
      </c>
      <c r="S422" s="27">
        <v>9.6</v>
      </c>
      <c r="T422" s="27">
        <v>0</v>
      </c>
      <c r="U422" s="27">
        <v>0</v>
      </c>
      <c r="V422" s="27">
        <v>0</v>
      </c>
      <c r="W422" s="27">
        <v>6.37</v>
      </c>
      <c r="X422" s="27">
        <v>47.49</v>
      </c>
      <c r="Y422" s="27">
        <v>103.07</v>
      </c>
    </row>
    <row r="423" spans="1:25" x14ac:dyDescent="0.2">
      <c r="A423" s="43">
        <v>3</v>
      </c>
      <c r="B423" s="27">
        <v>34.229999999999997</v>
      </c>
      <c r="C423" s="27">
        <v>29.78</v>
      </c>
      <c r="D423" s="27">
        <v>17.04</v>
      </c>
      <c r="E423" s="27">
        <v>7.56</v>
      </c>
      <c r="F423" s="27">
        <v>5.94</v>
      </c>
      <c r="G423" s="27">
        <v>4.97</v>
      </c>
      <c r="H423" s="27">
        <v>0</v>
      </c>
      <c r="I423" s="27">
        <v>0.35</v>
      </c>
      <c r="J423" s="27">
        <v>0.04</v>
      </c>
      <c r="K423" s="27">
        <v>2.17</v>
      </c>
      <c r="L423" s="27">
        <v>10.050000000000001</v>
      </c>
      <c r="M423" s="27">
        <v>12.32</v>
      </c>
      <c r="N423" s="27">
        <v>0</v>
      </c>
      <c r="O423" s="27">
        <v>0.01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19.78</v>
      </c>
      <c r="X423" s="27">
        <v>23.56</v>
      </c>
      <c r="Y423" s="27">
        <v>38.35</v>
      </c>
    </row>
    <row r="424" spans="1:25" x14ac:dyDescent="0.2">
      <c r="A424" s="43">
        <v>4</v>
      </c>
      <c r="B424" s="27">
        <v>19.579999999999998</v>
      </c>
      <c r="C424" s="27">
        <v>24.26</v>
      </c>
      <c r="D424" s="27">
        <v>7.46</v>
      </c>
      <c r="E424" s="27">
        <v>3.15</v>
      </c>
      <c r="F424" s="27">
        <v>2.23</v>
      </c>
      <c r="G424" s="27">
        <v>0.45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0.02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4.59</v>
      </c>
      <c r="Y424" s="27">
        <v>0.55000000000000004</v>
      </c>
    </row>
    <row r="425" spans="1:25" x14ac:dyDescent="0.2">
      <c r="A425" s="43">
        <v>5</v>
      </c>
      <c r="B425" s="27">
        <v>22.4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0.11</v>
      </c>
      <c r="K425" s="27">
        <v>9.82</v>
      </c>
      <c r="L425" s="27">
        <v>37.39</v>
      </c>
      <c r="M425" s="27">
        <v>47.73</v>
      </c>
      <c r="N425" s="27">
        <v>7.81</v>
      </c>
      <c r="O425" s="27">
        <v>19.64</v>
      </c>
      <c r="P425" s="27">
        <v>2.3199999999999998</v>
      </c>
      <c r="Q425" s="27">
        <v>5.87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22.6</v>
      </c>
      <c r="Y425" s="27">
        <v>0</v>
      </c>
    </row>
    <row r="426" spans="1:25" x14ac:dyDescent="0.2">
      <c r="A426" s="43">
        <v>6</v>
      </c>
      <c r="B426" s="27">
        <v>4.09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19.32</v>
      </c>
      <c r="M426" s="27">
        <v>15.96</v>
      </c>
      <c r="N426" s="27">
        <v>0</v>
      </c>
      <c r="O426" s="27">
        <v>0.45</v>
      </c>
      <c r="P426" s="27">
        <v>0</v>
      </c>
      <c r="Q426" s="27">
        <v>2.9</v>
      </c>
      <c r="R426" s="27">
        <v>22.87</v>
      </c>
      <c r="S426" s="27">
        <v>15.41</v>
      </c>
      <c r="T426" s="27">
        <v>17.09</v>
      </c>
      <c r="U426" s="27">
        <v>0</v>
      </c>
      <c r="V426" s="27">
        <v>1.72</v>
      </c>
      <c r="W426" s="27">
        <v>30.32</v>
      </c>
      <c r="X426" s="27">
        <v>23.78</v>
      </c>
      <c r="Y426" s="27">
        <v>19.98</v>
      </c>
    </row>
    <row r="427" spans="1:25" x14ac:dyDescent="0.2">
      <c r="A427" s="43">
        <v>7</v>
      </c>
      <c r="B427" s="27">
        <v>6.51</v>
      </c>
      <c r="C427" s="27">
        <v>0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0.19</v>
      </c>
      <c r="M427" s="27">
        <v>2.0499999999999998</v>
      </c>
      <c r="N427" s="27">
        <v>0.16</v>
      </c>
      <c r="O427" s="27">
        <v>1.57</v>
      </c>
      <c r="P427" s="27">
        <v>2.42</v>
      </c>
      <c r="Q427" s="27">
        <v>1.81</v>
      </c>
      <c r="R427" s="27">
        <v>3.72</v>
      </c>
      <c r="S427" s="27">
        <v>0.01</v>
      </c>
      <c r="T427" s="27">
        <v>0</v>
      </c>
      <c r="U427" s="27">
        <v>0</v>
      </c>
      <c r="V427" s="27">
        <v>0</v>
      </c>
      <c r="W427" s="27">
        <v>6.13</v>
      </c>
      <c r="X427" s="27">
        <v>48.18</v>
      </c>
      <c r="Y427" s="27">
        <v>24.94</v>
      </c>
    </row>
    <row r="428" spans="1:25" x14ac:dyDescent="0.2">
      <c r="A428" s="43">
        <v>8</v>
      </c>
      <c r="B428" s="27">
        <v>16.940000000000001</v>
      </c>
      <c r="C428" s="27">
        <v>3.12</v>
      </c>
      <c r="D428" s="27">
        <v>1.26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2.73</v>
      </c>
      <c r="K428" s="27">
        <v>13.71</v>
      </c>
      <c r="L428" s="27">
        <v>30.86</v>
      </c>
      <c r="M428" s="27">
        <v>34.520000000000003</v>
      </c>
      <c r="N428" s="27">
        <v>25.66</v>
      </c>
      <c r="O428" s="27">
        <v>37.74</v>
      </c>
      <c r="P428" s="27">
        <v>31.9</v>
      </c>
      <c r="Q428" s="27">
        <v>34.11</v>
      </c>
      <c r="R428" s="27">
        <v>63.77</v>
      </c>
      <c r="S428" s="27">
        <v>59.57</v>
      </c>
      <c r="T428" s="27">
        <v>48.75</v>
      </c>
      <c r="U428" s="27">
        <v>32.92</v>
      </c>
      <c r="V428" s="27">
        <v>29.2</v>
      </c>
      <c r="W428" s="27">
        <v>40.299999999999997</v>
      </c>
      <c r="X428" s="27">
        <v>38.29</v>
      </c>
      <c r="Y428" s="27">
        <v>36.04</v>
      </c>
    </row>
    <row r="429" spans="1:25" x14ac:dyDescent="0.2">
      <c r="A429" s="43">
        <v>9</v>
      </c>
      <c r="B429" s="27">
        <v>23.81</v>
      </c>
      <c r="C429" s="27">
        <v>13.29</v>
      </c>
      <c r="D429" s="27">
        <v>6.21</v>
      </c>
      <c r="E429" s="27">
        <v>0.45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2.35</v>
      </c>
      <c r="L429" s="27">
        <v>39.229999999999997</v>
      </c>
      <c r="M429" s="27">
        <v>40.58</v>
      </c>
      <c r="N429" s="27">
        <v>33.03</v>
      </c>
      <c r="O429" s="27">
        <v>31.65</v>
      </c>
      <c r="P429" s="27">
        <v>28.38</v>
      </c>
      <c r="Q429" s="27">
        <v>29.35</v>
      </c>
      <c r="R429" s="27">
        <v>28.97</v>
      </c>
      <c r="S429" s="27">
        <v>39.130000000000003</v>
      </c>
      <c r="T429" s="27">
        <v>35.39</v>
      </c>
      <c r="U429" s="27">
        <v>25.97</v>
      </c>
      <c r="V429" s="27">
        <v>15.34</v>
      </c>
      <c r="W429" s="27">
        <v>40.49</v>
      </c>
      <c r="X429" s="27">
        <v>60.19</v>
      </c>
      <c r="Y429" s="27">
        <v>55.18</v>
      </c>
    </row>
    <row r="430" spans="1:25" x14ac:dyDescent="0.2">
      <c r="A430" s="43">
        <v>10</v>
      </c>
      <c r="B430" s="27">
        <v>12.5</v>
      </c>
      <c r="C430" s="27">
        <v>0.99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10.11</v>
      </c>
      <c r="K430" s="27">
        <v>37.11</v>
      </c>
      <c r="L430" s="27">
        <v>28.94</v>
      </c>
      <c r="M430" s="27">
        <v>37.43</v>
      </c>
      <c r="N430" s="27">
        <v>23.43</v>
      </c>
      <c r="O430" s="27">
        <v>35.979999999999997</v>
      </c>
      <c r="P430" s="27">
        <v>31.78</v>
      </c>
      <c r="Q430" s="27">
        <v>30.28</v>
      </c>
      <c r="R430" s="27">
        <v>15.6</v>
      </c>
      <c r="S430" s="27">
        <v>8.7799999999999994</v>
      </c>
      <c r="T430" s="27">
        <v>5.39</v>
      </c>
      <c r="U430" s="27">
        <v>0</v>
      </c>
      <c r="V430" s="27">
        <v>0</v>
      </c>
      <c r="W430" s="27">
        <v>0.09</v>
      </c>
      <c r="X430" s="27">
        <v>4.2</v>
      </c>
      <c r="Y430" s="27">
        <v>10.199999999999999</v>
      </c>
    </row>
    <row r="431" spans="1:25" x14ac:dyDescent="0.2">
      <c r="A431" s="43">
        <v>11</v>
      </c>
      <c r="B431" s="27">
        <v>9.08</v>
      </c>
      <c r="C431" s="27">
        <v>0</v>
      </c>
      <c r="D431" s="27">
        <v>0</v>
      </c>
      <c r="E431" s="27">
        <v>0</v>
      </c>
      <c r="F431" s="27">
        <v>2.46</v>
      </c>
      <c r="G431" s="27">
        <v>8.18</v>
      </c>
      <c r="H431" s="27">
        <v>0</v>
      </c>
      <c r="I431" s="27">
        <v>0</v>
      </c>
      <c r="J431" s="27">
        <v>0</v>
      </c>
      <c r="K431" s="27">
        <v>0</v>
      </c>
      <c r="L431" s="27">
        <v>8.61</v>
      </c>
      <c r="M431" s="27">
        <v>16.059999999999999</v>
      </c>
      <c r="N431" s="27">
        <v>10.34</v>
      </c>
      <c r="O431" s="27">
        <v>16.2</v>
      </c>
      <c r="P431" s="27">
        <v>9.81</v>
      </c>
      <c r="Q431" s="27">
        <v>8.92</v>
      </c>
      <c r="R431" s="27">
        <v>0.01</v>
      </c>
      <c r="S431" s="27">
        <v>0</v>
      </c>
      <c r="T431" s="27">
        <v>0</v>
      </c>
      <c r="U431" s="27">
        <v>0</v>
      </c>
      <c r="V431" s="27">
        <v>0</v>
      </c>
      <c r="W431" s="27">
        <v>0.06</v>
      </c>
      <c r="X431" s="27">
        <v>7.79</v>
      </c>
      <c r="Y431" s="27">
        <v>0.03</v>
      </c>
    </row>
    <row r="432" spans="1:25" x14ac:dyDescent="0.2">
      <c r="A432" s="43">
        <v>12</v>
      </c>
      <c r="B432" s="27">
        <v>20.16</v>
      </c>
      <c r="C432" s="27">
        <v>8.07</v>
      </c>
      <c r="D432" s="27">
        <v>15.02</v>
      </c>
      <c r="E432" s="27">
        <v>36.909999999999997</v>
      </c>
      <c r="F432" s="27">
        <v>44.34</v>
      </c>
      <c r="G432" s="27">
        <v>0</v>
      </c>
      <c r="H432" s="27">
        <v>0</v>
      </c>
      <c r="I432" s="27">
        <v>0</v>
      </c>
      <c r="J432" s="27">
        <v>2.92</v>
      </c>
      <c r="K432" s="27">
        <v>17.02</v>
      </c>
      <c r="L432" s="27">
        <v>26.84</v>
      </c>
      <c r="M432" s="27">
        <v>33.159999999999997</v>
      </c>
      <c r="N432" s="27">
        <v>12.15</v>
      </c>
      <c r="O432" s="27">
        <v>25.13</v>
      </c>
      <c r="P432" s="27">
        <v>13.51</v>
      </c>
      <c r="Q432" s="27">
        <v>12.49</v>
      </c>
      <c r="R432" s="27">
        <v>11.02</v>
      </c>
      <c r="S432" s="27">
        <v>0.76</v>
      </c>
      <c r="T432" s="27">
        <v>0</v>
      </c>
      <c r="U432" s="27">
        <v>0</v>
      </c>
      <c r="V432" s="27">
        <v>0</v>
      </c>
      <c r="W432" s="27">
        <v>5.1100000000000003</v>
      </c>
      <c r="X432" s="27">
        <v>45.25</v>
      </c>
      <c r="Y432" s="27">
        <v>21.48</v>
      </c>
    </row>
    <row r="433" spans="1:25" x14ac:dyDescent="0.2">
      <c r="A433" s="43">
        <v>13</v>
      </c>
      <c r="B433" s="27">
        <v>9.8000000000000007</v>
      </c>
      <c r="C433" s="27">
        <v>27.74</v>
      </c>
      <c r="D433" s="27">
        <v>19</v>
      </c>
      <c r="E433" s="27">
        <v>11.55</v>
      </c>
      <c r="F433" s="27">
        <v>0.05</v>
      </c>
      <c r="G433" s="27">
        <v>0</v>
      </c>
      <c r="H433" s="27">
        <v>0</v>
      </c>
      <c r="I433" s="27">
        <v>0</v>
      </c>
      <c r="J433" s="27">
        <v>0.15</v>
      </c>
      <c r="K433" s="27">
        <v>5.34</v>
      </c>
      <c r="L433" s="27">
        <v>1.53</v>
      </c>
      <c r="M433" s="27">
        <v>9.58</v>
      </c>
      <c r="N433" s="27">
        <v>0</v>
      </c>
      <c r="O433" s="27">
        <v>0</v>
      </c>
      <c r="P433" s="27">
        <v>0</v>
      </c>
      <c r="Q433" s="27">
        <v>5.82</v>
      </c>
      <c r="R433" s="27">
        <v>17.57</v>
      </c>
      <c r="S433" s="27">
        <v>7.58</v>
      </c>
      <c r="T433" s="27">
        <v>3.1</v>
      </c>
      <c r="U433" s="27">
        <v>1.05</v>
      </c>
      <c r="V433" s="27">
        <v>0</v>
      </c>
      <c r="W433" s="27">
        <v>0.21</v>
      </c>
      <c r="X433" s="27">
        <v>52.69</v>
      </c>
      <c r="Y433" s="27">
        <v>26.74</v>
      </c>
    </row>
    <row r="434" spans="1:25" x14ac:dyDescent="0.2">
      <c r="A434" s="43">
        <v>14</v>
      </c>
      <c r="B434" s="27">
        <v>39.159999999999997</v>
      </c>
      <c r="C434" s="27">
        <v>27.44</v>
      </c>
      <c r="D434" s="27">
        <v>22.95</v>
      </c>
      <c r="E434" s="27">
        <v>7.2</v>
      </c>
      <c r="F434" s="27">
        <v>0.06</v>
      </c>
      <c r="G434" s="27">
        <v>0</v>
      </c>
      <c r="H434" s="27">
        <v>0</v>
      </c>
      <c r="I434" s="27">
        <v>0</v>
      </c>
      <c r="J434" s="27">
        <v>0</v>
      </c>
      <c r="K434" s="27">
        <v>0.47</v>
      </c>
      <c r="L434" s="27">
        <v>4.58</v>
      </c>
      <c r="M434" s="27">
        <v>11.27</v>
      </c>
      <c r="N434" s="27">
        <v>0.53</v>
      </c>
      <c r="O434" s="27">
        <v>2.56</v>
      </c>
      <c r="P434" s="27">
        <v>1.73</v>
      </c>
      <c r="Q434" s="27">
        <v>2.76</v>
      </c>
      <c r="R434" s="27">
        <v>3.07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34.840000000000003</v>
      </c>
      <c r="Y434" s="27">
        <v>24.88</v>
      </c>
    </row>
    <row r="435" spans="1:25" x14ac:dyDescent="0.2">
      <c r="A435" s="43">
        <v>15</v>
      </c>
      <c r="B435" s="27">
        <v>21.32</v>
      </c>
      <c r="C435" s="27">
        <v>46.33</v>
      </c>
      <c r="D435" s="27">
        <v>19.100000000000001</v>
      </c>
      <c r="E435" s="27">
        <v>72.58</v>
      </c>
      <c r="F435" s="27">
        <v>73.37</v>
      </c>
      <c r="G435" s="27">
        <v>0</v>
      </c>
      <c r="H435" s="27">
        <v>0</v>
      </c>
      <c r="I435" s="27">
        <v>0</v>
      </c>
      <c r="J435" s="27">
        <v>0</v>
      </c>
      <c r="K435" s="27">
        <v>0.48</v>
      </c>
      <c r="L435" s="27">
        <v>6.79</v>
      </c>
      <c r="M435" s="27">
        <v>11.61</v>
      </c>
      <c r="N435" s="27">
        <v>0</v>
      </c>
      <c r="O435" s="27">
        <v>0.67</v>
      </c>
      <c r="P435" s="27">
        <v>1.38</v>
      </c>
      <c r="Q435" s="27">
        <v>1</v>
      </c>
      <c r="R435" s="27">
        <v>0.35</v>
      </c>
      <c r="S435" s="27">
        <v>0.33</v>
      </c>
      <c r="T435" s="27">
        <v>0.26</v>
      </c>
      <c r="U435" s="27">
        <v>0</v>
      </c>
      <c r="V435" s="27">
        <v>0</v>
      </c>
      <c r="W435" s="27">
        <v>0</v>
      </c>
      <c r="X435" s="27">
        <v>30.44</v>
      </c>
      <c r="Y435" s="27">
        <v>17</v>
      </c>
    </row>
    <row r="436" spans="1:25" x14ac:dyDescent="0.2">
      <c r="A436" s="43">
        <v>16</v>
      </c>
      <c r="B436" s="27">
        <v>61.68</v>
      </c>
      <c r="C436" s="27">
        <v>43.73</v>
      </c>
      <c r="D436" s="27">
        <v>21.95</v>
      </c>
      <c r="E436" s="27">
        <v>16.399999999999999</v>
      </c>
      <c r="F436" s="27">
        <v>2.2599999999999998</v>
      </c>
      <c r="G436" s="27">
        <v>0</v>
      </c>
      <c r="H436" s="27">
        <v>0</v>
      </c>
      <c r="I436" s="27">
        <v>0</v>
      </c>
      <c r="J436" s="27">
        <v>0</v>
      </c>
      <c r="K436" s="27">
        <v>4.3899999999999997</v>
      </c>
      <c r="L436" s="27">
        <v>0.42</v>
      </c>
      <c r="M436" s="27">
        <v>9.93</v>
      </c>
      <c r="N436" s="27">
        <v>0</v>
      </c>
      <c r="O436" s="27">
        <v>0</v>
      </c>
      <c r="P436" s="27">
        <v>0.13</v>
      </c>
      <c r="Q436" s="27">
        <v>9</v>
      </c>
      <c r="R436" s="27">
        <v>16.27</v>
      </c>
      <c r="S436" s="27">
        <v>36.32</v>
      </c>
      <c r="T436" s="27">
        <v>48.08</v>
      </c>
      <c r="U436" s="27">
        <v>41.24</v>
      </c>
      <c r="V436" s="27">
        <v>21.3</v>
      </c>
      <c r="W436" s="27">
        <v>32.159999999999997</v>
      </c>
      <c r="X436" s="27">
        <v>60.65</v>
      </c>
      <c r="Y436" s="27">
        <v>68.37</v>
      </c>
    </row>
    <row r="437" spans="1:25" x14ac:dyDescent="0.2">
      <c r="A437" s="43">
        <v>17</v>
      </c>
      <c r="B437" s="27">
        <v>13.14</v>
      </c>
      <c r="C437" s="27">
        <v>7.98</v>
      </c>
      <c r="D437" s="27">
        <v>14.45</v>
      </c>
      <c r="E437" s="27">
        <v>9.18</v>
      </c>
      <c r="F437" s="27">
        <v>10.49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8.91</v>
      </c>
      <c r="M437" s="27">
        <v>15.15</v>
      </c>
      <c r="N437" s="27">
        <v>1.3</v>
      </c>
      <c r="O437" s="27">
        <v>1.1000000000000001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1.53</v>
      </c>
      <c r="X437" s="27">
        <v>31.25</v>
      </c>
      <c r="Y437" s="27">
        <v>27.99</v>
      </c>
    </row>
    <row r="438" spans="1:25" x14ac:dyDescent="0.2">
      <c r="A438" s="43">
        <v>18</v>
      </c>
      <c r="B438" s="27">
        <v>4.1100000000000003</v>
      </c>
      <c r="C438" s="27">
        <v>0</v>
      </c>
      <c r="D438" s="27">
        <v>4.5</v>
      </c>
      <c r="E438" s="27">
        <v>5.47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12.64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38.22</v>
      </c>
      <c r="Y438" s="27">
        <v>25.64</v>
      </c>
    </row>
    <row r="439" spans="1:25" x14ac:dyDescent="0.2">
      <c r="A439" s="43">
        <v>19</v>
      </c>
      <c r="B439" s="27">
        <v>9.59</v>
      </c>
      <c r="C439" s="27">
        <v>40.450000000000003</v>
      </c>
      <c r="D439" s="27">
        <v>4.37</v>
      </c>
      <c r="E439" s="27">
        <v>9.75</v>
      </c>
      <c r="F439" s="27">
        <v>0.15</v>
      </c>
      <c r="G439" s="27">
        <v>0</v>
      </c>
      <c r="H439" s="27">
        <v>0</v>
      </c>
      <c r="I439" s="27">
        <v>0</v>
      </c>
      <c r="J439" s="27">
        <v>0</v>
      </c>
      <c r="K439" s="27">
        <v>0.05</v>
      </c>
      <c r="L439" s="27">
        <v>10</v>
      </c>
      <c r="M439" s="27">
        <v>15.42</v>
      </c>
      <c r="N439" s="27">
        <v>2.1800000000000002</v>
      </c>
      <c r="O439" s="27">
        <v>1.39</v>
      </c>
      <c r="P439" s="27">
        <v>8.24</v>
      </c>
      <c r="Q439" s="27">
        <v>17.66</v>
      </c>
      <c r="R439" s="27">
        <v>26.64</v>
      </c>
      <c r="S439" s="27">
        <v>19.010000000000002</v>
      </c>
      <c r="T439" s="27">
        <v>7.61</v>
      </c>
      <c r="U439" s="27">
        <v>4.01</v>
      </c>
      <c r="V439" s="27">
        <v>0</v>
      </c>
      <c r="W439" s="27">
        <v>0.66</v>
      </c>
      <c r="X439" s="27">
        <v>22.81</v>
      </c>
      <c r="Y439" s="27">
        <v>9.48</v>
      </c>
    </row>
    <row r="440" spans="1:25" x14ac:dyDescent="0.2">
      <c r="A440" s="43">
        <v>20</v>
      </c>
      <c r="B440" s="27">
        <v>11.96</v>
      </c>
      <c r="C440" s="27">
        <v>38.89</v>
      </c>
      <c r="D440" s="27">
        <v>26.06</v>
      </c>
      <c r="E440" s="27">
        <v>11.48</v>
      </c>
      <c r="F440" s="27">
        <v>1.99</v>
      </c>
      <c r="G440" s="27">
        <v>0</v>
      </c>
      <c r="H440" s="27">
        <v>0</v>
      </c>
      <c r="I440" s="27">
        <v>0</v>
      </c>
      <c r="J440" s="27">
        <v>0</v>
      </c>
      <c r="K440" s="27">
        <v>0.05</v>
      </c>
      <c r="L440" s="27">
        <v>11.96</v>
      </c>
      <c r="M440" s="27">
        <v>16.95</v>
      </c>
      <c r="N440" s="27">
        <v>9.73</v>
      </c>
      <c r="O440" s="27">
        <v>11.41</v>
      </c>
      <c r="P440" s="27">
        <v>13</v>
      </c>
      <c r="Q440" s="27">
        <v>18.239999999999998</v>
      </c>
      <c r="R440" s="27">
        <v>43.62</v>
      </c>
      <c r="S440" s="27">
        <v>14.25</v>
      </c>
      <c r="T440" s="27">
        <v>16.350000000000001</v>
      </c>
      <c r="U440" s="27">
        <v>9.93</v>
      </c>
      <c r="V440" s="27">
        <v>5.66</v>
      </c>
      <c r="W440" s="27">
        <v>1.93</v>
      </c>
      <c r="X440" s="27">
        <v>23.25</v>
      </c>
      <c r="Y440" s="27">
        <v>9.44</v>
      </c>
    </row>
    <row r="441" spans="1:25" x14ac:dyDescent="0.2">
      <c r="A441" s="43">
        <v>21</v>
      </c>
      <c r="B441" s="27">
        <v>15.59</v>
      </c>
      <c r="C441" s="27">
        <v>19.41</v>
      </c>
      <c r="D441" s="27">
        <v>1.03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0.91</v>
      </c>
      <c r="R441" s="27">
        <v>9.6199999999999992</v>
      </c>
      <c r="S441" s="27">
        <v>5.3</v>
      </c>
      <c r="T441" s="27">
        <v>0</v>
      </c>
      <c r="U441" s="27">
        <v>0</v>
      </c>
      <c r="V441" s="27">
        <v>0</v>
      </c>
      <c r="W441" s="27">
        <v>0</v>
      </c>
      <c r="X441" s="27">
        <v>14.46</v>
      </c>
      <c r="Y441" s="27">
        <v>15.48</v>
      </c>
    </row>
    <row r="442" spans="1:25" x14ac:dyDescent="0.2">
      <c r="A442" s="43">
        <v>22</v>
      </c>
      <c r="B442" s="27">
        <v>16.2</v>
      </c>
      <c r="C442" s="27">
        <v>90.15</v>
      </c>
      <c r="D442" s="27">
        <v>18.84</v>
      </c>
      <c r="E442" s="27">
        <v>14.69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2.1</v>
      </c>
      <c r="M442" s="27">
        <v>16.61</v>
      </c>
      <c r="N442" s="27">
        <v>5.51</v>
      </c>
      <c r="O442" s="27">
        <v>8.26</v>
      </c>
      <c r="P442" s="27">
        <v>6.24</v>
      </c>
      <c r="Q442" s="27">
        <v>8.85</v>
      </c>
      <c r="R442" s="27">
        <v>11.69</v>
      </c>
      <c r="S442" s="27">
        <v>10.17</v>
      </c>
      <c r="T442" s="27">
        <v>10.82</v>
      </c>
      <c r="U442" s="27">
        <v>3.39</v>
      </c>
      <c r="V442" s="27">
        <v>0</v>
      </c>
      <c r="W442" s="27">
        <v>6.48</v>
      </c>
      <c r="X442" s="27">
        <v>36.32</v>
      </c>
      <c r="Y442" s="27">
        <v>31.2</v>
      </c>
    </row>
    <row r="443" spans="1:25" x14ac:dyDescent="0.2">
      <c r="A443" s="43">
        <v>23</v>
      </c>
      <c r="B443" s="27">
        <v>58.42</v>
      </c>
      <c r="C443" s="27">
        <v>93.62</v>
      </c>
      <c r="D443" s="27">
        <v>17.25</v>
      </c>
      <c r="E443" s="27">
        <v>12.68</v>
      </c>
      <c r="F443" s="27">
        <v>21.07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18.91</v>
      </c>
      <c r="M443" s="27">
        <v>32.04</v>
      </c>
      <c r="N443" s="27">
        <v>8.7899999999999991</v>
      </c>
      <c r="O443" s="27">
        <v>6.15</v>
      </c>
      <c r="P443" s="27">
        <v>6.81</v>
      </c>
      <c r="Q443" s="27">
        <v>11.71</v>
      </c>
      <c r="R443" s="27">
        <v>18.440000000000001</v>
      </c>
      <c r="S443" s="27">
        <v>14.81</v>
      </c>
      <c r="T443" s="27">
        <v>19.829999999999998</v>
      </c>
      <c r="U443" s="27">
        <v>29.39</v>
      </c>
      <c r="V443" s="27">
        <v>8.41</v>
      </c>
      <c r="W443" s="27">
        <v>11.94</v>
      </c>
      <c r="X443" s="27">
        <v>31.13</v>
      </c>
      <c r="Y443" s="27">
        <v>20.07</v>
      </c>
    </row>
    <row r="444" spans="1:25" x14ac:dyDescent="0.2">
      <c r="A444" s="43">
        <v>24</v>
      </c>
      <c r="B444" s="27">
        <v>27.66</v>
      </c>
      <c r="C444" s="27">
        <v>7.66</v>
      </c>
      <c r="D444" s="27">
        <v>7.34</v>
      </c>
      <c r="E444" s="27">
        <v>27.8</v>
      </c>
      <c r="F444" s="27">
        <v>5.56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2.83</v>
      </c>
      <c r="M444" s="27">
        <v>2.09</v>
      </c>
      <c r="N444" s="27">
        <v>0</v>
      </c>
      <c r="O444" s="27">
        <v>6.36</v>
      </c>
      <c r="P444" s="27">
        <v>4.97</v>
      </c>
      <c r="Q444" s="27">
        <v>5.67</v>
      </c>
      <c r="R444" s="27">
        <v>2.09</v>
      </c>
      <c r="S444" s="27">
        <v>0.95</v>
      </c>
      <c r="T444" s="27">
        <v>1.04</v>
      </c>
      <c r="U444" s="27">
        <v>0</v>
      </c>
      <c r="V444" s="27">
        <v>0</v>
      </c>
      <c r="W444" s="27">
        <v>0.42</v>
      </c>
      <c r="X444" s="27">
        <v>26.02</v>
      </c>
      <c r="Y444" s="27">
        <v>30.42</v>
      </c>
    </row>
    <row r="445" spans="1:25" x14ac:dyDescent="0.2">
      <c r="A445" s="43">
        <v>25</v>
      </c>
      <c r="B445" s="27">
        <v>11.72</v>
      </c>
      <c r="C445" s="27">
        <v>10.45</v>
      </c>
      <c r="D445" s="27">
        <v>26.16</v>
      </c>
      <c r="E445" s="27">
        <v>24.93</v>
      </c>
      <c r="F445" s="27">
        <v>16.63</v>
      </c>
      <c r="G445" s="27">
        <v>6.28</v>
      </c>
      <c r="H445" s="27">
        <v>0</v>
      </c>
      <c r="I445" s="27">
        <v>1.56</v>
      </c>
      <c r="J445" s="27">
        <v>0</v>
      </c>
      <c r="K445" s="27">
        <v>3.28</v>
      </c>
      <c r="L445" s="27">
        <v>1.85</v>
      </c>
      <c r="M445" s="27">
        <v>9.01</v>
      </c>
      <c r="N445" s="27">
        <v>7.74</v>
      </c>
      <c r="O445" s="27">
        <v>8.1</v>
      </c>
      <c r="P445" s="27">
        <v>5.27</v>
      </c>
      <c r="Q445" s="27">
        <v>9.26</v>
      </c>
      <c r="R445" s="27">
        <v>0</v>
      </c>
      <c r="S445" s="27">
        <v>0.01</v>
      </c>
      <c r="T445" s="27">
        <v>0.03</v>
      </c>
      <c r="U445" s="27">
        <v>0</v>
      </c>
      <c r="V445" s="27">
        <v>0</v>
      </c>
      <c r="W445" s="27">
        <v>0</v>
      </c>
      <c r="X445" s="27">
        <v>5.67</v>
      </c>
      <c r="Y445" s="27">
        <v>37.97</v>
      </c>
    </row>
    <row r="446" spans="1:25" x14ac:dyDescent="0.2">
      <c r="A446" s="43">
        <v>26</v>
      </c>
      <c r="B446" s="27">
        <v>17.93</v>
      </c>
      <c r="C446" s="27">
        <v>2.02</v>
      </c>
      <c r="D446" s="27">
        <v>4.0599999999999996</v>
      </c>
      <c r="E446" s="27">
        <v>0.75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7.9</v>
      </c>
      <c r="Y446" s="27">
        <v>10.01</v>
      </c>
    </row>
    <row r="447" spans="1:25" x14ac:dyDescent="0.2">
      <c r="A447" s="43">
        <v>27</v>
      </c>
      <c r="B447" s="27">
        <v>2.5</v>
      </c>
      <c r="C447" s="27">
        <v>10.65</v>
      </c>
      <c r="D447" s="27">
        <v>8.0500000000000007</v>
      </c>
      <c r="E447" s="27">
        <v>7.8</v>
      </c>
      <c r="F447" s="27">
        <v>5.07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4.43</v>
      </c>
      <c r="N447" s="27">
        <v>0.04</v>
      </c>
      <c r="O447" s="27">
        <v>0</v>
      </c>
      <c r="P447" s="27">
        <v>7.0000000000000007E-2</v>
      </c>
      <c r="Q447" s="27">
        <v>0</v>
      </c>
      <c r="R447" s="27">
        <v>0.04</v>
      </c>
      <c r="S447" s="27">
        <v>0.54</v>
      </c>
      <c r="T447" s="27">
        <v>0.09</v>
      </c>
      <c r="U447" s="27">
        <v>0</v>
      </c>
      <c r="V447" s="27">
        <v>0</v>
      </c>
      <c r="W447" s="27">
        <v>0</v>
      </c>
      <c r="X447" s="27">
        <v>13.75</v>
      </c>
      <c r="Y447" s="27">
        <v>4.6399999999999997</v>
      </c>
    </row>
    <row r="448" spans="1:25" x14ac:dyDescent="0.2">
      <c r="A448" s="43">
        <v>28</v>
      </c>
      <c r="B448" s="27">
        <v>10.65</v>
      </c>
      <c r="C448" s="27">
        <v>5.05</v>
      </c>
      <c r="D448" s="27">
        <v>15.26</v>
      </c>
      <c r="E448" s="27">
        <v>12.33</v>
      </c>
      <c r="F448" s="27">
        <v>15.14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0.24</v>
      </c>
      <c r="M448" s="27">
        <v>10.95</v>
      </c>
      <c r="N448" s="27">
        <v>2.5099999999999998</v>
      </c>
      <c r="O448" s="27">
        <v>5.27</v>
      </c>
      <c r="P448" s="27">
        <v>6.99</v>
      </c>
      <c r="Q448" s="27">
        <v>8.44</v>
      </c>
      <c r="R448" s="27">
        <v>39.67</v>
      </c>
      <c r="S448" s="27">
        <v>33.96</v>
      </c>
      <c r="T448" s="27">
        <v>41.43</v>
      </c>
      <c r="U448" s="27">
        <v>38.65</v>
      </c>
      <c r="V448" s="27">
        <v>8.6199999999999992</v>
      </c>
      <c r="W448" s="27">
        <v>33.700000000000003</v>
      </c>
      <c r="X448" s="27">
        <v>74.760000000000005</v>
      </c>
      <c r="Y448" s="27">
        <v>71.52</v>
      </c>
    </row>
    <row r="449" spans="1:25" x14ac:dyDescent="0.2">
      <c r="A449" s="43">
        <v>29</v>
      </c>
      <c r="B449" s="27">
        <v>16.89</v>
      </c>
      <c r="C449" s="27">
        <v>67.22</v>
      </c>
      <c r="D449" s="27">
        <v>83.78</v>
      </c>
      <c r="E449" s="27">
        <v>0.27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2.02</v>
      </c>
      <c r="L449" s="27">
        <v>12.05</v>
      </c>
      <c r="M449" s="27">
        <v>21.08</v>
      </c>
      <c r="N449" s="27">
        <v>4.08</v>
      </c>
      <c r="O449" s="27">
        <v>9.6</v>
      </c>
      <c r="P449" s="27">
        <v>16.88</v>
      </c>
      <c r="Q449" s="27">
        <v>21.83</v>
      </c>
      <c r="R449" s="27">
        <v>19.48</v>
      </c>
      <c r="S449" s="27">
        <v>11.16</v>
      </c>
      <c r="T449" s="27">
        <v>34.69</v>
      </c>
      <c r="U449" s="27">
        <v>20.6</v>
      </c>
      <c r="V449" s="27">
        <v>0</v>
      </c>
      <c r="W449" s="27">
        <v>17.559999999999999</v>
      </c>
      <c r="X449" s="27">
        <v>41.1</v>
      </c>
      <c r="Y449" s="27">
        <v>26.26</v>
      </c>
    </row>
    <row r="450" spans="1:25" x14ac:dyDescent="0.2">
      <c r="A450" s="43">
        <v>30</v>
      </c>
      <c r="B450" s="27">
        <v>15.42</v>
      </c>
      <c r="C450" s="27">
        <v>5.69</v>
      </c>
      <c r="D450" s="27">
        <v>2.27</v>
      </c>
      <c r="E450" s="27">
        <v>5.07</v>
      </c>
      <c r="F450" s="27">
        <v>4.1500000000000004</v>
      </c>
      <c r="G450" s="27">
        <v>0</v>
      </c>
      <c r="H450" s="27">
        <v>0</v>
      </c>
      <c r="I450" s="27">
        <v>0</v>
      </c>
      <c r="J450" s="27">
        <v>0</v>
      </c>
      <c r="K450" s="27">
        <v>5.45</v>
      </c>
      <c r="L450" s="27">
        <v>8.69</v>
      </c>
      <c r="M450" s="27">
        <v>13.62</v>
      </c>
      <c r="N450" s="27">
        <v>10.99</v>
      </c>
      <c r="O450" s="27">
        <v>19.100000000000001</v>
      </c>
      <c r="P450" s="27">
        <v>21.15</v>
      </c>
      <c r="Q450" s="27">
        <v>26.45</v>
      </c>
      <c r="R450" s="27">
        <v>48.44</v>
      </c>
      <c r="S450" s="27">
        <v>52.34</v>
      </c>
      <c r="T450" s="27">
        <v>58.14</v>
      </c>
      <c r="U450" s="27">
        <v>46.96</v>
      </c>
      <c r="V450" s="27">
        <v>40.1</v>
      </c>
      <c r="W450" s="27">
        <v>56.38</v>
      </c>
      <c r="X450" s="27">
        <v>41.76</v>
      </c>
      <c r="Y450" s="27">
        <v>25.21</v>
      </c>
    </row>
    <row r="451" spans="1:25" x14ac:dyDescent="0.2">
      <c r="A451" s="43">
        <v>31</v>
      </c>
      <c r="B451" s="27">
        <v>8.24</v>
      </c>
      <c r="C451" s="27">
        <v>8.8699999999999992</v>
      </c>
      <c r="D451" s="27">
        <v>7.42</v>
      </c>
      <c r="E451" s="27">
        <v>11.48</v>
      </c>
      <c r="F451" s="27">
        <v>0.68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12.2</v>
      </c>
      <c r="M451" s="27">
        <v>13.6</v>
      </c>
      <c r="N451" s="27">
        <v>24.66</v>
      </c>
      <c r="O451" s="27">
        <v>24</v>
      </c>
      <c r="P451" s="27">
        <v>25.73</v>
      </c>
      <c r="Q451" s="27">
        <v>24.42</v>
      </c>
      <c r="R451" s="27">
        <v>32.01</v>
      </c>
      <c r="S451" s="27">
        <v>30.54</v>
      </c>
      <c r="T451" s="27">
        <v>42.67</v>
      </c>
      <c r="U451" s="27">
        <v>41.16</v>
      </c>
      <c r="V451" s="27">
        <v>37.28</v>
      </c>
      <c r="W451" s="27">
        <v>43.56</v>
      </c>
      <c r="X451" s="27">
        <v>54.58</v>
      </c>
      <c r="Y451" s="27">
        <v>43.03</v>
      </c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43">
        <v>1</v>
      </c>
      <c r="B455" s="27">
        <v>6.33</v>
      </c>
      <c r="C455" s="27">
        <v>11.01</v>
      </c>
      <c r="D455" s="27">
        <v>21.22</v>
      </c>
      <c r="E455" s="27">
        <v>35.94</v>
      </c>
      <c r="F455" s="27">
        <v>34.64</v>
      </c>
      <c r="G455" s="27">
        <v>31.79</v>
      </c>
      <c r="H455" s="27">
        <v>3.53</v>
      </c>
      <c r="I455" s="27">
        <v>2.63</v>
      </c>
      <c r="J455" s="27">
        <v>2.17</v>
      </c>
      <c r="K455" s="27">
        <v>20.329999999999998</v>
      </c>
      <c r="L455" s="27">
        <v>37.08</v>
      </c>
      <c r="M455" s="27">
        <v>42.82</v>
      </c>
      <c r="N455" s="27">
        <v>22.74</v>
      </c>
      <c r="O455" s="27">
        <v>19.329999999999998</v>
      </c>
      <c r="P455" s="27">
        <v>15.29</v>
      </c>
      <c r="Q455" s="27">
        <v>12.98</v>
      </c>
      <c r="R455" s="27">
        <v>16.420000000000002</v>
      </c>
      <c r="S455" s="27">
        <v>15.85</v>
      </c>
      <c r="T455" s="27">
        <v>1.85</v>
      </c>
      <c r="U455" s="27">
        <v>0</v>
      </c>
      <c r="V455" s="27">
        <v>0</v>
      </c>
      <c r="W455" s="27">
        <v>1.71</v>
      </c>
      <c r="X455" s="27">
        <v>14.11</v>
      </c>
      <c r="Y455" s="27">
        <v>14.31</v>
      </c>
    </row>
    <row r="456" spans="1:25" x14ac:dyDescent="0.2">
      <c r="A456" s="43">
        <v>2</v>
      </c>
      <c r="B456" s="27">
        <v>16.760000000000002</v>
      </c>
      <c r="C456" s="27">
        <v>6.55</v>
      </c>
      <c r="D456" s="27">
        <v>0.86</v>
      </c>
      <c r="E456" s="27">
        <v>1.86</v>
      </c>
      <c r="F456" s="27">
        <v>2.21</v>
      </c>
      <c r="G456" s="27">
        <v>0</v>
      </c>
      <c r="H456" s="27">
        <v>32.409999999999997</v>
      </c>
      <c r="I456" s="27">
        <v>15</v>
      </c>
      <c r="J456" s="27">
        <v>2.1800000000000002</v>
      </c>
      <c r="K456" s="27">
        <v>0</v>
      </c>
      <c r="L456" s="27">
        <v>22.46</v>
      </c>
      <c r="M456" s="27">
        <v>33.1</v>
      </c>
      <c r="N456" s="27">
        <v>22.19</v>
      </c>
      <c r="O456" s="27">
        <v>32</v>
      </c>
      <c r="P456" s="27">
        <v>28.52</v>
      </c>
      <c r="Q456" s="27">
        <v>28.63</v>
      </c>
      <c r="R456" s="27">
        <v>7.32</v>
      </c>
      <c r="S456" s="27">
        <v>8.81</v>
      </c>
      <c r="T456" s="27">
        <v>0</v>
      </c>
      <c r="U456" s="27">
        <v>0</v>
      </c>
      <c r="V456" s="27">
        <v>0</v>
      </c>
      <c r="W456" s="27">
        <v>5.85</v>
      </c>
      <c r="X456" s="27">
        <v>43.61</v>
      </c>
      <c r="Y456" s="27">
        <v>94.65</v>
      </c>
    </row>
    <row r="457" spans="1:25" x14ac:dyDescent="0.2">
      <c r="A457" s="43">
        <v>3</v>
      </c>
      <c r="B457" s="27">
        <v>31.43</v>
      </c>
      <c r="C457" s="27">
        <v>27.35</v>
      </c>
      <c r="D457" s="27">
        <v>15.65</v>
      </c>
      <c r="E457" s="27">
        <v>6.94</v>
      </c>
      <c r="F457" s="27">
        <v>5.46</v>
      </c>
      <c r="G457" s="27">
        <v>4.5599999999999996</v>
      </c>
      <c r="H457" s="27">
        <v>0</v>
      </c>
      <c r="I457" s="27">
        <v>0.32</v>
      </c>
      <c r="J457" s="27">
        <v>0.03</v>
      </c>
      <c r="K457" s="27">
        <v>2</v>
      </c>
      <c r="L457" s="27">
        <v>9.23</v>
      </c>
      <c r="M457" s="27">
        <v>11.31</v>
      </c>
      <c r="N457" s="27">
        <v>0</v>
      </c>
      <c r="O457" s="27">
        <v>0.01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18.170000000000002</v>
      </c>
      <c r="X457" s="27">
        <v>21.64</v>
      </c>
      <c r="Y457" s="27">
        <v>35.21</v>
      </c>
    </row>
    <row r="458" spans="1:25" x14ac:dyDescent="0.2">
      <c r="A458" s="43">
        <v>4</v>
      </c>
      <c r="B458" s="27">
        <v>17.98</v>
      </c>
      <c r="C458" s="27">
        <v>22.27</v>
      </c>
      <c r="D458" s="27">
        <v>6.85</v>
      </c>
      <c r="E458" s="27">
        <v>2.9</v>
      </c>
      <c r="F458" s="27">
        <v>2.0499999999999998</v>
      </c>
      <c r="G458" s="27">
        <v>0.41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0.01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4.22</v>
      </c>
      <c r="Y458" s="27">
        <v>0.51</v>
      </c>
    </row>
    <row r="459" spans="1:25" x14ac:dyDescent="0.2">
      <c r="A459" s="43">
        <v>5</v>
      </c>
      <c r="B459" s="27">
        <v>20.57</v>
      </c>
      <c r="C459" s="27">
        <v>0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0.1</v>
      </c>
      <c r="K459" s="27">
        <v>9.02</v>
      </c>
      <c r="L459" s="27">
        <v>34.33</v>
      </c>
      <c r="M459" s="27">
        <v>43.83</v>
      </c>
      <c r="N459" s="27">
        <v>7.17</v>
      </c>
      <c r="O459" s="27">
        <v>18.04</v>
      </c>
      <c r="P459" s="27">
        <v>2.13</v>
      </c>
      <c r="Q459" s="27">
        <v>5.39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20.76</v>
      </c>
      <c r="Y459" s="27">
        <v>0</v>
      </c>
    </row>
    <row r="460" spans="1:25" x14ac:dyDescent="0.2">
      <c r="A460" s="43">
        <v>6</v>
      </c>
      <c r="B460" s="27">
        <v>3.75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17.739999999999998</v>
      </c>
      <c r="M460" s="27">
        <v>14.65</v>
      </c>
      <c r="N460" s="27">
        <v>0</v>
      </c>
      <c r="O460" s="27">
        <v>0.42</v>
      </c>
      <c r="P460" s="27">
        <v>0</v>
      </c>
      <c r="Q460" s="27">
        <v>2.66</v>
      </c>
      <c r="R460" s="27">
        <v>21</v>
      </c>
      <c r="S460" s="27">
        <v>14.15</v>
      </c>
      <c r="T460" s="27">
        <v>15.69</v>
      </c>
      <c r="U460" s="27">
        <v>0</v>
      </c>
      <c r="V460" s="27">
        <v>1.58</v>
      </c>
      <c r="W460" s="27">
        <v>27.84</v>
      </c>
      <c r="X460" s="27">
        <v>21.84</v>
      </c>
      <c r="Y460" s="27">
        <v>18.34</v>
      </c>
    </row>
    <row r="461" spans="1:25" x14ac:dyDescent="0.2">
      <c r="A461" s="43">
        <v>7</v>
      </c>
      <c r="B461" s="27">
        <v>5.98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0.18</v>
      </c>
      <c r="M461" s="27">
        <v>1.89</v>
      </c>
      <c r="N461" s="27">
        <v>0.15</v>
      </c>
      <c r="O461" s="27">
        <v>1.44</v>
      </c>
      <c r="P461" s="27">
        <v>2.2200000000000002</v>
      </c>
      <c r="Q461" s="27">
        <v>1.66</v>
      </c>
      <c r="R461" s="27">
        <v>3.41</v>
      </c>
      <c r="S461" s="27">
        <v>0.01</v>
      </c>
      <c r="T461" s="27">
        <v>0</v>
      </c>
      <c r="U461" s="27">
        <v>0</v>
      </c>
      <c r="V461" s="27">
        <v>0</v>
      </c>
      <c r="W461" s="27">
        <v>5.62</v>
      </c>
      <c r="X461" s="27">
        <v>44.24</v>
      </c>
      <c r="Y461" s="27">
        <v>22.9</v>
      </c>
    </row>
    <row r="462" spans="1:25" x14ac:dyDescent="0.2">
      <c r="A462" s="43">
        <v>8</v>
      </c>
      <c r="B462" s="27">
        <v>15.56</v>
      </c>
      <c r="C462" s="27">
        <v>2.87</v>
      </c>
      <c r="D462" s="27">
        <v>1.1599999999999999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2.5</v>
      </c>
      <c r="K462" s="27">
        <v>12.59</v>
      </c>
      <c r="L462" s="27">
        <v>28.34</v>
      </c>
      <c r="M462" s="27">
        <v>31.69</v>
      </c>
      <c r="N462" s="27">
        <v>23.56</v>
      </c>
      <c r="O462" s="27">
        <v>34.659999999999997</v>
      </c>
      <c r="P462" s="27">
        <v>29.29</v>
      </c>
      <c r="Q462" s="27">
        <v>31.32</v>
      </c>
      <c r="R462" s="27">
        <v>58.56</v>
      </c>
      <c r="S462" s="27">
        <v>54.7</v>
      </c>
      <c r="T462" s="27">
        <v>44.76</v>
      </c>
      <c r="U462" s="27">
        <v>30.23</v>
      </c>
      <c r="V462" s="27">
        <v>26.81</v>
      </c>
      <c r="W462" s="27">
        <v>37</v>
      </c>
      <c r="X462" s="27">
        <v>35.159999999999997</v>
      </c>
      <c r="Y462" s="27">
        <v>33.1</v>
      </c>
    </row>
    <row r="463" spans="1:25" x14ac:dyDescent="0.2">
      <c r="A463" s="43">
        <v>9</v>
      </c>
      <c r="B463" s="27">
        <v>21.86</v>
      </c>
      <c r="C463" s="27">
        <v>12.2</v>
      </c>
      <c r="D463" s="27">
        <v>5.7</v>
      </c>
      <c r="E463" s="27">
        <v>0.41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2.15</v>
      </c>
      <c r="L463" s="27">
        <v>36.020000000000003</v>
      </c>
      <c r="M463" s="27">
        <v>37.26</v>
      </c>
      <c r="N463" s="27">
        <v>30.33</v>
      </c>
      <c r="O463" s="27">
        <v>29.06</v>
      </c>
      <c r="P463" s="27">
        <v>26.06</v>
      </c>
      <c r="Q463" s="27">
        <v>26.95</v>
      </c>
      <c r="R463" s="27">
        <v>26.6</v>
      </c>
      <c r="S463" s="27">
        <v>35.93</v>
      </c>
      <c r="T463" s="27">
        <v>32.5</v>
      </c>
      <c r="U463" s="27">
        <v>23.85</v>
      </c>
      <c r="V463" s="27">
        <v>14.08</v>
      </c>
      <c r="W463" s="27">
        <v>37.18</v>
      </c>
      <c r="X463" s="27">
        <v>55.27</v>
      </c>
      <c r="Y463" s="27">
        <v>50.67</v>
      </c>
    </row>
    <row r="464" spans="1:25" x14ac:dyDescent="0.2">
      <c r="A464" s="43">
        <v>10</v>
      </c>
      <c r="B464" s="27">
        <v>11.48</v>
      </c>
      <c r="C464" s="27">
        <v>0.91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9.2799999999999994</v>
      </c>
      <c r="K464" s="27">
        <v>34.08</v>
      </c>
      <c r="L464" s="27">
        <v>26.57</v>
      </c>
      <c r="M464" s="27">
        <v>34.369999999999997</v>
      </c>
      <c r="N464" s="27">
        <v>21.52</v>
      </c>
      <c r="O464" s="27">
        <v>33.04</v>
      </c>
      <c r="P464" s="27">
        <v>29.18</v>
      </c>
      <c r="Q464" s="27">
        <v>27.8</v>
      </c>
      <c r="R464" s="27">
        <v>14.32</v>
      </c>
      <c r="S464" s="27">
        <v>8.06</v>
      </c>
      <c r="T464" s="27">
        <v>4.95</v>
      </c>
      <c r="U464" s="27">
        <v>0</v>
      </c>
      <c r="V464" s="27">
        <v>0</v>
      </c>
      <c r="W464" s="27">
        <v>0.08</v>
      </c>
      <c r="X464" s="27">
        <v>3.85</v>
      </c>
      <c r="Y464" s="27">
        <v>9.3699999999999992</v>
      </c>
    </row>
    <row r="465" spans="1:25" x14ac:dyDescent="0.2">
      <c r="A465" s="43">
        <v>11</v>
      </c>
      <c r="B465" s="27">
        <v>8.34</v>
      </c>
      <c r="C465" s="27">
        <v>0</v>
      </c>
      <c r="D465" s="27">
        <v>0</v>
      </c>
      <c r="E465" s="27">
        <v>0</v>
      </c>
      <c r="F465" s="27">
        <v>2.2599999999999998</v>
      </c>
      <c r="G465" s="27">
        <v>7.51</v>
      </c>
      <c r="H465" s="27">
        <v>0</v>
      </c>
      <c r="I465" s="27">
        <v>0</v>
      </c>
      <c r="J465" s="27">
        <v>0</v>
      </c>
      <c r="K465" s="27">
        <v>0</v>
      </c>
      <c r="L465" s="27">
        <v>7.9</v>
      </c>
      <c r="M465" s="27">
        <v>14.75</v>
      </c>
      <c r="N465" s="27">
        <v>9.49</v>
      </c>
      <c r="O465" s="27">
        <v>14.88</v>
      </c>
      <c r="P465" s="27">
        <v>9</v>
      </c>
      <c r="Q465" s="27">
        <v>8.19</v>
      </c>
      <c r="R465" s="27">
        <v>0.01</v>
      </c>
      <c r="S465" s="27">
        <v>0</v>
      </c>
      <c r="T465" s="27">
        <v>0</v>
      </c>
      <c r="U465" s="27">
        <v>0</v>
      </c>
      <c r="V465" s="27">
        <v>0</v>
      </c>
      <c r="W465" s="27">
        <v>0.05</v>
      </c>
      <c r="X465" s="27">
        <v>7.15</v>
      </c>
      <c r="Y465" s="27">
        <v>0.02</v>
      </c>
    </row>
    <row r="466" spans="1:25" x14ac:dyDescent="0.2">
      <c r="A466" s="43">
        <v>12</v>
      </c>
      <c r="B466" s="27">
        <v>18.510000000000002</v>
      </c>
      <c r="C466" s="27">
        <v>7.41</v>
      </c>
      <c r="D466" s="27">
        <v>13.79</v>
      </c>
      <c r="E466" s="27">
        <v>33.9</v>
      </c>
      <c r="F466" s="27">
        <v>40.71</v>
      </c>
      <c r="G466" s="27">
        <v>0</v>
      </c>
      <c r="H466" s="27">
        <v>0</v>
      </c>
      <c r="I466" s="27">
        <v>0</v>
      </c>
      <c r="J466" s="27">
        <v>2.68</v>
      </c>
      <c r="K466" s="27">
        <v>15.63</v>
      </c>
      <c r="L466" s="27">
        <v>24.65</v>
      </c>
      <c r="M466" s="27">
        <v>30.45</v>
      </c>
      <c r="N466" s="27">
        <v>11.15</v>
      </c>
      <c r="O466" s="27">
        <v>23.08</v>
      </c>
      <c r="P466" s="27">
        <v>12.41</v>
      </c>
      <c r="Q466" s="27">
        <v>11.47</v>
      </c>
      <c r="R466" s="27">
        <v>10.119999999999999</v>
      </c>
      <c r="S466" s="27">
        <v>0.7</v>
      </c>
      <c r="T466" s="27">
        <v>0</v>
      </c>
      <c r="U466" s="27">
        <v>0</v>
      </c>
      <c r="V466" s="27">
        <v>0</v>
      </c>
      <c r="W466" s="27">
        <v>4.6900000000000004</v>
      </c>
      <c r="X466" s="27">
        <v>41.55</v>
      </c>
      <c r="Y466" s="27">
        <v>19.72</v>
      </c>
    </row>
    <row r="467" spans="1:25" x14ac:dyDescent="0.2">
      <c r="A467" s="43">
        <v>13</v>
      </c>
      <c r="B467" s="27">
        <v>9</v>
      </c>
      <c r="C467" s="27">
        <v>25.47</v>
      </c>
      <c r="D467" s="27">
        <v>17.45</v>
      </c>
      <c r="E467" s="27">
        <v>10.61</v>
      </c>
      <c r="F467" s="27">
        <v>0.05</v>
      </c>
      <c r="G467" s="27">
        <v>0</v>
      </c>
      <c r="H467" s="27">
        <v>0</v>
      </c>
      <c r="I467" s="27">
        <v>0</v>
      </c>
      <c r="J467" s="27">
        <v>0.14000000000000001</v>
      </c>
      <c r="K467" s="27">
        <v>4.9000000000000004</v>
      </c>
      <c r="L467" s="27">
        <v>1.4</v>
      </c>
      <c r="M467" s="27">
        <v>8.8000000000000007</v>
      </c>
      <c r="N467" s="27">
        <v>0</v>
      </c>
      <c r="O467" s="27">
        <v>0</v>
      </c>
      <c r="P467" s="27">
        <v>0</v>
      </c>
      <c r="Q467" s="27">
        <v>5.35</v>
      </c>
      <c r="R467" s="27">
        <v>16.13</v>
      </c>
      <c r="S467" s="27">
        <v>6.96</v>
      </c>
      <c r="T467" s="27">
        <v>2.85</v>
      </c>
      <c r="U467" s="27">
        <v>0.96</v>
      </c>
      <c r="V467" s="27">
        <v>0</v>
      </c>
      <c r="W467" s="27">
        <v>0.2</v>
      </c>
      <c r="X467" s="27">
        <v>48.38</v>
      </c>
      <c r="Y467" s="27">
        <v>24.55</v>
      </c>
    </row>
    <row r="468" spans="1:25" x14ac:dyDescent="0.2">
      <c r="A468" s="43">
        <v>14</v>
      </c>
      <c r="B468" s="27">
        <v>35.96</v>
      </c>
      <c r="C468" s="27">
        <v>25.2</v>
      </c>
      <c r="D468" s="27">
        <v>21.07</v>
      </c>
      <c r="E468" s="27">
        <v>6.62</v>
      </c>
      <c r="F468" s="27">
        <v>0.06</v>
      </c>
      <c r="G468" s="27">
        <v>0</v>
      </c>
      <c r="H468" s="27">
        <v>0</v>
      </c>
      <c r="I468" s="27">
        <v>0</v>
      </c>
      <c r="J468" s="27">
        <v>0</v>
      </c>
      <c r="K468" s="27">
        <v>0.44</v>
      </c>
      <c r="L468" s="27">
        <v>4.2</v>
      </c>
      <c r="M468" s="27">
        <v>10.35</v>
      </c>
      <c r="N468" s="27">
        <v>0.48</v>
      </c>
      <c r="O468" s="27">
        <v>2.35</v>
      </c>
      <c r="P468" s="27">
        <v>1.59</v>
      </c>
      <c r="Q468" s="27">
        <v>2.54</v>
      </c>
      <c r="R468" s="27">
        <v>2.82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31.99</v>
      </c>
      <c r="Y468" s="27">
        <v>22.85</v>
      </c>
    </row>
    <row r="469" spans="1:25" x14ac:dyDescent="0.2">
      <c r="A469" s="43">
        <v>15</v>
      </c>
      <c r="B469" s="27">
        <v>19.57</v>
      </c>
      <c r="C469" s="27">
        <v>42.54</v>
      </c>
      <c r="D469" s="27">
        <v>17.54</v>
      </c>
      <c r="E469" s="27">
        <v>66.64</v>
      </c>
      <c r="F469" s="27">
        <v>67.37</v>
      </c>
      <c r="G469" s="27">
        <v>0</v>
      </c>
      <c r="H469" s="27">
        <v>0</v>
      </c>
      <c r="I469" s="27">
        <v>0</v>
      </c>
      <c r="J469" s="27">
        <v>0</v>
      </c>
      <c r="K469" s="27">
        <v>0.44</v>
      </c>
      <c r="L469" s="27">
        <v>6.24</v>
      </c>
      <c r="M469" s="27">
        <v>10.66</v>
      </c>
      <c r="N469" s="27">
        <v>0</v>
      </c>
      <c r="O469" s="27">
        <v>0.61</v>
      </c>
      <c r="P469" s="27">
        <v>1.26</v>
      </c>
      <c r="Q469" s="27">
        <v>0.91</v>
      </c>
      <c r="R469" s="27">
        <v>0.32</v>
      </c>
      <c r="S469" s="27">
        <v>0.3</v>
      </c>
      <c r="T469" s="27">
        <v>0.24</v>
      </c>
      <c r="U469" s="27">
        <v>0</v>
      </c>
      <c r="V469" s="27">
        <v>0</v>
      </c>
      <c r="W469" s="27">
        <v>0</v>
      </c>
      <c r="X469" s="27">
        <v>27.95</v>
      </c>
      <c r="Y469" s="27">
        <v>15.61</v>
      </c>
    </row>
    <row r="470" spans="1:25" x14ac:dyDescent="0.2">
      <c r="A470" s="43">
        <v>16</v>
      </c>
      <c r="B470" s="27">
        <v>56.64</v>
      </c>
      <c r="C470" s="27">
        <v>40.15</v>
      </c>
      <c r="D470" s="27">
        <v>20.149999999999999</v>
      </c>
      <c r="E470" s="27">
        <v>15.06</v>
      </c>
      <c r="F470" s="27">
        <v>2.0699999999999998</v>
      </c>
      <c r="G470" s="27">
        <v>0</v>
      </c>
      <c r="H470" s="27">
        <v>0</v>
      </c>
      <c r="I470" s="27">
        <v>0</v>
      </c>
      <c r="J470" s="27">
        <v>0</v>
      </c>
      <c r="K470" s="27">
        <v>4.04</v>
      </c>
      <c r="L470" s="27">
        <v>0.38</v>
      </c>
      <c r="M470" s="27">
        <v>9.1199999999999992</v>
      </c>
      <c r="N470" s="27">
        <v>0</v>
      </c>
      <c r="O470" s="27">
        <v>0</v>
      </c>
      <c r="P470" s="27">
        <v>0.12</v>
      </c>
      <c r="Q470" s="27">
        <v>8.26</v>
      </c>
      <c r="R470" s="27">
        <v>14.94</v>
      </c>
      <c r="S470" s="27">
        <v>33.35</v>
      </c>
      <c r="T470" s="27">
        <v>44.15</v>
      </c>
      <c r="U470" s="27">
        <v>37.869999999999997</v>
      </c>
      <c r="V470" s="27">
        <v>19.55</v>
      </c>
      <c r="W470" s="27">
        <v>29.53</v>
      </c>
      <c r="X470" s="27">
        <v>55.69</v>
      </c>
      <c r="Y470" s="27">
        <v>62.78</v>
      </c>
    </row>
    <row r="471" spans="1:25" x14ac:dyDescent="0.2">
      <c r="A471" s="43">
        <v>17</v>
      </c>
      <c r="B471" s="27">
        <v>12.07</v>
      </c>
      <c r="C471" s="27">
        <v>7.33</v>
      </c>
      <c r="D471" s="27">
        <v>13.27</v>
      </c>
      <c r="E471" s="27">
        <v>8.42</v>
      </c>
      <c r="F471" s="27">
        <v>9.6300000000000008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8.18</v>
      </c>
      <c r="M471" s="27">
        <v>13.91</v>
      </c>
      <c r="N471" s="27">
        <v>1.19</v>
      </c>
      <c r="O471" s="27">
        <v>1.01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1.4</v>
      </c>
      <c r="X471" s="27">
        <v>28.69</v>
      </c>
      <c r="Y471" s="27">
        <v>25.7</v>
      </c>
    </row>
    <row r="472" spans="1:25" x14ac:dyDescent="0.2">
      <c r="A472" s="43">
        <v>18</v>
      </c>
      <c r="B472" s="27">
        <v>3.77</v>
      </c>
      <c r="C472" s="27">
        <v>0</v>
      </c>
      <c r="D472" s="27">
        <v>4.13</v>
      </c>
      <c r="E472" s="27">
        <v>5.0199999999999996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11.6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35.1</v>
      </c>
      <c r="Y472" s="27">
        <v>23.54</v>
      </c>
    </row>
    <row r="473" spans="1:25" x14ac:dyDescent="0.2">
      <c r="A473" s="43">
        <v>19</v>
      </c>
      <c r="B473" s="27">
        <v>8.81</v>
      </c>
      <c r="C473" s="27">
        <v>37.14</v>
      </c>
      <c r="D473" s="27">
        <v>4.01</v>
      </c>
      <c r="E473" s="27">
        <v>8.9499999999999993</v>
      </c>
      <c r="F473" s="27">
        <v>0.13</v>
      </c>
      <c r="G473" s="27">
        <v>0</v>
      </c>
      <c r="H473" s="27">
        <v>0</v>
      </c>
      <c r="I473" s="27">
        <v>0</v>
      </c>
      <c r="J473" s="27">
        <v>0</v>
      </c>
      <c r="K473" s="27">
        <v>0.04</v>
      </c>
      <c r="L473" s="27">
        <v>9.18</v>
      </c>
      <c r="M473" s="27">
        <v>14.16</v>
      </c>
      <c r="N473" s="27">
        <v>2</v>
      </c>
      <c r="O473" s="27">
        <v>1.28</v>
      </c>
      <c r="P473" s="27">
        <v>7.56</v>
      </c>
      <c r="Q473" s="27">
        <v>16.22</v>
      </c>
      <c r="R473" s="27">
        <v>24.46</v>
      </c>
      <c r="S473" s="27">
        <v>17.46</v>
      </c>
      <c r="T473" s="27">
        <v>6.99</v>
      </c>
      <c r="U473" s="27">
        <v>3.68</v>
      </c>
      <c r="V473" s="27">
        <v>0</v>
      </c>
      <c r="W473" s="27">
        <v>0.6</v>
      </c>
      <c r="X473" s="27">
        <v>20.94</v>
      </c>
      <c r="Y473" s="27">
        <v>8.6999999999999993</v>
      </c>
    </row>
    <row r="474" spans="1:25" x14ac:dyDescent="0.2">
      <c r="A474" s="43">
        <v>20</v>
      </c>
      <c r="B474" s="27">
        <v>10.98</v>
      </c>
      <c r="C474" s="27">
        <v>35.71</v>
      </c>
      <c r="D474" s="27">
        <v>23.93</v>
      </c>
      <c r="E474" s="27">
        <v>10.54</v>
      </c>
      <c r="F474" s="27">
        <v>1.82</v>
      </c>
      <c r="G474" s="27">
        <v>0</v>
      </c>
      <c r="H474" s="27">
        <v>0</v>
      </c>
      <c r="I474" s="27">
        <v>0</v>
      </c>
      <c r="J474" s="27">
        <v>0</v>
      </c>
      <c r="K474" s="27">
        <v>0.04</v>
      </c>
      <c r="L474" s="27">
        <v>10.98</v>
      </c>
      <c r="M474" s="27">
        <v>15.56</v>
      </c>
      <c r="N474" s="27">
        <v>8.94</v>
      </c>
      <c r="O474" s="27">
        <v>10.48</v>
      </c>
      <c r="P474" s="27">
        <v>11.93</v>
      </c>
      <c r="Q474" s="27">
        <v>16.75</v>
      </c>
      <c r="R474" s="27">
        <v>40.06</v>
      </c>
      <c r="S474" s="27">
        <v>13.09</v>
      </c>
      <c r="T474" s="27">
        <v>15.01</v>
      </c>
      <c r="U474" s="27">
        <v>9.1199999999999992</v>
      </c>
      <c r="V474" s="27">
        <v>5.19</v>
      </c>
      <c r="W474" s="27">
        <v>1.77</v>
      </c>
      <c r="X474" s="27">
        <v>21.35</v>
      </c>
      <c r="Y474" s="27">
        <v>8.67</v>
      </c>
    </row>
    <row r="475" spans="1:25" x14ac:dyDescent="0.2">
      <c r="A475" s="43">
        <v>21</v>
      </c>
      <c r="B475" s="27">
        <v>14.32</v>
      </c>
      <c r="C475" s="27">
        <v>17.82</v>
      </c>
      <c r="D475" s="27">
        <v>0.95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0.83</v>
      </c>
      <c r="R475" s="27">
        <v>8.83</v>
      </c>
      <c r="S475" s="27">
        <v>4.87</v>
      </c>
      <c r="T475" s="27">
        <v>0</v>
      </c>
      <c r="U475" s="27">
        <v>0</v>
      </c>
      <c r="V475" s="27">
        <v>0</v>
      </c>
      <c r="W475" s="27">
        <v>0</v>
      </c>
      <c r="X475" s="27">
        <v>13.27</v>
      </c>
      <c r="Y475" s="27">
        <v>14.21</v>
      </c>
    </row>
    <row r="476" spans="1:25" x14ac:dyDescent="0.2">
      <c r="A476" s="43">
        <v>22</v>
      </c>
      <c r="B476" s="27">
        <v>14.88</v>
      </c>
      <c r="C476" s="27">
        <v>82.78</v>
      </c>
      <c r="D476" s="27">
        <v>17.3</v>
      </c>
      <c r="E476" s="27">
        <v>13.49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1.93</v>
      </c>
      <c r="M476" s="27">
        <v>15.25</v>
      </c>
      <c r="N476" s="27">
        <v>5.0599999999999996</v>
      </c>
      <c r="O476" s="27">
        <v>7.59</v>
      </c>
      <c r="P476" s="27">
        <v>5.73</v>
      </c>
      <c r="Q476" s="27">
        <v>8.1300000000000008</v>
      </c>
      <c r="R476" s="27">
        <v>10.74</v>
      </c>
      <c r="S476" s="27">
        <v>9.34</v>
      </c>
      <c r="T476" s="27">
        <v>9.94</v>
      </c>
      <c r="U476" s="27">
        <v>3.11</v>
      </c>
      <c r="V476" s="27">
        <v>0</v>
      </c>
      <c r="W476" s="27">
        <v>5.95</v>
      </c>
      <c r="X476" s="27">
        <v>33.35</v>
      </c>
      <c r="Y476" s="27">
        <v>28.65</v>
      </c>
    </row>
    <row r="477" spans="1:25" x14ac:dyDescent="0.2">
      <c r="A477" s="43">
        <v>23</v>
      </c>
      <c r="B477" s="27">
        <v>53.64</v>
      </c>
      <c r="C477" s="27">
        <v>85.97</v>
      </c>
      <c r="D477" s="27">
        <v>15.84</v>
      </c>
      <c r="E477" s="27">
        <v>11.65</v>
      </c>
      <c r="F477" s="27">
        <v>19.350000000000001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17.36</v>
      </c>
      <c r="M477" s="27">
        <v>29.42</v>
      </c>
      <c r="N477" s="27">
        <v>8.07</v>
      </c>
      <c r="O477" s="27">
        <v>5.65</v>
      </c>
      <c r="P477" s="27">
        <v>6.25</v>
      </c>
      <c r="Q477" s="27">
        <v>10.75</v>
      </c>
      <c r="R477" s="27">
        <v>16.93</v>
      </c>
      <c r="S477" s="27">
        <v>13.6</v>
      </c>
      <c r="T477" s="27">
        <v>18.21</v>
      </c>
      <c r="U477" s="27">
        <v>26.99</v>
      </c>
      <c r="V477" s="27">
        <v>7.73</v>
      </c>
      <c r="W477" s="27">
        <v>10.96</v>
      </c>
      <c r="X477" s="27">
        <v>28.58</v>
      </c>
      <c r="Y477" s="27">
        <v>18.43</v>
      </c>
    </row>
    <row r="478" spans="1:25" x14ac:dyDescent="0.2">
      <c r="A478" s="43">
        <v>24</v>
      </c>
      <c r="B478" s="27">
        <v>25.4</v>
      </c>
      <c r="C478" s="27">
        <v>7.04</v>
      </c>
      <c r="D478" s="27">
        <v>6.74</v>
      </c>
      <c r="E478" s="27">
        <v>25.53</v>
      </c>
      <c r="F478" s="27">
        <v>5.1100000000000003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2.6</v>
      </c>
      <c r="M478" s="27">
        <v>1.92</v>
      </c>
      <c r="N478" s="27">
        <v>0</v>
      </c>
      <c r="O478" s="27">
        <v>5.84</v>
      </c>
      <c r="P478" s="27">
        <v>4.57</v>
      </c>
      <c r="Q478" s="27">
        <v>5.21</v>
      </c>
      <c r="R478" s="27">
        <v>1.92</v>
      </c>
      <c r="S478" s="27">
        <v>0.88</v>
      </c>
      <c r="T478" s="27">
        <v>0.96</v>
      </c>
      <c r="U478" s="27">
        <v>0</v>
      </c>
      <c r="V478" s="27">
        <v>0</v>
      </c>
      <c r="W478" s="27">
        <v>0.39</v>
      </c>
      <c r="X478" s="27">
        <v>23.9</v>
      </c>
      <c r="Y478" s="27">
        <v>27.93</v>
      </c>
    </row>
    <row r="479" spans="1:25" x14ac:dyDescent="0.2">
      <c r="A479" s="43">
        <v>25</v>
      </c>
      <c r="B479" s="27">
        <v>10.76</v>
      </c>
      <c r="C479" s="27">
        <v>9.6</v>
      </c>
      <c r="D479" s="27">
        <v>24.02</v>
      </c>
      <c r="E479" s="27">
        <v>22.9</v>
      </c>
      <c r="F479" s="27">
        <v>15.27</v>
      </c>
      <c r="G479" s="27">
        <v>5.76</v>
      </c>
      <c r="H479" s="27">
        <v>0</v>
      </c>
      <c r="I479" s="27">
        <v>1.43</v>
      </c>
      <c r="J479" s="27">
        <v>0</v>
      </c>
      <c r="K479" s="27">
        <v>3.02</v>
      </c>
      <c r="L479" s="27">
        <v>1.7</v>
      </c>
      <c r="M479" s="27">
        <v>8.27</v>
      </c>
      <c r="N479" s="27">
        <v>7.11</v>
      </c>
      <c r="O479" s="27">
        <v>7.43</v>
      </c>
      <c r="P479" s="27">
        <v>4.84</v>
      </c>
      <c r="Q479" s="27">
        <v>8.5</v>
      </c>
      <c r="R479" s="27">
        <v>0</v>
      </c>
      <c r="S479" s="27">
        <v>0.01</v>
      </c>
      <c r="T479" s="27">
        <v>0.02</v>
      </c>
      <c r="U479" s="27">
        <v>0</v>
      </c>
      <c r="V479" s="27">
        <v>0</v>
      </c>
      <c r="W479" s="27">
        <v>0</v>
      </c>
      <c r="X479" s="27">
        <v>5.2</v>
      </c>
      <c r="Y479" s="27">
        <v>34.869999999999997</v>
      </c>
    </row>
    <row r="480" spans="1:25" x14ac:dyDescent="0.2">
      <c r="A480" s="43">
        <v>26</v>
      </c>
      <c r="B480" s="27">
        <v>16.47</v>
      </c>
      <c r="C480" s="27">
        <v>1.86</v>
      </c>
      <c r="D480" s="27">
        <v>3.73</v>
      </c>
      <c r="E480" s="27">
        <v>0.69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7.26</v>
      </c>
      <c r="Y480" s="27">
        <v>9.19</v>
      </c>
    </row>
    <row r="481" spans="1:25" x14ac:dyDescent="0.2">
      <c r="A481" s="43">
        <v>27</v>
      </c>
      <c r="B481" s="27">
        <v>2.29</v>
      </c>
      <c r="C481" s="27">
        <v>9.7799999999999994</v>
      </c>
      <c r="D481" s="27">
        <v>7.39</v>
      </c>
      <c r="E481" s="27">
        <v>7.16</v>
      </c>
      <c r="F481" s="27">
        <v>4.66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4.0599999999999996</v>
      </c>
      <c r="N481" s="27">
        <v>0.04</v>
      </c>
      <c r="O481" s="27">
        <v>0</v>
      </c>
      <c r="P481" s="27">
        <v>0.06</v>
      </c>
      <c r="Q481" s="27">
        <v>0</v>
      </c>
      <c r="R481" s="27">
        <v>0.04</v>
      </c>
      <c r="S481" s="27">
        <v>0.5</v>
      </c>
      <c r="T481" s="27">
        <v>0.08</v>
      </c>
      <c r="U481" s="27">
        <v>0</v>
      </c>
      <c r="V481" s="27">
        <v>0</v>
      </c>
      <c r="W481" s="27">
        <v>0</v>
      </c>
      <c r="X481" s="27">
        <v>12.62</v>
      </c>
      <c r="Y481" s="27">
        <v>4.26</v>
      </c>
    </row>
    <row r="482" spans="1:25" x14ac:dyDescent="0.2">
      <c r="A482" s="43">
        <v>28</v>
      </c>
      <c r="B482" s="27">
        <v>9.7799999999999994</v>
      </c>
      <c r="C482" s="27">
        <v>4.63</v>
      </c>
      <c r="D482" s="27">
        <v>14.01</v>
      </c>
      <c r="E482" s="27">
        <v>11.32</v>
      </c>
      <c r="F482" s="27">
        <v>13.9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0.22</v>
      </c>
      <c r="M482" s="27">
        <v>10.050000000000001</v>
      </c>
      <c r="N482" s="27">
        <v>2.2999999999999998</v>
      </c>
      <c r="O482" s="27">
        <v>4.84</v>
      </c>
      <c r="P482" s="27">
        <v>6.42</v>
      </c>
      <c r="Q482" s="27">
        <v>7.75</v>
      </c>
      <c r="R482" s="27">
        <v>36.42</v>
      </c>
      <c r="S482" s="27">
        <v>31.18</v>
      </c>
      <c r="T482" s="27">
        <v>38.04</v>
      </c>
      <c r="U482" s="27">
        <v>35.49</v>
      </c>
      <c r="V482" s="27">
        <v>7.92</v>
      </c>
      <c r="W482" s="27">
        <v>30.95</v>
      </c>
      <c r="X482" s="27">
        <v>68.650000000000006</v>
      </c>
      <c r="Y482" s="27">
        <v>65.67</v>
      </c>
    </row>
    <row r="483" spans="1:25" x14ac:dyDescent="0.2">
      <c r="A483" s="43">
        <v>29</v>
      </c>
      <c r="B483" s="27">
        <v>15.51</v>
      </c>
      <c r="C483" s="27">
        <v>61.73</v>
      </c>
      <c r="D483" s="27">
        <v>76.930000000000007</v>
      </c>
      <c r="E483" s="27">
        <v>0.25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1.86</v>
      </c>
      <c r="L483" s="27">
        <v>11.06</v>
      </c>
      <c r="M483" s="27">
        <v>19.36</v>
      </c>
      <c r="N483" s="27">
        <v>3.75</v>
      </c>
      <c r="O483" s="27">
        <v>8.81</v>
      </c>
      <c r="P483" s="27">
        <v>15.5</v>
      </c>
      <c r="Q483" s="27">
        <v>20.05</v>
      </c>
      <c r="R483" s="27">
        <v>17.89</v>
      </c>
      <c r="S483" s="27">
        <v>10.25</v>
      </c>
      <c r="T483" s="27">
        <v>31.86</v>
      </c>
      <c r="U483" s="27">
        <v>18.920000000000002</v>
      </c>
      <c r="V483" s="27">
        <v>0</v>
      </c>
      <c r="W483" s="27">
        <v>16.12</v>
      </c>
      <c r="X483" s="27">
        <v>37.74</v>
      </c>
      <c r="Y483" s="27">
        <v>24.11</v>
      </c>
    </row>
    <row r="484" spans="1:25" x14ac:dyDescent="0.2">
      <c r="A484" s="43">
        <v>30</v>
      </c>
      <c r="B484" s="27">
        <v>14.16</v>
      </c>
      <c r="C484" s="27">
        <v>5.22</v>
      </c>
      <c r="D484" s="27">
        <v>2.09</v>
      </c>
      <c r="E484" s="27">
        <v>4.66</v>
      </c>
      <c r="F484" s="27">
        <v>3.81</v>
      </c>
      <c r="G484" s="27">
        <v>0</v>
      </c>
      <c r="H484" s="27">
        <v>0</v>
      </c>
      <c r="I484" s="27">
        <v>0</v>
      </c>
      <c r="J484" s="27">
        <v>0</v>
      </c>
      <c r="K484" s="27">
        <v>5.01</v>
      </c>
      <c r="L484" s="27">
        <v>7.98</v>
      </c>
      <c r="M484" s="27">
        <v>12.51</v>
      </c>
      <c r="N484" s="27">
        <v>10.09</v>
      </c>
      <c r="O484" s="27">
        <v>17.54</v>
      </c>
      <c r="P484" s="27">
        <v>19.420000000000002</v>
      </c>
      <c r="Q484" s="27">
        <v>24.28</v>
      </c>
      <c r="R484" s="27">
        <v>44.48</v>
      </c>
      <c r="S484" s="27">
        <v>48.07</v>
      </c>
      <c r="T484" s="27">
        <v>53.38</v>
      </c>
      <c r="U484" s="27">
        <v>43.12</v>
      </c>
      <c r="V484" s="27">
        <v>36.82</v>
      </c>
      <c r="W484" s="27">
        <v>51.77</v>
      </c>
      <c r="X484" s="27">
        <v>38.35</v>
      </c>
      <c r="Y484" s="27">
        <v>23.15</v>
      </c>
    </row>
    <row r="485" spans="1:25" x14ac:dyDescent="0.2">
      <c r="A485" s="43">
        <v>31</v>
      </c>
      <c r="B485" s="27">
        <v>7.56</v>
      </c>
      <c r="C485" s="27">
        <v>8.14</v>
      </c>
      <c r="D485" s="27">
        <v>6.81</v>
      </c>
      <c r="E485" s="27">
        <v>10.55</v>
      </c>
      <c r="F485" s="27">
        <v>0.63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11.21</v>
      </c>
      <c r="M485" s="27">
        <v>12.49</v>
      </c>
      <c r="N485" s="27">
        <v>22.64</v>
      </c>
      <c r="O485" s="27">
        <v>22.04</v>
      </c>
      <c r="P485" s="27">
        <v>23.63</v>
      </c>
      <c r="Q485" s="27">
        <v>22.43</v>
      </c>
      <c r="R485" s="27">
        <v>29.39</v>
      </c>
      <c r="S485" s="27">
        <v>28.04</v>
      </c>
      <c r="T485" s="27">
        <v>39.18</v>
      </c>
      <c r="U485" s="27">
        <v>37.799999999999997</v>
      </c>
      <c r="V485" s="27">
        <v>34.229999999999997</v>
      </c>
      <c r="W485" s="27">
        <v>40</v>
      </c>
      <c r="X485" s="27">
        <v>50.12</v>
      </c>
      <c r="Y485" s="27">
        <v>39.51</v>
      </c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43">
        <v>1</v>
      </c>
      <c r="B489" s="27">
        <v>4.3099999999999996</v>
      </c>
      <c r="C489" s="27">
        <v>7.5</v>
      </c>
      <c r="D489" s="27">
        <v>14.45</v>
      </c>
      <c r="E489" s="27">
        <v>24.47</v>
      </c>
      <c r="F489" s="27">
        <v>23.58</v>
      </c>
      <c r="G489" s="27">
        <v>21.64</v>
      </c>
      <c r="H489" s="27">
        <v>2.41</v>
      </c>
      <c r="I489" s="27">
        <v>1.79</v>
      </c>
      <c r="J489" s="27">
        <v>1.48</v>
      </c>
      <c r="K489" s="27">
        <v>13.84</v>
      </c>
      <c r="L489" s="27">
        <v>25.25</v>
      </c>
      <c r="M489" s="27">
        <v>29.16</v>
      </c>
      <c r="N489" s="27">
        <v>15.48</v>
      </c>
      <c r="O489" s="27">
        <v>13.16</v>
      </c>
      <c r="P489" s="27">
        <v>10.41</v>
      </c>
      <c r="Q489" s="27">
        <v>8.84</v>
      </c>
      <c r="R489" s="27">
        <v>11.18</v>
      </c>
      <c r="S489" s="27">
        <v>10.79</v>
      </c>
      <c r="T489" s="27">
        <v>1.26</v>
      </c>
      <c r="U489" s="27">
        <v>0</v>
      </c>
      <c r="V489" s="27">
        <v>0</v>
      </c>
      <c r="W489" s="27">
        <v>1.1599999999999999</v>
      </c>
      <c r="X489" s="27">
        <v>9.61</v>
      </c>
      <c r="Y489" s="27">
        <v>9.74</v>
      </c>
    </row>
    <row r="490" spans="1:25" x14ac:dyDescent="0.2">
      <c r="A490" s="43">
        <v>2</v>
      </c>
      <c r="B490" s="27">
        <v>11.41</v>
      </c>
      <c r="C490" s="27">
        <v>4.46</v>
      </c>
      <c r="D490" s="27">
        <v>0.57999999999999996</v>
      </c>
      <c r="E490" s="27">
        <v>1.27</v>
      </c>
      <c r="F490" s="27">
        <v>1.51</v>
      </c>
      <c r="G490" s="27">
        <v>0</v>
      </c>
      <c r="H490" s="27">
        <v>22.07</v>
      </c>
      <c r="I490" s="27">
        <v>10.210000000000001</v>
      </c>
      <c r="J490" s="27">
        <v>1.48</v>
      </c>
      <c r="K490" s="27">
        <v>0</v>
      </c>
      <c r="L490" s="27">
        <v>15.29</v>
      </c>
      <c r="M490" s="27">
        <v>22.54</v>
      </c>
      <c r="N490" s="27">
        <v>15.11</v>
      </c>
      <c r="O490" s="27">
        <v>21.79</v>
      </c>
      <c r="P490" s="27">
        <v>19.420000000000002</v>
      </c>
      <c r="Q490" s="27">
        <v>19.5</v>
      </c>
      <c r="R490" s="27">
        <v>4.99</v>
      </c>
      <c r="S490" s="27">
        <v>6</v>
      </c>
      <c r="T490" s="27">
        <v>0</v>
      </c>
      <c r="U490" s="27">
        <v>0</v>
      </c>
      <c r="V490" s="27">
        <v>0</v>
      </c>
      <c r="W490" s="27">
        <v>3.98</v>
      </c>
      <c r="X490" s="27">
        <v>29.69</v>
      </c>
      <c r="Y490" s="27">
        <v>64.45</v>
      </c>
    </row>
    <row r="491" spans="1:25" x14ac:dyDescent="0.2">
      <c r="A491" s="43">
        <v>3</v>
      </c>
      <c r="B491" s="27">
        <v>21.4</v>
      </c>
      <c r="C491" s="27">
        <v>18.62</v>
      </c>
      <c r="D491" s="27">
        <v>10.65</v>
      </c>
      <c r="E491" s="27">
        <v>4.7300000000000004</v>
      </c>
      <c r="F491" s="27">
        <v>3.72</v>
      </c>
      <c r="G491" s="27">
        <v>3.11</v>
      </c>
      <c r="H491" s="27">
        <v>0</v>
      </c>
      <c r="I491" s="27">
        <v>0.22</v>
      </c>
      <c r="J491" s="27">
        <v>0.02</v>
      </c>
      <c r="K491" s="27">
        <v>1.36</v>
      </c>
      <c r="L491" s="27">
        <v>6.28</v>
      </c>
      <c r="M491" s="27">
        <v>7.7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12.37</v>
      </c>
      <c r="X491" s="27">
        <v>14.73</v>
      </c>
      <c r="Y491" s="27">
        <v>23.98</v>
      </c>
    </row>
    <row r="492" spans="1:25" x14ac:dyDescent="0.2">
      <c r="A492" s="43">
        <v>4</v>
      </c>
      <c r="B492" s="27">
        <v>12.24</v>
      </c>
      <c r="C492" s="27">
        <v>15.17</v>
      </c>
      <c r="D492" s="27">
        <v>4.66</v>
      </c>
      <c r="E492" s="27">
        <v>1.97</v>
      </c>
      <c r="F492" s="27">
        <v>1.4</v>
      </c>
      <c r="G492" s="27">
        <v>0.28000000000000003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0.01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2.87</v>
      </c>
      <c r="Y492" s="27">
        <v>0.34</v>
      </c>
    </row>
    <row r="493" spans="1:25" x14ac:dyDescent="0.2">
      <c r="A493" s="43">
        <v>5</v>
      </c>
      <c r="B493" s="27">
        <v>14</v>
      </c>
      <c r="C493" s="27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7.0000000000000007E-2</v>
      </c>
      <c r="K493" s="27">
        <v>6.14</v>
      </c>
      <c r="L493" s="27">
        <v>23.38</v>
      </c>
      <c r="M493" s="27">
        <v>29.84</v>
      </c>
      <c r="N493" s="27">
        <v>4.88</v>
      </c>
      <c r="O493" s="27">
        <v>12.28</v>
      </c>
      <c r="P493" s="27">
        <v>1.45</v>
      </c>
      <c r="Q493" s="27">
        <v>3.67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14.13</v>
      </c>
      <c r="Y493" s="27">
        <v>0</v>
      </c>
    </row>
    <row r="494" spans="1:25" x14ac:dyDescent="0.2">
      <c r="A494" s="43">
        <v>6</v>
      </c>
      <c r="B494" s="27">
        <v>2.56</v>
      </c>
      <c r="C494" s="27">
        <v>0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0.01</v>
      </c>
      <c r="L494" s="27">
        <v>12.08</v>
      </c>
      <c r="M494" s="27">
        <v>9.98</v>
      </c>
      <c r="N494" s="27">
        <v>0</v>
      </c>
      <c r="O494" s="27">
        <v>0.28000000000000003</v>
      </c>
      <c r="P494" s="27">
        <v>0</v>
      </c>
      <c r="Q494" s="27">
        <v>1.81</v>
      </c>
      <c r="R494" s="27">
        <v>14.3</v>
      </c>
      <c r="S494" s="27">
        <v>9.6300000000000008</v>
      </c>
      <c r="T494" s="27">
        <v>10.69</v>
      </c>
      <c r="U494" s="27">
        <v>0</v>
      </c>
      <c r="V494" s="27">
        <v>1.08</v>
      </c>
      <c r="W494" s="27">
        <v>18.95</v>
      </c>
      <c r="X494" s="27">
        <v>14.87</v>
      </c>
      <c r="Y494" s="27">
        <v>12.49</v>
      </c>
    </row>
    <row r="495" spans="1:25" x14ac:dyDescent="0.2">
      <c r="A495" s="43">
        <v>7</v>
      </c>
      <c r="B495" s="27">
        <v>4.07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0.12</v>
      </c>
      <c r="M495" s="27">
        <v>1.28</v>
      </c>
      <c r="N495" s="27">
        <v>0.1</v>
      </c>
      <c r="O495" s="27">
        <v>0.98</v>
      </c>
      <c r="P495" s="27">
        <v>1.51</v>
      </c>
      <c r="Q495" s="27">
        <v>1.1299999999999999</v>
      </c>
      <c r="R495" s="27">
        <v>2.3199999999999998</v>
      </c>
      <c r="S495" s="27">
        <v>0.01</v>
      </c>
      <c r="T495" s="27">
        <v>0</v>
      </c>
      <c r="U495" s="27">
        <v>0</v>
      </c>
      <c r="V495" s="27">
        <v>0</v>
      </c>
      <c r="W495" s="27">
        <v>3.83</v>
      </c>
      <c r="X495" s="27">
        <v>30.12</v>
      </c>
      <c r="Y495" s="27">
        <v>15.6</v>
      </c>
    </row>
    <row r="496" spans="1:25" x14ac:dyDescent="0.2">
      <c r="A496" s="43">
        <v>8</v>
      </c>
      <c r="B496" s="27">
        <v>10.59</v>
      </c>
      <c r="C496" s="27">
        <v>1.95</v>
      </c>
      <c r="D496" s="27">
        <v>0.79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1.71</v>
      </c>
      <c r="K496" s="27">
        <v>8.57</v>
      </c>
      <c r="L496" s="27">
        <v>19.3</v>
      </c>
      <c r="M496" s="27">
        <v>21.58</v>
      </c>
      <c r="N496" s="27">
        <v>16.04</v>
      </c>
      <c r="O496" s="27">
        <v>23.6</v>
      </c>
      <c r="P496" s="27">
        <v>19.940000000000001</v>
      </c>
      <c r="Q496" s="27">
        <v>21.33</v>
      </c>
      <c r="R496" s="27">
        <v>39.869999999999997</v>
      </c>
      <c r="S496" s="27">
        <v>37.25</v>
      </c>
      <c r="T496" s="27">
        <v>30.48</v>
      </c>
      <c r="U496" s="27">
        <v>20.59</v>
      </c>
      <c r="V496" s="27">
        <v>18.25</v>
      </c>
      <c r="W496" s="27">
        <v>25.2</v>
      </c>
      <c r="X496" s="27">
        <v>23.94</v>
      </c>
      <c r="Y496" s="27">
        <v>22.54</v>
      </c>
    </row>
    <row r="497" spans="1:25" x14ac:dyDescent="0.2">
      <c r="A497" s="43">
        <v>9</v>
      </c>
      <c r="B497" s="27">
        <v>14.89</v>
      </c>
      <c r="C497" s="27">
        <v>8.31</v>
      </c>
      <c r="D497" s="27">
        <v>3.88</v>
      </c>
      <c r="E497" s="27">
        <v>0.28000000000000003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1.47</v>
      </c>
      <c r="L497" s="27">
        <v>24.53</v>
      </c>
      <c r="M497" s="27">
        <v>25.37</v>
      </c>
      <c r="N497" s="27">
        <v>20.65</v>
      </c>
      <c r="O497" s="27">
        <v>19.79</v>
      </c>
      <c r="P497" s="27">
        <v>17.739999999999998</v>
      </c>
      <c r="Q497" s="27">
        <v>18.350000000000001</v>
      </c>
      <c r="R497" s="27">
        <v>18.12</v>
      </c>
      <c r="S497" s="27">
        <v>24.46</v>
      </c>
      <c r="T497" s="27">
        <v>22.13</v>
      </c>
      <c r="U497" s="27">
        <v>16.239999999999998</v>
      </c>
      <c r="V497" s="27">
        <v>9.59</v>
      </c>
      <c r="W497" s="27">
        <v>25.32</v>
      </c>
      <c r="X497" s="27">
        <v>37.630000000000003</v>
      </c>
      <c r="Y497" s="27">
        <v>34.5</v>
      </c>
    </row>
    <row r="498" spans="1:25" x14ac:dyDescent="0.2">
      <c r="A498" s="43">
        <v>10</v>
      </c>
      <c r="B498" s="27">
        <v>7.82</v>
      </c>
      <c r="C498" s="27">
        <v>0.62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6.32</v>
      </c>
      <c r="K498" s="27">
        <v>23.21</v>
      </c>
      <c r="L498" s="27">
        <v>18.09</v>
      </c>
      <c r="M498" s="27">
        <v>23.4</v>
      </c>
      <c r="N498" s="27">
        <v>14.65</v>
      </c>
      <c r="O498" s="27">
        <v>22.5</v>
      </c>
      <c r="P498" s="27">
        <v>19.87</v>
      </c>
      <c r="Q498" s="27">
        <v>18.93</v>
      </c>
      <c r="R498" s="27">
        <v>9.75</v>
      </c>
      <c r="S498" s="27">
        <v>5.49</v>
      </c>
      <c r="T498" s="27">
        <v>3.37</v>
      </c>
      <c r="U498" s="27">
        <v>0</v>
      </c>
      <c r="V498" s="27">
        <v>0</v>
      </c>
      <c r="W498" s="27">
        <v>0.06</v>
      </c>
      <c r="X498" s="27">
        <v>2.62</v>
      </c>
      <c r="Y498" s="27">
        <v>6.38</v>
      </c>
    </row>
    <row r="499" spans="1:25" x14ac:dyDescent="0.2">
      <c r="A499" s="43">
        <v>11</v>
      </c>
      <c r="B499" s="27">
        <v>5.68</v>
      </c>
      <c r="C499" s="27">
        <v>0</v>
      </c>
      <c r="D499" s="27">
        <v>0</v>
      </c>
      <c r="E499" s="27">
        <v>0</v>
      </c>
      <c r="F499" s="27">
        <v>1.54</v>
      </c>
      <c r="G499" s="27">
        <v>5.12</v>
      </c>
      <c r="H499" s="27">
        <v>0</v>
      </c>
      <c r="I499" s="27">
        <v>0</v>
      </c>
      <c r="J499" s="27">
        <v>0</v>
      </c>
      <c r="K499" s="27">
        <v>0</v>
      </c>
      <c r="L499" s="27">
        <v>5.38</v>
      </c>
      <c r="M499" s="27">
        <v>10.039999999999999</v>
      </c>
      <c r="N499" s="27">
        <v>6.46</v>
      </c>
      <c r="O499" s="27">
        <v>10.130000000000001</v>
      </c>
      <c r="P499" s="27">
        <v>6.13</v>
      </c>
      <c r="Q499" s="27">
        <v>5.58</v>
      </c>
      <c r="R499" s="27">
        <v>0.01</v>
      </c>
      <c r="S499" s="27">
        <v>0</v>
      </c>
      <c r="T499" s="27">
        <v>0</v>
      </c>
      <c r="U499" s="27">
        <v>0</v>
      </c>
      <c r="V499" s="27">
        <v>0</v>
      </c>
      <c r="W499" s="27">
        <v>0.04</v>
      </c>
      <c r="X499" s="27">
        <v>4.87</v>
      </c>
      <c r="Y499" s="27">
        <v>0.02</v>
      </c>
    </row>
    <row r="500" spans="1:25" x14ac:dyDescent="0.2">
      <c r="A500" s="43">
        <v>12</v>
      </c>
      <c r="B500" s="27">
        <v>12.61</v>
      </c>
      <c r="C500" s="27">
        <v>5.04</v>
      </c>
      <c r="D500" s="27">
        <v>9.39</v>
      </c>
      <c r="E500" s="27">
        <v>23.08</v>
      </c>
      <c r="F500" s="27">
        <v>27.72</v>
      </c>
      <c r="G500" s="27">
        <v>0</v>
      </c>
      <c r="H500" s="27">
        <v>0</v>
      </c>
      <c r="I500" s="27">
        <v>0</v>
      </c>
      <c r="J500" s="27">
        <v>1.82</v>
      </c>
      <c r="K500" s="27">
        <v>10.64</v>
      </c>
      <c r="L500" s="27">
        <v>16.78</v>
      </c>
      <c r="M500" s="27">
        <v>20.73</v>
      </c>
      <c r="N500" s="27">
        <v>7.6</v>
      </c>
      <c r="O500" s="27">
        <v>15.71</v>
      </c>
      <c r="P500" s="27">
        <v>8.4499999999999993</v>
      </c>
      <c r="Q500" s="27">
        <v>7.81</v>
      </c>
      <c r="R500" s="27">
        <v>6.89</v>
      </c>
      <c r="S500" s="27">
        <v>0.48</v>
      </c>
      <c r="T500" s="27">
        <v>0</v>
      </c>
      <c r="U500" s="27">
        <v>0</v>
      </c>
      <c r="V500" s="27">
        <v>0</v>
      </c>
      <c r="W500" s="27">
        <v>3.2</v>
      </c>
      <c r="X500" s="27">
        <v>28.29</v>
      </c>
      <c r="Y500" s="27">
        <v>13.43</v>
      </c>
    </row>
    <row r="501" spans="1:25" x14ac:dyDescent="0.2">
      <c r="A501" s="43">
        <v>13</v>
      </c>
      <c r="B501" s="27">
        <v>6.13</v>
      </c>
      <c r="C501" s="27">
        <v>17.350000000000001</v>
      </c>
      <c r="D501" s="27">
        <v>11.88</v>
      </c>
      <c r="E501" s="27">
        <v>7.22</v>
      </c>
      <c r="F501" s="27">
        <v>0.03</v>
      </c>
      <c r="G501" s="27">
        <v>0</v>
      </c>
      <c r="H501" s="27">
        <v>0</v>
      </c>
      <c r="I501" s="27">
        <v>0</v>
      </c>
      <c r="J501" s="27">
        <v>0.1</v>
      </c>
      <c r="K501" s="27">
        <v>3.34</v>
      </c>
      <c r="L501" s="27">
        <v>0.96</v>
      </c>
      <c r="M501" s="27">
        <v>5.99</v>
      </c>
      <c r="N501" s="27">
        <v>0</v>
      </c>
      <c r="O501" s="27">
        <v>0</v>
      </c>
      <c r="P501" s="27">
        <v>0</v>
      </c>
      <c r="Q501" s="27">
        <v>3.64</v>
      </c>
      <c r="R501" s="27">
        <v>10.99</v>
      </c>
      <c r="S501" s="27">
        <v>4.74</v>
      </c>
      <c r="T501" s="27">
        <v>1.94</v>
      </c>
      <c r="U501" s="27">
        <v>0.66</v>
      </c>
      <c r="V501" s="27">
        <v>0</v>
      </c>
      <c r="W501" s="27">
        <v>0.13</v>
      </c>
      <c r="X501" s="27">
        <v>32.94</v>
      </c>
      <c r="Y501" s="27">
        <v>16.72</v>
      </c>
    </row>
    <row r="502" spans="1:25" x14ac:dyDescent="0.2">
      <c r="A502" s="43">
        <v>14</v>
      </c>
      <c r="B502" s="27">
        <v>24.49</v>
      </c>
      <c r="C502" s="27">
        <v>17.16</v>
      </c>
      <c r="D502" s="27">
        <v>14.35</v>
      </c>
      <c r="E502" s="27">
        <v>4.5</v>
      </c>
      <c r="F502" s="27">
        <v>0.04</v>
      </c>
      <c r="G502" s="27">
        <v>0</v>
      </c>
      <c r="H502" s="27">
        <v>0</v>
      </c>
      <c r="I502" s="27">
        <v>0</v>
      </c>
      <c r="J502" s="27">
        <v>0</v>
      </c>
      <c r="K502" s="27">
        <v>0.3</v>
      </c>
      <c r="L502" s="27">
        <v>2.86</v>
      </c>
      <c r="M502" s="27">
        <v>7.05</v>
      </c>
      <c r="N502" s="27">
        <v>0.33</v>
      </c>
      <c r="O502" s="27">
        <v>1.6</v>
      </c>
      <c r="P502" s="27">
        <v>1.08</v>
      </c>
      <c r="Q502" s="27">
        <v>1.73</v>
      </c>
      <c r="R502" s="27">
        <v>1.92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21.78</v>
      </c>
      <c r="Y502" s="27">
        <v>15.56</v>
      </c>
    </row>
    <row r="503" spans="1:25" x14ac:dyDescent="0.2">
      <c r="A503" s="43">
        <v>15</v>
      </c>
      <c r="B503" s="27">
        <v>13.33</v>
      </c>
      <c r="C503" s="27">
        <v>28.97</v>
      </c>
      <c r="D503" s="27">
        <v>11.94</v>
      </c>
      <c r="E503" s="27">
        <v>45.38</v>
      </c>
      <c r="F503" s="27">
        <v>45.87</v>
      </c>
      <c r="G503" s="27">
        <v>0</v>
      </c>
      <c r="H503" s="27">
        <v>0</v>
      </c>
      <c r="I503" s="27">
        <v>0</v>
      </c>
      <c r="J503" s="27">
        <v>0</v>
      </c>
      <c r="K503" s="27">
        <v>0.3</v>
      </c>
      <c r="L503" s="27">
        <v>4.25</v>
      </c>
      <c r="M503" s="27">
        <v>7.26</v>
      </c>
      <c r="N503" s="27">
        <v>0</v>
      </c>
      <c r="O503" s="27">
        <v>0.42</v>
      </c>
      <c r="P503" s="27">
        <v>0.86</v>
      </c>
      <c r="Q503" s="27">
        <v>0.62</v>
      </c>
      <c r="R503" s="27">
        <v>0.22</v>
      </c>
      <c r="S503" s="27">
        <v>0.21</v>
      </c>
      <c r="T503" s="27">
        <v>0.16</v>
      </c>
      <c r="U503" s="27">
        <v>0</v>
      </c>
      <c r="V503" s="27">
        <v>0</v>
      </c>
      <c r="W503" s="27">
        <v>0</v>
      </c>
      <c r="X503" s="27">
        <v>19.03</v>
      </c>
      <c r="Y503" s="27">
        <v>10.63</v>
      </c>
    </row>
    <row r="504" spans="1:25" x14ac:dyDescent="0.2">
      <c r="A504" s="43">
        <v>16</v>
      </c>
      <c r="B504" s="27">
        <v>38.56</v>
      </c>
      <c r="C504" s="27">
        <v>27.34</v>
      </c>
      <c r="D504" s="27">
        <v>13.72</v>
      </c>
      <c r="E504" s="27">
        <v>10.25</v>
      </c>
      <c r="F504" s="27">
        <v>1.41</v>
      </c>
      <c r="G504" s="27">
        <v>0</v>
      </c>
      <c r="H504" s="27">
        <v>0</v>
      </c>
      <c r="I504" s="27">
        <v>0</v>
      </c>
      <c r="J504" s="27">
        <v>0</v>
      </c>
      <c r="K504" s="27">
        <v>2.75</v>
      </c>
      <c r="L504" s="27">
        <v>0.26</v>
      </c>
      <c r="M504" s="27">
        <v>6.21</v>
      </c>
      <c r="N504" s="27">
        <v>0</v>
      </c>
      <c r="O504" s="27">
        <v>0</v>
      </c>
      <c r="P504" s="27">
        <v>0.08</v>
      </c>
      <c r="Q504" s="27">
        <v>5.63</v>
      </c>
      <c r="R504" s="27">
        <v>10.17</v>
      </c>
      <c r="S504" s="27">
        <v>22.71</v>
      </c>
      <c r="T504" s="27">
        <v>30.06</v>
      </c>
      <c r="U504" s="27">
        <v>25.79</v>
      </c>
      <c r="V504" s="27">
        <v>13.31</v>
      </c>
      <c r="W504" s="27">
        <v>20.11</v>
      </c>
      <c r="X504" s="27">
        <v>37.92</v>
      </c>
      <c r="Y504" s="27">
        <v>42.75</v>
      </c>
    </row>
    <row r="505" spans="1:25" x14ac:dyDescent="0.2">
      <c r="A505" s="43">
        <v>17</v>
      </c>
      <c r="B505" s="27">
        <v>8.2200000000000006</v>
      </c>
      <c r="C505" s="27">
        <v>4.99</v>
      </c>
      <c r="D505" s="27">
        <v>9.0399999999999991</v>
      </c>
      <c r="E505" s="27">
        <v>5.74</v>
      </c>
      <c r="F505" s="27">
        <v>6.56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5.57</v>
      </c>
      <c r="M505" s="27">
        <v>9.4700000000000006</v>
      </c>
      <c r="N505" s="27">
        <v>0.81</v>
      </c>
      <c r="O505" s="27">
        <v>0.69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0.95</v>
      </c>
      <c r="X505" s="27">
        <v>19.54</v>
      </c>
      <c r="Y505" s="27">
        <v>17.5</v>
      </c>
    </row>
    <row r="506" spans="1:25" x14ac:dyDescent="0.2">
      <c r="A506" s="43">
        <v>18</v>
      </c>
      <c r="B506" s="27">
        <v>2.57</v>
      </c>
      <c r="C506" s="27">
        <v>0</v>
      </c>
      <c r="D506" s="27">
        <v>2.81</v>
      </c>
      <c r="E506" s="27">
        <v>3.42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7.9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23.9</v>
      </c>
      <c r="Y506" s="27">
        <v>16.03</v>
      </c>
    </row>
    <row r="507" spans="1:25" x14ac:dyDescent="0.2">
      <c r="A507" s="43">
        <v>19</v>
      </c>
      <c r="B507" s="27">
        <v>6</v>
      </c>
      <c r="C507" s="27">
        <v>25.29</v>
      </c>
      <c r="D507" s="27">
        <v>2.73</v>
      </c>
      <c r="E507" s="27">
        <v>6.09</v>
      </c>
      <c r="F507" s="27">
        <v>0.09</v>
      </c>
      <c r="G507" s="27">
        <v>0</v>
      </c>
      <c r="H507" s="27">
        <v>0</v>
      </c>
      <c r="I507" s="27">
        <v>0</v>
      </c>
      <c r="J507" s="27">
        <v>0</v>
      </c>
      <c r="K507" s="27">
        <v>0.03</v>
      </c>
      <c r="L507" s="27">
        <v>6.25</v>
      </c>
      <c r="M507" s="27">
        <v>9.64</v>
      </c>
      <c r="N507" s="27">
        <v>1.36</v>
      </c>
      <c r="O507" s="27">
        <v>0.87</v>
      </c>
      <c r="P507" s="27">
        <v>5.15</v>
      </c>
      <c r="Q507" s="27">
        <v>11.04</v>
      </c>
      <c r="R507" s="27">
        <v>16.66</v>
      </c>
      <c r="S507" s="27">
        <v>11.89</v>
      </c>
      <c r="T507" s="27">
        <v>4.76</v>
      </c>
      <c r="U507" s="27">
        <v>2.5</v>
      </c>
      <c r="V507" s="27">
        <v>0</v>
      </c>
      <c r="W507" s="27">
        <v>0.41</v>
      </c>
      <c r="X507" s="27">
        <v>14.26</v>
      </c>
      <c r="Y507" s="27">
        <v>5.93</v>
      </c>
    </row>
    <row r="508" spans="1:25" x14ac:dyDescent="0.2">
      <c r="A508" s="43">
        <v>20</v>
      </c>
      <c r="B508" s="27">
        <v>7.48</v>
      </c>
      <c r="C508" s="27">
        <v>24.32</v>
      </c>
      <c r="D508" s="27">
        <v>16.3</v>
      </c>
      <c r="E508" s="27">
        <v>7.18</v>
      </c>
      <c r="F508" s="27">
        <v>1.24</v>
      </c>
      <c r="G508" s="27">
        <v>0</v>
      </c>
      <c r="H508" s="27">
        <v>0</v>
      </c>
      <c r="I508" s="27">
        <v>0</v>
      </c>
      <c r="J508" s="27">
        <v>0</v>
      </c>
      <c r="K508" s="27">
        <v>0.03</v>
      </c>
      <c r="L508" s="27">
        <v>7.48</v>
      </c>
      <c r="M508" s="27">
        <v>10.6</v>
      </c>
      <c r="N508" s="27">
        <v>6.09</v>
      </c>
      <c r="O508" s="27">
        <v>7.13</v>
      </c>
      <c r="P508" s="27">
        <v>8.1300000000000008</v>
      </c>
      <c r="Q508" s="27">
        <v>11.41</v>
      </c>
      <c r="R508" s="27">
        <v>27.27</v>
      </c>
      <c r="S508" s="27">
        <v>8.91</v>
      </c>
      <c r="T508" s="27">
        <v>10.220000000000001</v>
      </c>
      <c r="U508" s="27">
        <v>6.21</v>
      </c>
      <c r="V508" s="27">
        <v>3.54</v>
      </c>
      <c r="W508" s="27">
        <v>1.21</v>
      </c>
      <c r="X508" s="27">
        <v>14.54</v>
      </c>
      <c r="Y508" s="27">
        <v>5.9</v>
      </c>
    </row>
    <row r="509" spans="1:25" x14ac:dyDescent="0.2">
      <c r="A509" s="43">
        <v>21</v>
      </c>
      <c r="B509" s="27">
        <v>9.75</v>
      </c>
      <c r="C509" s="27">
        <v>12.13</v>
      </c>
      <c r="D509" s="27">
        <v>0.64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0.56999999999999995</v>
      </c>
      <c r="R509" s="27">
        <v>6.01</v>
      </c>
      <c r="S509" s="27">
        <v>3.32</v>
      </c>
      <c r="T509" s="27">
        <v>0</v>
      </c>
      <c r="U509" s="27">
        <v>0</v>
      </c>
      <c r="V509" s="27">
        <v>0</v>
      </c>
      <c r="W509" s="27">
        <v>0</v>
      </c>
      <c r="X509" s="27">
        <v>9.0399999999999991</v>
      </c>
      <c r="Y509" s="27">
        <v>9.68</v>
      </c>
    </row>
    <row r="510" spans="1:25" x14ac:dyDescent="0.2">
      <c r="A510" s="43">
        <v>22</v>
      </c>
      <c r="B510" s="27">
        <v>10.130000000000001</v>
      </c>
      <c r="C510" s="27">
        <v>56.36</v>
      </c>
      <c r="D510" s="27">
        <v>11.78</v>
      </c>
      <c r="E510" s="27">
        <v>9.19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1.32</v>
      </c>
      <c r="M510" s="27">
        <v>10.38</v>
      </c>
      <c r="N510" s="27">
        <v>3.45</v>
      </c>
      <c r="O510" s="27">
        <v>5.17</v>
      </c>
      <c r="P510" s="27">
        <v>3.9</v>
      </c>
      <c r="Q510" s="27">
        <v>5.53</v>
      </c>
      <c r="R510" s="27">
        <v>7.31</v>
      </c>
      <c r="S510" s="27">
        <v>6.36</v>
      </c>
      <c r="T510" s="27">
        <v>6.77</v>
      </c>
      <c r="U510" s="27">
        <v>2.12</v>
      </c>
      <c r="V510" s="27">
        <v>0</v>
      </c>
      <c r="W510" s="27">
        <v>4.05</v>
      </c>
      <c r="X510" s="27">
        <v>22.71</v>
      </c>
      <c r="Y510" s="27">
        <v>19.510000000000002</v>
      </c>
    </row>
    <row r="511" spans="1:25" x14ac:dyDescent="0.2">
      <c r="A511" s="43">
        <v>23</v>
      </c>
      <c r="B511" s="27">
        <v>36.520000000000003</v>
      </c>
      <c r="C511" s="27">
        <v>58.54</v>
      </c>
      <c r="D511" s="27">
        <v>10.78</v>
      </c>
      <c r="E511" s="27">
        <v>7.93</v>
      </c>
      <c r="F511" s="27">
        <v>13.18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11.82</v>
      </c>
      <c r="M511" s="27">
        <v>20.03</v>
      </c>
      <c r="N511" s="27">
        <v>5.5</v>
      </c>
      <c r="O511" s="27">
        <v>3.85</v>
      </c>
      <c r="P511" s="27">
        <v>4.26</v>
      </c>
      <c r="Q511" s="27">
        <v>7.32</v>
      </c>
      <c r="R511" s="27">
        <v>11.53</v>
      </c>
      <c r="S511" s="27">
        <v>9.26</v>
      </c>
      <c r="T511" s="27">
        <v>12.4</v>
      </c>
      <c r="U511" s="27">
        <v>18.38</v>
      </c>
      <c r="V511" s="27">
        <v>5.26</v>
      </c>
      <c r="W511" s="27">
        <v>7.46</v>
      </c>
      <c r="X511" s="27">
        <v>19.46</v>
      </c>
      <c r="Y511" s="27">
        <v>12.55</v>
      </c>
    </row>
    <row r="512" spans="1:25" x14ac:dyDescent="0.2">
      <c r="A512" s="43">
        <v>24</v>
      </c>
      <c r="B512" s="27">
        <v>17.29</v>
      </c>
      <c r="C512" s="27">
        <v>4.79</v>
      </c>
      <c r="D512" s="27">
        <v>4.59</v>
      </c>
      <c r="E512" s="27">
        <v>17.38</v>
      </c>
      <c r="F512" s="27">
        <v>3.48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1.77</v>
      </c>
      <c r="M512" s="27">
        <v>1.31</v>
      </c>
      <c r="N512" s="27">
        <v>0</v>
      </c>
      <c r="O512" s="27">
        <v>3.98</v>
      </c>
      <c r="P512" s="27">
        <v>3.11</v>
      </c>
      <c r="Q512" s="27">
        <v>3.55</v>
      </c>
      <c r="R512" s="27">
        <v>1.31</v>
      </c>
      <c r="S512" s="27">
        <v>0.6</v>
      </c>
      <c r="T512" s="27">
        <v>0.65</v>
      </c>
      <c r="U512" s="27">
        <v>0</v>
      </c>
      <c r="V512" s="27">
        <v>0</v>
      </c>
      <c r="W512" s="27">
        <v>0.26</v>
      </c>
      <c r="X512" s="27">
        <v>16.27</v>
      </c>
      <c r="Y512" s="27">
        <v>19.02</v>
      </c>
    </row>
    <row r="513" spans="1:25" x14ac:dyDescent="0.2">
      <c r="A513" s="43">
        <v>25</v>
      </c>
      <c r="B513" s="27">
        <v>7.33</v>
      </c>
      <c r="C513" s="27">
        <v>6.53</v>
      </c>
      <c r="D513" s="27">
        <v>16.350000000000001</v>
      </c>
      <c r="E513" s="27">
        <v>15.59</v>
      </c>
      <c r="F513" s="27">
        <v>10.4</v>
      </c>
      <c r="G513" s="27">
        <v>3.92</v>
      </c>
      <c r="H513" s="27">
        <v>0</v>
      </c>
      <c r="I513" s="27">
        <v>0.98</v>
      </c>
      <c r="J513" s="27">
        <v>0</v>
      </c>
      <c r="K513" s="27">
        <v>2.0499999999999998</v>
      </c>
      <c r="L513" s="27">
        <v>1.1599999999999999</v>
      </c>
      <c r="M513" s="27">
        <v>5.63</v>
      </c>
      <c r="N513" s="27">
        <v>4.84</v>
      </c>
      <c r="O513" s="27">
        <v>5.0599999999999996</v>
      </c>
      <c r="P513" s="27">
        <v>3.29</v>
      </c>
      <c r="Q513" s="27">
        <v>5.79</v>
      </c>
      <c r="R513" s="27">
        <v>0</v>
      </c>
      <c r="S513" s="27">
        <v>0</v>
      </c>
      <c r="T513" s="27">
        <v>0.02</v>
      </c>
      <c r="U513" s="27">
        <v>0</v>
      </c>
      <c r="V513" s="27">
        <v>0</v>
      </c>
      <c r="W513" s="27">
        <v>0</v>
      </c>
      <c r="X513" s="27">
        <v>3.54</v>
      </c>
      <c r="Y513" s="27">
        <v>23.74</v>
      </c>
    </row>
    <row r="514" spans="1:25" x14ac:dyDescent="0.2">
      <c r="A514" s="43">
        <v>26</v>
      </c>
      <c r="B514" s="27">
        <v>11.21</v>
      </c>
      <c r="C514" s="27">
        <v>1.26</v>
      </c>
      <c r="D514" s="27">
        <v>2.54</v>
      </c>
      <c r="E514" s="27">
        <v>0.47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4.9400000000000004</v>
      </c>
      <c r="Y514" s="27">
        <v>6.26</v>
      </c>
    </row>
    <row r="515" spans="1:25" x14ac:dyDescent="0.2">
      <c r="A515" s="43">
        <v>27</v>
      </c>
      <c r="B515" s="27">
        <v>1.56</v>
      </c>
      <c r="C515" s="27">
        <v>6.66</v>
      </c>
      <c r="D515" s="27">
        <v>5.03</v>
      </c>
      <c r="E515" s="27">
        <v>4.87</v>
      </c>
      <c r="F515" s="27">
        <v>3.17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2.77</v>
      </c>
      <c r="N515" s="27">
        <v>0.02</v>
      </c>
      <c r="O515" s="27">
        <v>0</v>
      </c>
      <c r="P515" s="27">
        <v>0.04</v>
      </c>
      <c r="Q515" s="27">
        <v>0</v>
      </c>
      <c r="R515" s="27">
        <v>0.02</v>
      </c>
      <c r="S515" s="27">
        <v>0.34</v>
      </c>
      <c r="T515" s="27">
        <v>0.05</v>
      </c>
      <c r="U515" s="27">
        <v>0</v>
      </c>
      <c r="V515" s="27">
        <v>0</v>
      </c>
      <c r="W515" s="27">
        <v>0</v>
      </c>
      <c r="X515" s="27">
        <v>8.6</v>
      </c>
      <c r="Y515" s="27">
        <v>2.9</v>
      </c>
    </row>
    <row r="516" spans="1:25" x14ac:dyDescent="0.2">
      <c r="A516" s="43">
        <v>28</v>
      </c>
      <c r="B516" s="27">
        <v>6.66</v>
      </c>
      <c r="C516" s="27">
        <v>3.16</v>
      </c>
      <c r="D516" s="27">
        <v>9.5399999999999991</v>
      </c>
      <c r="E516" s="27">
        <v>7.71</v>
      </c>
      <c r="F516" s="27">
        <v>9.4700000000000006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0.15</v>
      </c>
      <c r="M516" s="27">
        <v>6.84</v>
      </c>
      <c r="N516" s="27">
        <v>1.57</v>
      </c>
      <c r="O516" s="27">
        <v>3.3</v>
      </c>
      <c r="P516" s="27">
        <v>4.37</v>
      </c>
      <c r="Q516" s="27">
        <v>5.28</v>
      </c>
      <c r="R516" s="27">
        <v>24.8</v>
      </c>
      <c r="S516" s="27">
        <v>21.23</v>
      </c>
      <c r="T516" s="27">
        <v>25.9</v>
      </c>
      <c r="U516" s="27">
        <v>24.16</v>
      </c>
      <c r="V516" s="27">
        <v>5.39</v>
      </c>
      <c r="W516" s="27">
        <v>21.07</v>
      </c>
      <c r="X516" s="27">
        <v>46.74</v>
      </c>
      <c r="Y516" s="27">
        <v>44.72</v>
      </c>
    </row>
    <row r="517" spans="1:25" x14ac:dyDescent="0.2">
      <c r="A517" s="43">
        <v>29</v>
      </c>
      <c r="B517" s="27">
        <v>10.56</v>
      </c>
      <c r="C517" s="27">
        <v>42.03</v>
      </c>
      <c r="D517" s="27">
        <v>52.39</v>
      </c>
      <c r="E517" s="27">
        <v>0.17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1.26</v>
      </c>
      <c r="L517" s="27">
        <v>7.53</v>
      </c>
      <c r="M517" s="27">
        <v>13.18</v>
      </c>
      <c r="N517" s="27">
        <v>2.5499999999999998</v>
      </c>
      <c r="O517" s="27">
        <v>6</v>
      </c>
      <c r="P517" s="27">
        <v>10.56</v>
      </c>
      <c r="Q517" s="27">
        <v>13.65</v>
      </c>
      <c r="R517" s="27">
        <v>12.18</v>
      </c>
      <c r="S517" s="27">
        <v>6.98</v>
      </c>
      <c r="T517" s="27">
        <v>21.69</v>
      </c>
      <c r="U517" s="27">
        <v>12.88</v>
      </c>
      <c r="V517" s="27">
        <v>0</v>
      </c>
      <c r="W517" s="27">
        <v>10.98</v>
      </c>
      <c r="X517" s="27">
        <v>25.7</v>
      </c>
      <c r="Y517" s="27">
        <v>16.420000000000002</v>
      </c>
    </row>
    <row r="518" spans="1:25" x14ac:dyDescent="0.2">
      <c r="A518" s="43">
        <v>30</v>
      </c>
      <c r="B518" s="27">
        <v>9.64</v>
      </c>
      <c r="C518" s="27">
        <v>3.55</v>
      </c>
      <c r="D518" s="27">
        <v>1.42</v>
      </c>
      <c r="E518" s="27">
        <v>3.17</v>
      </c>
      <c r="F518" s="27">
        <v>2.59</v>
      </c>
      <c r="G518" s="27">
        <v>0</v>
      </c>
      <c r="H518" s="27">
        <v>0</v>
      </c>
      <c r="I518" s="27">
        <v>0</v>
      </c>
      <c r="J518" s="27">
        <v>0</v>
      </c>
      <c r="K518" s="27">
        <v>3.41</v>
      </c>
      <c r="L518" s="27">
        <v>5.43</v>
      </c>
      <c r="M518" s="27">
        <v>8.52</v>
      </c>
      <c r="N518" s="27">
        <v>6.87</v>
      </c>
      <c r="O518" s="27">
        <v>11.94</v>
      </c>
      <c r="P518" s="27">
        <v>13.22</v>
      </c>
      <c r="Q518" s="27">
        <v>16.53</v>
      </c>
      <c r="R518" s="27">
        <v>30.29</v>
      </c>
      <c r="S518" s="27">
        <v>32.729999999999997</v>
      </c>
      <c r="T518" s="27">
        <v>36.35</v>
      </c>
      <c r="U518" s="27">
        <v>29.36</v>
      </c>
      <c r="V518" s="27">
        <v>25.07</v>
      </c>
      <c r="W518" s="27">
        <v>35.25</v>
      </c>
      <c r="X518" s="27">
        <v>26.11</v>
      </c>
      <c r="Y518" s="27">
        <v>15.77</v>
      </c>
    </row>
    <row r="519" spans="1:25" x14ac:dyDescent="0.2">
      <c r="A519" s="43">
        <v>31</v>
      </c>
      <c r="B519" s="27">
        <v>5.15</v>
      </c>
      <c r="C519" s="27">
        <v>5.55</v>
      </c>
      <c r="D519" s="27">
        <v>4.6399999999999997</v>
      </c>
      <c r="E519" s="27">
        <v>7.18</v>
      </c>
      <c r="F519" s="27">
        <v>0.43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7.63</v>
      </c>
      <c r="M519" s="27">
        <v>8.5</v>
      </c>
      <c r="N519" s="27">
        <v>15.42</v>
      </c>
      <c r="O519" s="27">
        <v>15</v>
      </c>
      <c r="P519" s="27">
        <v>16.09</v>
      </c>
      <c r="Q519" s="27">
        <v>15.27</v>
      </c>
      <c r="R519" s="27">
        <v>20.010000000000002</v>
      </c>
      <c r="S519" s="27">
        <v>19.09</v>
      </c>
      <c r="T519" s="27">
        <v>26.68</v>
      </c>
      <c r="U519" s="27">
        <v>25.74</v>
      </c>
      <c r="V519" s="27">
        <v>23.31</v>
      </c>
      <c r="W519" s="27">
        <v>27.24</v>
      </c>
      <c r="X519" s="27">
        <v>34.130000000000003</v>
      </c>
      <c r="Y519" s="27">
        <v>26.9</v>
      </c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43">
        <v>1</v>
      </c>
      <c r="B523" s="27">
        <v>2.5299999999999998</v>
      </c>
      <c r="C523" s="27">
        <v>4.3899999999999997</v>
      </c>
      <c r="D523" s="27">
        <v>8.4600000000000009</v>
      </c>
      <c r="E523" s="27">
        <v>14.34</v>
      </c>
      <c r="F523" s="27">
        <v>13.81</v>
      </c>
      <c r="G523" s="27">
        <v>12.68</v>
      </c>
      <c r="H523" s="27">
        <v>1.41</v>
      </c>
      <c r="I523" s="27">
        <v>1.05</v>
      </c>
      <c r="J523" s="27">
        <v>0.87</v>
      </c>
      <c r="K523" s="27">
        <v>8.11</v>
      </c>
      <c r="L523" s="27">
        <v>14.79</v>
      </c>
      <c r="M523" s="27">
        <v>17.079999999999998</v>
      </c>
      <c r="N523" s="27">
        <v>9.07</v>
      </c>
      <c r="O523" s="27">
        <v>7.71</v>
      </c>
      <c r="P523" s="27">
        <v>6.1</v>
      </c>
      <c r="Q523" s="27">
        <v>5.18</v>
      </c>
      <c r="R523" s="27">
        <v>6.55</v>
      </c>
      <c r="S523" s="27">
        <v>6.32</v>
      </c>
      <c r="T523" s="27">
        <v>0.74</v>
      </c>
      <c r="U523" s="27">
        <v>0</v>
      </c>
      <c r="V523" s="27">
        <v>0</v>
      </c>
      <c r="W523" s="27">
        <v>0.68</v>
      </c>
      <c r="X523" s="27">
        <v>5.63</v>
      </c>
      <c r="Y523" s="27">
        <v>5.71</v>
      </c>
    </row>
    <row r="524" spans="1:25" x14ac:dyDescent="0.2">
      <c r="A524" s="43">
        <v>2</v>
      </c>
      <c r="B524" s="27">
        <v>6.68</v>
      </c>
      <c r="C524" s="27">
        <v>2.61</v>
      </c>
      <c r="D524" s="27">
        <v>0.34</v>
      </c>
      <c r="E524" s="27">
        <v>0.74</v>
      </c>
      <c r="F524" s="27">
        <v>0.88</v>
      </c>
      <c r="G524" s="27">
        <v>0</v>
      </c>
      <c r="H524" s="27">
        <v>12.93</v>
      </c>
      <c r="I524" s="27">
        <v>5.98</v>
      </c>
      <c r="J524" s="27">
        <v>0.87</v>
      </c>
      <c r="K524" s="27">
        <v>0</v>
      </c>
      <c r="L524" s="27">
        <v>8.9600000000000009</v>
      </c>
      <c r="M524" s="27">
        <v>13.2</v>
      </c>
      <c r="N524" s="27">
        <v>8.85</v>
      </c>
      <c r="O524" s="27">
        <v>12.76</v>
      </c>
      <c r="P524" s="27">
        <v>11.37</v>
      </c>
      <c r="Q524" s="27">
        <v>11.42</v>
      </c>
      <c r="R524" s="27">
        <v>2.92</v>
      </c>
      <c r="S524" s="27">
        <v>3.52</v>
      </c>
      <c r="T524" s="27">
        <v>0</v>
      </c>
      <c r="U524" s="27">
        <v>0</v>
      </c>
      <c r="V524" s="27">
        <v>0</v>
      </c>
      <c r="W524" s="27">
        <v>2.33</v>
      </c>
      <c r="X524" s="27">
        <v>17.39</v>
      </c>
      <c r="Y524" s="27">
        <v>37.75</v>
      </c>
    </row>
    <row r="525" spans="1:25" x14ac:dyDescent="0.2">
      <c r="A525" s="43">
        <v>3</v>
      </c>
      <c r="B525" s="27">
        <v>12.54</v>
      </c>
      <c r="C525" s="27">
        <v>10.91</v>
      </c>
      <c r="D525" s="27">
        <v>6.24</v>
      </c>
      <c r="E525" s="27">
        <v>2.77</v>
      </c>
      <c r="F525" s="27">
        <v>2.1800000000000002</v>
      </c>
      <c r="G525" s="27">
        <v>1.82</v>
      </c>
      <c r="H525" s="27">
        <v>0</v>
      </c>
      <c r="I525" s="27">
        <v>0.13</v>
      </c>
      <c r="J525" s="27">
        <v>0.01</v>
      </c>
      <c r="K525" s="27">
        <v>0.8</v>
      </c>
      <c r="L525" s="27">
        <v>3.68</v>
      </c>
      <c r="M525" s="27">
        <v>4.51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7.25</v>
      </c>
      <c r="X525" s="27">
        <v>8.6300000000000008</v>
      </c>
      <c r="Y525" s="27">
        <v>14.05</v>
      </c>
    </row>
    <row r="526" spans="1:25" x14ac:dyDescent="0.2">
      <c r="A526" s="43">
        <v>4</v>
      </c>
      <c r="B526" s="27">
        <v>7.17</v>
      </c>
      <c r="C526" s="27">
        <v>8.8800000000000008</v>
      </c>
      <c r="D526" s="27">
        <v>2.73</v>
      </c>
      <c r="E526" s="27">
        <v>1.1499999999999999</v>
      </c>
      <c r="F526" s="27">
        <v>0.82</v>
      </c>
      <c r="G526" s="27">
        <v>0.16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0.01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1.68</v>
      </c>
      <c r="Y526" s="27">
        <v>0.2</v>
      </c>
    </row>
    <row r="527" spans="1:25" x14ac:dyDescent="0.2">
      <c r="A527" s="43">
        <v>5</v>
      </c>
      <c r="B527" s="27">
        <v>8.1999999999999993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0.04</v>
      </c>
      <c r="K527" s="27">
        <v>3.6</v>
      </c>
      <c r="L527" s="27">
        <v>13.69</v>
      </c>
      <c r="M527" s="27">
        <v>17.48</v>
      </c>
      <c r="N527" s="27">
        <v>2.86</v>
      </c>
      <c r="O527" s="27">
        <v>7.19</v>
      </c>
      <c r="P527" s="27">
        <v>0.85</v>
      </c>
      <c r="Q527" s="27">
        <v>2.15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8.2799999999999994</v>
      </c>
      <c r="Y527" s="27">
        <v>0</v>
      </c>
    </row>
    <row r="528" spans="1:25" x14ac:dyDescent="0.2">
      <c r="A528" s="43">
        <v>6</v>
      </c>
      <c r="B528" s="27">
        <v>1.5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7.07</v>
      </c>
      <c r="M528" s="27">
        <v>5.84</v>
      </c>
      <c r="N528" s="27">
        <v>0</v>
      </c>
      <c r="O528" s="27">
        <v>0.17</v>
      </c>
      <c r="P528" s="27">
        <v>0</v>
      </c>
      <c r="Q528" s="27">
        <v>1.06</v>
      </c>
      <c r="R528" s="27">
        <v>8.3800000000000008</v>
      </c>
      <c r="S528" s="27">
        <v>5.64</v>
      </c>
      <c r="T528" s="27">
        <v>6.26</v>
      </c>
      <c r="U528" s="27">
        <v>0</v>
      </c>
      <c r="V528" s="27">
        <v>0.63</v>
      </c>
      <c r="W528" s="27">
        <v>11.1</v>
      </c>
      <c r="X528" s="27">
        <v>8.7100000000000009</v>
      </c>
      <c r="Y528" s="27">
        <v>7.32</v>
      </c>
    </row>
    <row r="529" spans="1:25" x14ac:dyDescent="0.2">
      <c r="A529" s="43">
        <v>7</v>
      </c>
      <c r="B529" s="27">
        <v>2.38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7.0000000000000007E-2</v>
      </c>
      <c r="M529" s="27">
        <v>0.75</v>
      </c>
      <c r="N529" s="27">
        <v>0.06</v>
      </c>
      <c r="O529" s="27">
        <v>0.57999999999999996</v>
      </c>
      <c r="P529" s="27">
        <v>0.89</v>
      </c>
      <c r="Q529" s="27">
        <v>0.66</v>
      </c>
      <c r="R529" s="27">
        <v>1.36</v>
      </c>
      <c r="S529" s="27">
        <v>0</v>
      </c>
      <c r="T529" s="27">
        <v>0</v>
      </c>
      <c r="U529" s="27">
        <v>0</v>
      </c>
      <c r="V529" s="27">
        <v>0</v>
      </c>
      <c r="W529" s="27">
        <v>2.2400000000000002</v>
      </c>
      <c r="X529" s="27">
        <v>17.64</v>
      </c>
      <c r="Y529" s="27">
        <v>9.14</v>
      </c>
    </row>
    <row r="530" spans="1:25" x14ac:dyDescent="0.2">
      <c r="A530" s="43">
        <v>8</v>
      </c>
      <c r="B530" s="27">
        <v>6.21</v>
      </c>
      <c r="C530" s="27">
        <v>1.1399999999999999</v>
      </c>
      <c r="D530" s="27">
        <v>0.46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1</v>
      </c>
      <c r="K530" s="27">
        <v>5.0199999999999996</v>
      </c>
      <c r="L530" s="27">
        <v>11.3</v>
      </c>
      <c r="M530" s="27">
        <v>12.64</v>
      </c>
      <c r="N530" s="27">
        <v>9.4</v>
      </c>
      <c r="O530" s="27">
        <v>13.82</v>
      </c>
      <c r="P530" s="27">
        <v>11.68</v>
      </c>
      <c r="Q530" s="27">
        <v>12.49</v>
      </c>
      <c r="R530" s="27">
        <v>23.36</v>
      </c>
      <c r="S530" s="27">
        <v>21.82</v>
      </c>
      <c r="T530" s="27">
        <v>17.850000000000001</v>
      </c>
      <c r="U530" s="27">
        <v>12.06</v>
      </c>
      <c r="V530" s="27">
        <v>10.69</v>
      </c>
      <c r="W530" s="27">
        <v>14.76</v>
      </c>
      <c r="X530" s="27">
        <v>14.02</v>
      </c>
      <c r="Y530" s="27">
        <v>13.2</v>
      </c>
    </row>
    <row r="531" spans="1:25" x14ac:dyDescent="0.2">
      <c r="A531" s="43">
        <v>9</v>
      </c>
      <c r="B531" s="27">
        <v>8.7200000000000006</v>
      </c>
      <c r="C531" s="27">
        <v>4.87</v>
      </c>
      <c r="D531" s="27">
        <v>2.27</v>
      </c>
      <c r="E531" s="27">
        <v>0.17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0.86</v>
      </c>
      <c r="L531" s="27">
        <v>14.37</v>
      </c>
      <c r="M531" s="27">
        <v>14.86</v>
      </c>
      <c r="N531" s="27">
        <v>12.1</v>
      </c>
      <c r="O531" s="27">
        <v>11.59</v>
      </c>
      <c r="P531" s="27">
        <v>10.39</v>
      </c>
      <c r="Q531" s="27">
        <v>10.75</v>
      </c>
      <c r="R531" s="27">
        <v>10.61</v>
      </c>
      <c r="S531" s="27">
        <v>14.33</v>
      </c>
      <c r="T531" s="27">
        <v>12.96</v>
      </c>
      <c r="U531" s="27">
        <v>9.51</v>
      </c>
      <c r="V531" s="27">
        <v>5.62</v>
      </c>
      <c r="W531" s="27">
        <v>14.83</v>
      </c>
      <c r="X531" s="27">
        <v>22.04</v>
      </c>
      <c r="Y531" s="27">
        <v>20.21</v>
      </c>
    </row>
    <row r="532" spans="1:25" x14ac:dyDescent="0.2">
      <c r="A532" s="43">
        <v>10</v>
      </c>
      <c r="B532" s="27">
        <v>4.58</v>
      </c>
      <c r="C532" s="27">
        <v>0.36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3.7</v>
      </c>
      <c r="K532" s="27">
        <v>13.59</v>
      </c>
      <c r="L532" s="27">
        <v>10.6</v>
      </c>
      <c r="M532" s="27">
        <v>13.71</v>
      </c>
      <c r="N532" s="27">
        <v>8.58</v>
      </c>
      <c r="O532" s="27">
        <v>13.18</v>
      </c>
      <c r="P532" s="27">
        <v>11.64</v>
      </c>
      <c r="Q532" s="27">
        <v>11.09</v>
      </c>
      <c r="R532" s="27">
        <v>5.71</v>
      </c>
      <c r="S532" s="27">
        <v>3.22</v>
      </c>
      <c r="T532" s="27">
        <v>1.97</v>
      </c>
      <c r="U532" s="27">
        <v>0</v>
      </c>
      <c r="V532" s="27">
        <v>0</v>
      </c>
      <c r="W532" s="27">
        <v>0.03</v>
      </c>
      <c r="X532" s="27">
        <v>1.54</v>
      </c>
      <c r="Y532" s="27">
        <v>3.74</v>
      </c>
    </row>
    <row r="533" spans="1:25" x14ac:dyDescent="0.2">
      <c r="A533" s="43">
        <v>11</v>
      </c>
      <c r="B533" s="27">
        <v>3.33</v>
      </c>
      <c r="C533" s="27">
        <v>0</v>
      </c>
      <c r="D533" s="27">
        <v>0</v>
      </c>
      <c r="E533" s="27">
        <v>0</v>
      </c>
      <c r="F533" s="27">
        <v>0.9</v>
      </c>
      <c r="G533" s="27">
        <v>3</v>
      </c>
      <c r="H533" s="27">
        <v>0</v>
      </c>
      <c r="I533" s="27">
        <v>0</v>
      </c>
      <c r="J533" s="27">
        <v>0</v>
      </c>
      <c r="K533" s="27">
        <v>0</v>
      </c>
      <c r="L533" s="27">
        <v>3.15</v>
      </c>
      <c r="M533" s="27">
        <v>5.88</v>
      </c>
      <c r="N533" s="27">
        <v>3.79</v>
      </c>
      <c r="O533" s="27">
        <v>5.93</v>
      </c>
      <c r="P533" s="27">
        <v>3.59</v>
      </c>
      <c r="Q533" s="27">
        <v>3.27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0.02</v>
      </c>
      <c r="X533" s="27">
        <v>2.85</v>
      </c>
      <c r="Y533" s="27">
        <v>0.01</v>
      </c>
    </row>
    <row r="534" spans="1:25" x14ac:dyDescent="0.2">
      <c r="A534" s="43">
        <v>12</v>
      </c>
      <c r="B534" s="27">
        <v>7.38</v>
      </c>
      <c r="C534" s="27">
        <v>2.96</v>
      </c>
      <c r="D534" s="27">
        <v>5.5</v>
      </c>
      <c r="E534" s="27">
        <v>13.52</v>
      </c>
      <c r="F534" s="27">
        <v>16.239999999999998</v>
      </c>
      <c r="G534" s="27">
        <v>0</v>
      </c>
      <c r="H534" s="27">
        <v>0</v>
      </c>
      <c r="I534" s="27">
        <v>0</v>
      </c>
      <c r="J534" s="27">
        <v>1.07</v>
      </c>
      <c r="K534" s="27">
        <v>6.24</v>
      </c>
      <c r="L534" s="27">
        <v>9.83</v>
      </c>
      <c r="M534" s="27">
        <v>12.15</v>
      </c>
      <c r="N534" s="27">
        <v>4.45</v>
      </c>
      <c r="O534" s="27">
        <v>9.1999999999999993</v>
      </c>
      <c r="P534" s="27">
        <v>4.95</v>
      </c>
      <c r="Q534" s="27">
        <v>4.58</v>
      </c>
      <c r="R534" s="27">
        <v>4.04</v>
      </c>
      <c r="S534" s="27">
        <v>0.28000000000000003</v>
      </c>
      <c r="T534" s="27">
        <v>0</v>
      </c>
      <c r="U534" s="27">
        <v>0</v>
      </c>
      <c r="V534" s="27">
        <v>0</v>
      </c>
      <c r="W534" s="27">
        <v>1.87</v>
      </c>
      <c r="X534" s="27">
        <v>16.57</v>
      </c>
      <c r="Y534" s="27">
        <v>7.87</v>
      </c>
    </row>
    <row r="535" spans="1:25" x14ac:dyDescent="0.2">
      <c r="A535" s="43">
        <v>13</v>
      </c>
      <c r="B535" s="27">
        <v>3.59</v>
      </c>
      <c r="C535" s="27">
        <v>10.16</v>
      </c>
      <c r="D535" s="27">
        <v>6.96</v>
      </c>
      <c r="E535" s="27">
        <v>4.2300000000000004</v>
      </c>
      <c r="F535" s="27">
        <v>0.02</v>
      </c>
      <c r="G535" s="27">
        <v>0</v>
      </c>
      <c r="H535" s="27">
        <v>0</v>
      </c>
      <c r="I535" s="27">
        <v>0</v>
      </c>
      <c r="J535" s="27">
        <v>0.06</v>
      </c>
      <c r="K535" s="27">
        <v>1.96</v>
      </c>
      <c r="L535" s="27">
        <v>0.56000000000000005</v>
      </c>
      <c r="M535" s="27">
        <v>3.51</v>
      </c>
      <c r="N535" s="27">
        <v>0</v>
      </c>
      <c r="O535" s="27">
        <v>0</v>
      </c>
      <c r="P535" s="27">
        <v>0</v>
      </c>
      <c r="Q535" s="27">
        <v>2.13</v>
      </c>
      <c r="R535" s="27">
        <v>6.44</v>
      </c>
      <c r="S535" s="27">
        <v>2.78</v>
      </c>
      <c r="T535" s="27">
        <v>1.1399999999999999</v>
      </c>
      <c r="U535" s="27">
        <v>0.38</v>
      </c>
      <c r="V535" s="27">
        <v>0</v>
      </c>
      <c r="W535" s="27">
        <v>0.08</v>
      </c>
      <c r="X535" s="27">
        <v>19.3</v>
      </c>
      <c r="Y535" s="27">
        <v>9.7899999999999991</v>
      </c>
    </row>
    <row r="536" spans="1:25" x14ac:dyDescent="0.2">
      <c r="A536" s="43">
        <v>14</v>
      </c>
      <c r="B536" s="27">
        <v>14.34</v>
      </c>
      <c r="C536" s="27">
        <v>10.050000000000001</v>
      </c>
      <c r="D536" s="27">
        <v>8.41</v>
      </c>
      <c r="E536" s="27">
        <v>2.64</v>
      </c>
      <c r="F536" s="27">
        <v>0.02</v>
      </c>
      <c r="G536" s="27">
        <v>0</v>
      </c>
      <c r="H536" s="27">
        <v>0</v>
      </c>
      <c r="I536" s="27">
        <v>0</v>
      </c>
      <c r="J536" s="27">
        <v>0</v>
      </c>
      <c r="K536" s="27">
        <v>0.17</v>
      </c>
      <c r="L536" s="27">
        <v>1.68</v>
      </c>
      <c r="M536" s="27">
        <v>4.13</v>
      </c>
      <c r="N536" s="27">
        <v>0.19</v>
      </c>
      <c r="O536" s="27">
        <v>0.94</v>
      </c>
      <c r="P536" s="27">
        <v>0.63</v>
      </c>
      <c r="Q536" s="27">
        <v>1.01</v>
      </c>
      <c r="R536" s="27">
        <v>1.1200000000000001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12.76</v>
      </c>
      <c r="Y536" s="27">
        <v>9.11</v>
      </c>
    </row>
    <row r="537" spans="1:25" x14ac:dyDescent="0.2">
      <c r="A537" s="43">
        <v>15</v>
      </c>
      <c r="B537" s="27">
        <v>7.81</v>
      </c>
      <c r="C537" s="27">
        <v>16.97</v>
      </c>
      <c r="D537" s="27">
        <v>7</v>
      </c>
      <c r="E537" s="27">
        <v>26.58</v>
      </c>
      <c r="F537" s="27">
        <v>26.87</v>
      </c>
      <c r="G537" s="27">
        <v>0</v>
      </c>
      <c r="H537" s="27">
        <v>0</v>
      </c>
      <c r="I537" s="27">
        <v>0</v>
      </c>
      <c r="J537" s="27">
        <v>0</v>
      </c>
      <c r="K537" s="27">
        <v>0.18</v>
      </c>
      <c r="L537" s="27">
        <v>2.4900000000000002</v>
      </c>
      <c r="M537" s="27">
        <v>4.25</v>
      </c>
      <c r="N537" s="27">
        <v>0</v>
      </c>
      <c r="O537" s="27">
        <v>0.24</v>
      </c>
      <c r="P537" s="27">
        <v>0.5</v>
      </c>
      <c r="Q537" s="27">
        <v>0.36</v>
      </c>
      <c r="R537" s="27">
        <v>0.13</v>
      </c>
      <c r="S537" s="27">
        <v>0.12</v>
      </c>
      <c r="T537" s="27">
        <v>0.1</v>
      </c>
      <c r="U537" s="27">
        <v>0</v>
      </c>
      <c r="V537" s="27">
        <v>0</v>
      </c>
      <c r="W537" s="27">
        <v>0</v>
      </c>
      <c r="X537" s="27">
        <v>11.15</v>
      </c>
      <c r="Y537" s="27">
        <v>6.22</v>
      </c>
    </row>
    <row r="538" spans="1:25" x14ac:dyDescent="0.2">
      <c r="A538" s="43">
        <v>16</v>
      </c>
      <c r="B538" s="27">
        <v>22.59</v>
      </c>
      <c r="C538" s="27">
        <v>16.010000000000002</v>
      </c>
      <c r="D538" s="27">
        <v>8.0399999999999991</v>
      </c>
      <c r="E538" s="27">
        <v>6.01</v>
      </c>
      <c r="F538" s="27">
        <v>0.83</v>
      </c>
      <c r="G538" s="27">
        <v>0</v>
      </c>
      <c r="H538" s="27">
        <v>0</v>
      </c>
      <c r="I538" s="27">
        <v>0</v>
      </c>
      <c r="J538" s="27">
        <v>0</v>
      </c>
      <c r="K538" s="27">
        <v>1.61</v>
      </c>
      <c r="L538" s="27">
        <v>0.15</v>
      </c>
      <c r="M538" s="27">
        <v>3.64</v>
      </c>
      <c r="N538" s="27">
        <v>0</v>
      </c>
      <c r="O538" s="27">
        <v>0</v>
      </c>
      <c r="P538" s="27">
        <v>0.05</v>
      </c>
      <c r="Q538" s="27">
        <v>3.3</v>
      </c>
      <c r="R538" s="27">
        <v>5.96</v>
      </c>
      <c r="S538" s="27">
        <v>13.3</v>
      </c>
      <c r="T538" s="27">
        <v>17.61</v>
      </c>
      <c r="U538" s="27">
        <v>15.1</v>
      </c>
      <c r="V538" s="27">
        <v>7.8</v>
      </c>
      <c r="W538" s="27">
        <v>11.78</v>
      </c>
      <c r="X538" s="27">
        <v>22.21</v>
      </c>
      <c r="Y538" s="27">
        <v>25.04</v>
      </c>
    </row>
    <row r="539" spans="1:25" x14ac:dyDescent="0.2">
      <c r="A539" s="43">
        <v>17</v>
      </c>
      <c r="B539" s="27">
        <v>4.8099999999999996</v>
      </c>
      <c r="C539" s="27">
        <v>2.92</v>
      </c>
      <c r="D539" s="27">
        <v>5.29</v>
      </c>
      <c r="E539" s="27">
        <v>3.36</v>
      </c>
      <c r="F539" s="27">
        <v>3.84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3.26</v>
      </c>
      <c r="M539" s="27">
        <v>5.55</v>
      </c>
      <c r="N539" s="27">
        <v>0.47</v>
      </c>
      <c r="O539" s="27">
        <v>0.4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0.56000000000000005</v>
      </c>
      <c r="X539" s="27">
        <v>11.44</v>
      </c>
      <c r="Y539" s="27">
        <v>10.25</v>
      </c>
    </row>
    <row r="540" spans="1:25" x14ac:dyDescent="0.2">
      <c r="A540" s="43">
        <v>18</v>
      </c>
      <c r="B540" s="27">
        <v>1.5</v>
      </c>
      <c r="C540" s="27">
        <v>0</v>
      </c>
      <c r="D540" s="27">
        <v>1.65</v>
      </c>
      <c r="E540" s="27">
        <v>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4.63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14</v>
      </c>
      <c r="Y540" s="27">
        <v>9.39</v>
      </c>
    </row>
    <row r="541" spans="1:25" x14ac:dyDescent="0.2">
      <c r="A541" s="43">
        <v>19</v>
      </c>
      <c r="B541" s="27">
        <v>3.51</v>
      </c>
      <c r="C541" s="27">
        <v>14.82</v>
      </c>
      <c r="D541" s="27">
        <v>1.6</v>
      </c>
      <c r="E541" s="27">
        <v>3.57</v>
      </c>
      <c r="F541" s="27">
        <v>0.05</v>
      </c>
      <c r="G541" s="27">
        <v>0</v>
      </c>
      <c r="H541" s="27">
        <v>0</v>
      </c>
      <c r="I541" s="27">
        <v>0</v>
      </c>
      <c r="J541" s="27">
        <v>0</v>
      </c>
      <c r="K541" s="27">
        <v>0.02</v>
      </c>
      <c r="L541" s="27">
        <v>3.66</v>
      </c>
      <c r="M541" s="27">
        <v>5.65</v>
      </c>
      <c r="N541" s="27">
        <v>0.8</v>
      </c>
      <c r="O541" s="27">
        <v>0.51</v>
      </c>
      <c r="P541" s="27">
        <v>3.02</v>
      </c>
      <c r="Q541" s="27">
        <v>6.47</v>
      </c>
      <c r="R541" s="27">
        <v>9.76</v>
      </c>
      <c r="S541" s="27">
        <v>6.96</v>
      </c>
      <c r="T541" s="27">
        <v>2.79</v>
      </c>
      <c r="U541" s="27">
        <v>1.47</v>
      </c>
      <c r="V541" s="27">
        <v>0</v>
      </c>
      <c r="W541" s="27">
        <v>0.24</v>
      </c>
      <c r="X541" s="27">
        <v>8.35</v>
      </c>
      <c r="Y541" s="27">
        <v>3.47</v>
      </c>
    </row>
    <row r="542" spans="1:25" x14ac:dyDescent="0.2">
      <c r="A542" s="43">
        <v>20</v>
      </c>
      <c r="B542" s="27">
        <v>4.38</v>
      </c>
      <c r="C542" s="27">
        <v>14.24</v>
      </c>
      <c r="D542" s="27">
        <v>9.5500000000000007</v>
      </c>
      <c r="E542" s="27">
        <v>4.2</v>
      </c>
      <c r="F542" s="27">
        <v>0.73</v>
      </c>
      <c r="G542" s="27">
        <v>0</v>
      </c>
      <c r="H542" s="27">
        <v>0</v>
      </c>
      <c r="I542" s="27">
        <v>0</v>
      </c>
      <c r="J542" s="27">
        <v>0</v>
      </c>
      <c r="K542" s="27">
        <v>0.02</v>
      </c>
      <c r="L542" s="27">
        <v>4.38</v>
      </c>
      <c r="M542" s="27">
        <v>6.21</v>
      </c>
      <c r="N542" s="27">
        <v>3.57</v>
      </c>
      <c r="O542" s="27">
        <v>4.18</v>
      </c>
      <c r="P542" s="27">
        <v>4.76</v>
      </c>
      <c r="Q542" s="27">
        <v>6.68</v>
      </c>
      <c r="R542" s="27">
        <v>15.98</v>
      </c>
      <c r="S542" s="27">
        <v>5.22</v>
      </c>
      <c r="T542" s="27">
        <v>5.99</v>
      </c>
      <c r="U542" s="27">
        <v>3.64</v>
      </c>
      <c r="V542" s="27">
        <v>2.0699999999999998</v>
      </c>
      <c r="W542" s="27">
        <v>0.71</v>
      </c>
      <c r="X542" s="27">
        <v>8.52</v>
      </c>
      <c r="Y542" s="27">
        <v>3.46</v>
      </c>
    </row>
    <row r="543" spans="1:25" x14ac:dyDescent="0.2">
      <c r="A543" s="43">
        <v>21</v>
      </c>
      <c r="B543" s="27">
        <v>5.71</v>
      </c>
      <c r="C543" s="27">
        <v>7.11</v>
      </c>
      <c r="D543" s="27">
        <v>0.38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0.33</v>
      </c>
      <c r="R543" s="27">
        <v>3.52</v>
      </c>
      <c r="S543" s="27">
        <v>1.94</v>
      </c>
      <c r="T543" s="27">
        <v>0</v>
      </c>
      <c r="U543" s="27">
        <v>0</v>
      </c>
      <c r="V543" s="27">
        <v>0</v>
      </c>
      <c r="W543" s="27">
        <v>0</v>
      </c>
      <c r="X543" s="27">
        <v>5.29</v>
      </c>
      <c r="Y543" s="27">
        <v>5.67</v>
      </c>
    </row>
    <row r="544" spans="1:25" x14ac:dyDescent="0.2">
      <c r="A544" s="43">
        <v>22</v>
      </c>
      <c r="B544" s="27">
        <v>5.93</v>
      </c>
      <c r="C544" s="27">
        <v>33.020000000000003</v>
      </c>
      <c r="D544" s="27">
        <v>6.9</v>
      </c>
      <c r="E544" s="27">
        <v>5.38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0.77</v>
      </c>
      <c r="M544" s="27">
        <v>6.08</v>
      </c>
      <c r="N544" s="27">
        <v>2.02</v>
      </c>
      <c r="O544" s="27">
        <v>3.03</v>
      </c>
      <c r="P544" s="27">
        <v>2.2799999999999998</v>
      </c>
      <c r="Q544" s="27">
        <v>3.24</v>
      </c>
      <c r="R544" s="27">
        <v>4.28</v>
      </c>
      <c r="S544" s="27">
        <v>3.73</v>
      </c>
      <c r="T544" s="27">
        <v>3.96</v>
      </c>
      <c r="U544" s="27">
        <v>1.24</v>
      </c>
      <c r="V544" s="27">
        <v>0</v>
      </c>
      <c r="W544" s="27">
        <v>2.37</v>
      </c>
      <c r="X544" s="27">
        <v>13.3</v>
      </c>
      <c r="Y544" s="27">
        <v>11.43</v>
      </c>
    </row>
    <row r="545" spans="1:25" x14ac:dyDescent="0.2">
      <c r="A545" s="43">
        <v>23</v>
      </c>
      <c r="B545" s="27">
        <v>21.39</v>
      </c>
      <c r="C545" s="27">
        <v>34.29</v>
      </c>
      <c r="D545" s="27">
        <v>6.32</v>
      </c>
      <c r="E545" s="27">
        <v>4.6500000000000004</v>
      </c>
      <c r="F545" s="27">
        <v>7.72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6.92</v>
      </c>
      <c r="M545" s="27">
        <v>11.73</v>
      </c>
      <c r="N545" s="27">
        <v>3.22</v>
      </c>
      <c r="O545" s="27">
        <v>2.25</v>
      </c>
      <c r="P545" s="27">
        <v>2.4900000000000002</v>
      </c>
      <c r="Q545" s="27">
        <v>4.29</v>
      </c>
      <c r="R545" s="27">
        <v>6.75</v>
      </c>
      <c r="S545" s="27">
        <v>5.42</v>
      </c>
      <c r="T545" s="27">
        <v>7.26</v>
      </c>
      <c r="U545" s="27">
        <v>10.76</v>
      </c>
      <c r="V545" s="27">
        <v>3.08</v>
      </c>
      <c r="W545" s="27">
        <v>4.37</v>
      </c>
      <c r="X545" s="27">
        <v>11.4</v>
      </c>
      <c r="Y545" s="27">
        <v>7.35</v>
      </c>
    </row>
    <row r="546" spans="1:25" x14ac:dyDescent="0.2">
      <c r="A546" s="43">
        <v>24</v>
      </c>
      <c r="B546" s="27">
        <v>10.130000000000001</v>
      </c>
      <c r="C546" s="27">
        <v>2.81</v>
      </c>
      <c r="D546" s="27">
        <v>2.69</v>
      </c>
      <c r="E546" s="27">
        <v>10.18</v>
      </c>
      <c r="F546" s="27">
        <v>2.04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1.04</v>
      </c>
      <c r="M546" s="27">
        <v>0.77</v>
      </c>
      <c r="N546" s="27">
        <v>0</v>
      </c>
      <c r="O546" s="27">
        <v>2.33</v>
      </c>
      <c r="P546" s="27">
        <v>1.82</v>
      </c>
      <c r="Q546" s="27">
        <v>2.08</v>
      </c>
      <c r="R546" s="27">
        <v>0.76</v>
      </c>
      <c r="S546" s="27">
        <v>0.35</v>
      </c>
      <c r="T546" s="27">
        <v>0.38</v>
      </c>
      <c r="U546" s="27">
        <v>0</v>
      </c>
      <c r="V546" s="27">
        <v>0</v>
      </c>
      <c r="W546" s="27">
        <v>0.15</v>
      </c>
      <c r="X546" s="27">
        <v>9.5299999999999994</v>
      </c>
      <c r="Y546" s="27">
        <v>11.14</v>
      </c>
    </row>
    <row r="547" spans="1:25" x14ac:dyDescent="0.2">
      <c r="A547" s="43">
        <v>25</v>
      </c>
      <c r="B547" s="27">
        <v>4.29</v>
      </c>
      <c r="C547" s="27">
        <v>3.83</v>
      </c>
      <c r="D547" s="27">
        <v>9.58</v>
      </c>
      <c r="E547" s="27">
        <v>9.1300000000000008</v>
      </c>
      <c r="F547" s="27">
        <v>6.09</v>
      </c>
      <c r="G547" s="27">
        <v>2.2999999999999998</v>
      </c>
      <c r="H547" s="27">
        <v>0</v>
      </c>
      <c r="I547" s="27">
        <v>0.56999999999999995</v>
      </c>
      <c r="J547" s="27">
        <v>0</v>
      </c>
      <c r="K547" s="27">
        <v>1.2</v>
      </c>
      <c r="L547" s="27">
        <v>0.68</v>
      </c>
      <c r="M547" s="27">
        <v>3.3</v>
      </c>
      <c r="N547" s="27">
        <v>2.84</v>
      </c>
      <c r="O547" s="27">
        <v>2.97</v>
      </c>
      <c r="P547" s="27">
        <v>1.93</v>
      </c>
      <c r="Q547" s="27">
        <v>3.39</v>
      </c>
      <c r="R547" s="27">
        <v>0</v>
      </c>
      <c r="S547" s="27">
        <v>0</v>
      </c>
      <c r="T547" s="27">
        <v>0.01</v>
      </c>
      <c r="U547" s="27">
        <v>0</v>
      </c>
      <c r="V547" s="27">
        <v>0</v>
      </c>
      <c r="W547" s="27">
        <v>0</v>
      </c>
      <c r="X547" s="27">
        <v>2.0699999999999998</v>
      </c>
      <c r="Y547" s="27">
        <v>13.91</v>
      </c>
    </row>
    <row r="548" spans="1:25" x14ac:dyDescent="0.2">
      <c r="A548" s="43">
        <v>26</v>
      </c>
      <c r="B548" s="27">
        <v>6.57</v>
      </c>
      <c r="C548" s="27">
        <v>0.74</v>
      </c>
      <c r="D548" s="27">
        <v>1.49</v>
      </c>
      <c r="E548" s="27">
        <v>0.27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2.89</v>
      </c>
      <c r="Y548" s="27">
        <v>3.67</v>
      </c>
    </row>
    <row r="549" spans="1:25" x14ac:dyDescent="0.2">
      <c r="A549" s="43">
        <v>27</v>
      </c>
      <c r="B549" s="27">
        <v>0.91</v>
      </c>
      <c r="C549" s="27">
        <v>3.9</v>
      </c>
      <c r="D549" s="27">
        <v>2.95</v>
      </c>
      <c r="E549" s="27">
        <v>2.86</v>
      </c>
      <c r="F549" s="27">
        <v>1.86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1.62</v>
      </c>
      <c r="N549" s="27">
        <v>0.01</v>
      </c>
      <c r="O549" s="27">
        <v>0</v>
      </c>
      <c r="P549" s="27">
        <v>0.03</v>
      </c>
      <c r="Q549" s="27">
        <v>0</v>
      </c>
      <c r="R549" s="27">
        <v>0.01</v>
      </c>
      <c r="S549" s="27">
        <v>0.2</v>
      </c>
      <c r="T549" s="27">
        <v>0.03</v>
      </c>
      <c r="U549" s="27">
        <v>0</v>
      </c>
      <c r="V549" s="27">
        <v>0</v>
      </c>
      <c r="W549" s="27">
        <v>0</v>
      </c>
      <c r="X549" s="27">
        <v>5.04</v>
      </c>
      <c r="Y549" s="27">
        <v>1.7</v>
      </c>
    </row>
    <row r="550" spans="1:25" x14ac:dyDescent="0.2">
      <c r="A550" s="43">
        <v>28</v>
      </c>
      <c r="B550" s="27">
        <v>3.9</v>
      </c>
      <c r="C550" s="27">
        <v>1.85</v>
      </c>
      <c r="D550" s="27">
        <v>5.59</v>
      </c>
      <c r="E550" s="27">
        <v>4.5199999999999996</v>
      </c>
      <c r="F550" s="27">
        <v>5.55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0.09</v>
      </c>
      <c r="M550" s="27">
        <v>4.01</v>
      </c>
      <c r="N550" s="27">
        <v>0.92</v>
      </c>
      <c r="O550" s="27">
        <v>1.93</v>
      </c>
      <c r="P550" s="27">
        <v>2.56</v>
      </c>
      <c r="Q550" s="27">
        <v>3.09</v>
      </c>
      <c r="R550" s="27">
        <v>14.53</v>
      </c>
      <c r="S550" s="27">
        <v>12.44</v>
      </c>
      <c r="T550" s="27">
        <v>15.17</v>
      </c>
      <c r="U550" s="27">
        <v>14.15</v>
      </c>
      <c r="V550" s="27">
        <v>3.16</v>
      </c>
      <c r="W550" s="27">
        <v>12.34</v>
      </c>
      <c r="X550" s="27">
        <v>27.38</v>
      </c>
      <c r="Y550" s="27">
        <v>26.19</v>
      </c>
    </row>
    <row r="551" spans="1:25" x14ac:dyDescent="0.2">
      <c r="A551" s="43">
        <v>29</v>
      </c>
      <c r="B551" s="27">
        <v>6.19</v>
      </c>
      <c r="C551" s="27">
        <v>24.62</v>
      </c>
      <c r="D551" s="27">
        <v>30.69</v>
      </c>
      <c r="E551" s="27">
        <v>0.1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0.74</v>
      </c>
      <c r="L551" s="27">
        <v>4.41</v>
      </c>
      <c r="M551" s="27">
        <v>7.72</v>
      </c>
      <c r="N551" s="27">
        <v>1.49</v>
      </c>
      <c r="O551" s="27">
        <v>3.51</v>
      </c>
      <c r="P551" s="27">
        <v>6.18</v>
      </c>
      <c r="Q551" s="27">
        <v>8</v>
      </c>
      <c r="R551" s="27">
        <v>7.14</v>
      </c>
      <c r="S551" s="27">
        <v>4.09</v>
      </c>
      <c r="T551" s="27">
        <v>12.71</v>
      </c>
      <c r="U551" s="27">
        <v>7.55</v>
      </c>
      <c r="V551" s="27">
        <v>0</v>
      </c>
      <c r="W551" s="27">
        <v>6.43</v>
      </c>
      <c r="X551" s="27">
        <v>15.05</v>
      </c>
      <c r="Y551" s="27">
        <v>9.6199999999999992</v>
      </c>
    </row>
    <row r="552" spans="1:25" x14ac:dyDescent="0.2">
      <c r="A552" s="43">
        <v>30</v>
      </c>
      <c r="B552" s="27">
        <v>5.65</v>
      </c>
      <c r="C552" s="27">
        <v>2.08</v>
      </c>
      <c r="D552" s="27">
        <v>0.83</v>
      </c>
      <c r="E552" s="27">
        <v>1.86</v>
      </c>
      <c r="F552" s="27">
        <v>1.52</v>
      </c>
      <c r="G552" s="27">
        <v>0</v>
      </c>
      <c r="H552" s="27">
        <v>0</v>
      </c>
      <c r="I552" s="27">
        <v>0</v>
      </c>
      <c r="J552" s="27">
        <v>0</v>
      </c>
      <c r="K552" s="27">
        <v>2</v>
      </c>
      <c r="L552" s="27">
        <v>3.18</v>
      </c>
      <c r="M552" s="27">
        <v>4.99</v>
      </c>
      <c r="N552" s="27">
        <v>4.0199999999999996</v>
      </c>
      <c r="O552" s="27">
        <v>7</v>
      </c>
      <c r="P552" s="27">
        <v>7.75</v>
      </c>
      <c r="Q552" s="27">
        <v>9.69</v>
      </c>
      <c r="R552" s="27">
        <v>17.739999999999998</v>
      </c>
      <c r="S552" s="27">
        <v>19.170000000000002</v>
      </c>
      <c r="T552" s="27">
        <v>21.29</v>
      </c>
      <c r="U552" s="27">
        <v>17.2</v>
      </c>
      <c r="V552" s="27">
        <v>14.69</v>
      </c>
      <c r="W552" s="27">
        <v>20.65</v>
      </c>
      <c r="X552" s="27">
        <v>15.3</v>
      </c>
      <c r="Y552" s="27">
        <v>9.23</v>
      </c>
    </row>
    <row r="553" spans="1:25" x14ac:dyDescent="0.2">
      <c r="A553" s="43">
        <v>31</v>
      </c>
      <c r="B553" s="27">
        <v>3.02</v>
      </c>
      <c r="C553" s="27">
        <v>3.25</v>
      </c>
      <c r="D553" s="27">
        <v>2.72</v>
      </c>
      <c r="E553" s="27">
        <v>4.21</v>
      </c>
      <c r="F553" s="27">
        <v>0.25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4.47</v>
      </c>
      <c r="M553" s="27">
        <v>4.9800000000000004</v>
      </c>
      <c r="N553" s="27">
        <v>9.0299999999999994</v>
      </c>
      <c r="O553" s="27">
        <v>8.7899999999999991</v>
      </c>
      <c r="P553" s="27">
        <v>9.42</v>
      </c>
      <c r="Q553" s="27">
        <v>8.94</v>
      </c>
      <c r="R553" s="27">
        <v>11.72</v>
      </c>
      <c r="S553" s="27">
        <v>11.19</v>
      </c>
      <c r="T553" s="27">
        <v>15.63</v>
      </c>
      <c r="U553" s="27">
        <v>15.08</v>
      </c>
      <c r="V553" s="27">
        <v>13.65</v>
      </c>
      <c r="W553" s="27">
        <v>15.95</v>
      </c>
      <c r="X553" s="27">
        <v>19.989999999999998</v>
      </c>
      <c r="Y553" s="27">
        <v>15.76</v>
      </c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ROUND(15.29/100*0.74*(-5.22),2)</f>
        <v>-0.59</v>
      </c>
      <c r="O559" s="107"/>
      <c r="P559" s="107"/>
      <c r="Q559" s="99">
        <f>ROUND(14.04/100*0.74*(-5.22),2)</f>
        <v>-0.54</v>
      </c>
      <c r="R559" s="107"/>
      <c r="S559" s="107"/>
      <c r="T559" s="99">
        <f>ROUND(9.56/100*0.74*(-5.22),2)</f>
        <v>-0.37</v>
      </c>
      <c r="U559" s="107"/>
      <c r="V559" s="107"/>
      <c r="W559" s="99">
        <f>ROUND(5.6/100*0.74*(-5.22),2)</f>
        <v>-0.22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ROUND(15.29/100*0.74*183.58,2)</f>
        <v>20.77</v>
      </c>
      <c r="O560" s="107"/>
      <c r="P560" s="107"/>
      <c r="Q560" s="99">
        <f>ROUND(14.04/100*0.74*183.58,2)</f>
        <v>19.07</v>
      </c>
      <c r="R560" s="107"/>
      <c r="S560" s="107"/>
      <c r="T560" s="99">
        <f>ROUND(9.56/100*0.74*183.58,2)</f>
        <v>12.99</v>
      </c>
      <c r="U560" s="107"/>
      <c r="V560" s="107"/>
      <c r="W560" s="99">
        <f>ROUND(5.6/100*0.74*183.58,2)</f>
        <v>7.61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ROUND(15.29/100*0.74*359906.09,2)</f>
        <v>40721.93</v>
      </c>
      <c r="G567" s="99"/>
      <c r="H567" s="99"/>
      <c r="I567" s="99"/>
      <c r="J567" s="99"/>
      <c r="K567" s="98">
        <f>ROUND(14.04/100*0.74*359906.09,2)</f>
        <v>37392.800000000003</v>
      </c>
      <c r="L567" s="99"/>
      <c r="M567" s="99"/>
      <c r="N567" s="99"/>
      <c r="O567" s="99"/>
      <c r="P567" s="98">
        <f>ROUND(9.56/100*0.74*359906.09,2)</f>
        <v>25461.200000000001</v>
      </c>
      <c r="Q567" s="99"/>
      <c r="R567" s="99"/>
      <c r="S567" s="99"/>
      <c r="T567" s="99"/>
      <c r="U567" s="98">
        <f>ROUND(5.6/100*0.74*359906.09,2)</f>
        <v>14914.51</v>
      </c>
      <c r="V567" s="99"/>
      <c r="W567" s="99"/>
      <c r="X567" s="99"/>
      <c r="Y567" s="99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A562:T562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560:M560"/>
    <mergeCell ref="N560:P560"/>
    <mergeCell ref="Q560:S560"/>
    <mergeCell ref="T560:V560"/>
    <mergeCell ref="W560:Y560"/>
    <mergeCell ref="A564:E566"/>
    <mergeCell ref="F564:Y564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zoomScaleNormal="100" workbookViewId="0">
      <selection activeCell="G14" sqref="G14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153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45"/>
      <c r="C8" s="45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46" t="s">
        <v>114</v>
      </c>
      <c r="E12" s="46" t="s">
        <v>115</v>
      </c>
      <c r="F12" s="46" t="s">
        <v>116</v>
      </c>
      <c r="G12" s="46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ROUND(15.29/100*0.74*1759.27,2)</f>
        <v>199.05</v>
      </c>
      <c r="E13" s="10">
        <f>ROUND(14.04/100*0.74*1759.27,2)</f>
        <v>182.78</v>
      </c>
      <c r="F13" s="10">
        <f>ROUND(9.56/100*0.74*1759.27,2)</f>
        <v>124.46</v>
      </c>
      <c r="G13" s="10">
        <f>ROUND(5.6/100*0.74*1759.27,2)</f>
        <v>72.900000000000006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2:G2"/>
    <mergeCell ref="A3:G3"/>
    <mergeCell ref="A7:F7"/>
    <mergeCell ref="A11:C12"/>
    <mergeCell ref="D11:G11"/>
    <mergeCell ref="A13:C13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EK18" sqref="EK18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ROUND(15.29/100*0.74*1065.65,2)</f>
        <v>120.57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ROUND(14.04/100*0.74*1065.65,2)</f>
        <v>110.72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ROUND(9.56/100*0.74*1065.65,2)</f>
        <v>75.39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ROUND(5.6/100*0.74*1065.65,2)</f>
        <v>44.16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ROUND(15.29/100*0.74*1943.62,2)</f>
        <v>219.91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ROUND(14.04/100*0.74*1943.62,2)</f>
        <v>201.93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ROUND(9.56/100*0.74*1943.62,2)</f>
        <v>137.5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ROUND(5.6/100*0.74*1943.62,2)</f>
        <v>80.540000000000006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ROUND(15.29/100*0.74*4048.37,2)</f>
        <v>458.06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ROUND(14.04/100*0.74*4048.37,2)</f>
        <v>420.61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ROUND(9.56/100*0.74*4048.37,2)</f>
        <v>286.39999999999998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ROUND(5.6/100*0.74*4048.37,2)</f>
        <v>167.76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ROUND(15.29/100*0.74*1065.65,2)</f>
        <v>120.57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ROUND(14.04/100*0.74*1065.65,2)</f>
        <v>110.72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ROUND(9.56/100*0.74*1065.65,2)</f>
        <v>75.39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ROUND(5.6/100*0.74*1065.65,2)</f>
        <v>44.16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ROUND(15.29/100*0.74*2767.35,2)</f>
        <v>313.11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ROUND(14.04/100*0.74*2767.35,2)</f>
        <v>287.52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ROUND(9.56/100*0.74*2767.35,2)</f>
        <v>195.77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ROUND(5.6/100*0.74*2767.35,2)</f>
        <v>114.68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EX88:FD88"/>
    <mergeCell ref="FE88:FK88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C87:EI87"/>
    <mergeCell ref="EJ87:EP87"/>
    <mergeCell ref="EQ87:EW87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6:FD86"/>
    <mergeCell ref="FE86:FK86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J81:EP81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FE80:FK80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EQ64:EW64"/>
    <mergeCell ref="EX64:FD64"/>
    <mergeCell ref="FE64:FK64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EC61:EI61"/>
    <mergeCell ref="EJ61:EP61"/>
    <mergeCell ref="EQ61:EW61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X60:FD60"/>
    <mergeCell ref="FE60:FK60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59:EI59"/>
    <mergeCell ref="EJ59:EP59"/>
    <mergeCell ref="EQ59:EW59"/>
    <mergeCell ref="EX59:FD59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B570" sqref="B570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48">
        <v>1</v>
      </c>
      <c r="B7" s="22">
        <v>155.1</v>
      </c>
      <c r="C7" s="22">
        <v>136.71</v>
      </c>
      <c r="D7" s="22">
        <v>124.05</v>
      </c>
      <c r="E7" s="22">
        <v>112.86</v>
      </c>
      <c r="F7" s="22">
        <v>109.6</v>
      </c>
      <c r="G7" s="22">
        <v>106.62</v>
      </c>
      <c r="H7" s="22">
        <v>107.3</v>
      </c>
      <c r="I7" s="22">
        <v>118.5</v>
      </c>
      <c r="J7" s="22">
        <v>135.94</v>
      </c>
      <c r="K7" s="22">
        <v>168.13</v>
      </c>
      <c r="L7" s="22">
        <v>174.46</v>
      </c>
      <c r="M7" s="22">
        <v>176.32</v>
      </c>
      <c r="N7" s="22">
        <v>179.07</v>
      </c>
      <c r="O7" s="22">
        <v>178.87</v>
      </c>
      <c r="P7" s="22">
        <v>177.4</v>
      </c>
      <c r="Q7" s="22">
        <v>175.4</v>
      </c>
      <c r="R7" s="22">
        <v>175.06</v>
      </c>
      <c r="S7" s="22">
        <v>173.99</v>
      </c>
      <c r="T7" s="22">
        <v>170.74</v>
      </c>
      <c r="U7" s="22">
        <v>170.1</v>
      </c>
      <c r="V7" s="22">
        <v>169.16</v>
      </c>
      <c r="W7" s="22">
        <v>172.73</v>
      </c>
      <c r="X7" s="22">
        <v>177.42</v>
      </c>
      <c r="Y7" s="22">
        <v>173.16</v>
      </c>
    </row>
    <row r="8" spans="1:25" ht="12" customHeight="1" x14ac:dyDescent="0.2">
      <c r="A8" s="48">
        <v>2</v>
      </c>
      <c r="B8" s="22">
        <v>137.25</v>
      </c>
      <c r="C8" s="22">
        <v>107.57</v>
      </c>
      <c r="D8" s="22">
        <v>106.07</v>
      </c>
      <c r="E8" s="22">
        <v>102.53</v>
      </c>
      <c r="F8" s="22">
        <v>99.84</v>
      </c>
      <c r="G8" s="22">
        <v>95.18</v>
      </c>
      <c r="H8" s="22">
        <v>104.22</v>
      </c>
      <c r="I8" s="22">
        <v>120.62</v>
      </c>
      <c r="J8" s="22">
        <v>154.78</v>
      </c>
      <c r="K8" s="22">
        <v>166.56</v>
      </c>
      <c r="L8" s="22">
        <v>168.22</v>
      </c>
      <c r="M8" s="22">
        <v>167.53</v>
      </c>
      <c r="N8" s="22">
        <v>167.18</v>
      </c>
      <c r="O8" s="22">
        <v>168.18</v>
      </c>
      <c r="P8" s="22">
        <v>172.22</v>
      </c>
      <c r="Q8" s="22">
        <v>168.73</v>
      </c>
      <c r="R8" s="22">
        <v>168.83</v>
      </c>
      <c r="S8" s="22">
        <v>167.15</v>
      </c>
      <c r="T8" s="22">
        <v>162.69999999999999</v>
      </c>
      <c r="U8" s="22">
        <v>160.59</v>
      </c>
      <c r="V8" s="22">
        <v>159.61000000000001</v>
      </c>
      <c r="W8" s="22">
        <v>159.08000000000001</v>
      </c>
      <c r="X8" s="22">
        <v>157.05000000000001</v>
      </c>
      <c r="Y8" s="22">
        <v>126.86</v>
      </c>
    </row>
    <row r="9" spans="1:25" ht="12" customHeight="1" x14ac:dyDescent="0.2">
      <c r="A9" s="48">
        <v>3</v>
      </c>
      <c r="B9" s="22">
        <v>108.17</v>
      </c>
      <c r="C9" s="22">
        <v>104.31</v>
      </c>
      <c r="D9" s="22">
        <v>100.78</v>
      </c>
      <c r="E9" s="22">
        <v>81.92</v>
      </c>
      <c r="F9" s="22">
        <v>84.42</v>
      </c>
      <c r="G9" s="22">
        <v>101.86</v>
      </c>
      <c r="H9" s="22">
        <v>110.09</v>
      </c>
      <c r="I9" s="22">
        <v>119.36</v>
      </c>
      <c r="J9" s="22">
        <v>153.33000000000001</v>
      </c>
      <c r="K9" s="22">
        <v>167.03</v>
      </c>
      <c r="L9" s="22">
        <v>168.86</v>
      </c>
      <c r="M9" s="22">
        <v>167.93</v>
      </c>
      <c r="N9" s="22">
        <v>166.73</v>
      </c>
      <c r="O9" s="22">
        <v>168.23</v>
      </c>
      <c r="P9" s="22">
        <v>170.66</v>
      </c>
      <c r="Q9" s="22">
        <v>168.01</v>
      </c>
      <c r="R9" s="22">
        <v>168.88</v>
      </c>
      <c r="S9" s="22">
        <v>165.89</v>
      </c>
      <c r="T9" s="22">
        <v>164.78</v>
      </c>
      <c r="U9" s="22">
        <v>160.97</v>
      </c>
      <c r="V9" s="22">
        <v>160.22999999999999</v>
      </c>
      <c r="W9" s="22">
        <v>160.94999999999999</v>
      </c>
      <c r="X9" s="22">
        <v>161.69999999999999</v>
      </c>
      <c r="Y9" s="22">
        <v>138.19999999999999</v>
      </c>
    </row>
    <row r="10" spans="1:25" ht="12" customHeight="1" x14ac:dyDescent="0.2">
      <c r="A10" s="48">
        <v>4</v>
      </c>
      <c r="B10" s="22">
        <v>112.06</v>
      </c>
      <c r="C10" s="22">
        <v>106.63</v>
      </c>
      <c r="D10" s="22">
        <v>104.63</v>
      </c>
      <c r="E10" s="22">
        <v>98.75</v>
      </c>
      <c r="F10" s="22">
        <v>101.71</v>
      </c>
      <c r="G10" s="22">
        <v>104.81</v>
      </c>
      <c r="H10" s="22">
        <v>108.16</v>
      </c>
      <c r="I10" s="22">
        <v>133.44999999999999</v>
      </c>
      <c r="J10" s="22">
        <v>157.81</v>
      </c>
      <c r="K10" s="22">
        <v>172.94</v>
      </c>
      <c r="L10" s="22">
        <v>176.04</v>
      </c>
      <c r="M10" s="22">
        <v>175.45</v>
      </c>
      <c r="N10" s="22">
        <v>173.25</v>
      </c>
      <c r="O10" s="22">
        <v>176.39</v>
      </c>
      <c r="P10" s="22">
        <v>178.64</v>
      </c>
      <c r="Q10" s="22">
        <v>174.79</v>
      </c>
      <c r="R10" s="22">
        <v>187.54</v>
      </c>
      <c r="S10" s="22">
        <v>174.21</v>
      </c>
      <c r="T10" s="22">
        <v>172.81</v>
      </c>
      <c r="U10" s="22">
        <v>167.33</v>
      </c>
      <c r="V10" s="22">
        <v>163.87</v>
      </c>
      <c r="W10" s="22">
        <v>165.73</v>
      </c>
      <c r="X10" s="22">
        <v>165.86</v>
      </c>
      <c r="Y10" s="22">
        <v>150.56</v>
      </c>
    </row>
    <row r="11" spans="1:25" ht="12" customHeight="1" x14ac:dyDescent="0.2">
      <c r="A11" s="48">
        <v>5</v>
      </c>
      <c r="B11" s="22">
        <v>120.17</v>
      </c>
      <c r="C11" s="22">
        <v>106.82</v>
      </c>
      <c r="D11" s="22">
        <v>111.33</v>
      </c>
      <c r="E11" s="22">
        <v>100.02</v>
      </c>
      <c r="F11" s="22">
        <v>96.32</v>
      </c>
      <c r="G11" s="22">
        <v>105.29</v>
      </c>
      <c r="H11" s="22">
        <v>111.21</v>
      </c>
      <c r="I11" s="22">
        <v>137.43</v>
      </c>
      <c r="J11" s="22">
        <v>166.32</v>
      </c>
      <c r="K11" s="22">
        <v>175.99</v>
      </c>
      <c r="L11" s="22">
        <v>181.88</v>
      </c>
      <c r="M11" s="22">
        <v>179.94</v>
      </c>
      <c r="N11" s="22">
        <v>178.61</v>
      </c>
      <c r="O11" s="22">
        <v>180.28</v>
      </c>
      <c r="P11" s="22">
        <v>186.23</v>
      </c>
      <c r="Q11" s="22">
        <v>185.55</v>
      </c>
      <c r="R11" s="22">
        <v>185.98</v>
      </c>
      <c r="S11" s="22">
        <v>185.88</v>
      </c>
      <c r="T11" s="22">
        <v>180.31</v>
      </c>
      <c r="U11" s="22">
        <v>175.11</v>
      </c>
      <c r="V11" s="22">
        <v>170.54</v>
      </c>
      <c r="W11" s="22">
        <v>171.74</v>
      </c>
      <c r="X11" s="22">
        <v>169.07</v>
      </c>
      <c r="Y11" s="22">
        <v>151.56</v>
      </c>
    </row>
    <row r="12" spans="1:25" ht="12" customHeight="1" x14ac:dyDescent="0.2">
      <c r="A12" s="48">
        <v>6</v>
      </c>
      <c r="B12" s="22">
        <v>133.94</v>
      </c>
      <c r="C12" s="22">
        <v>111.06</v>
      </c>
      <c r="D12" s="22">
        <v>107.72</v>
      </c>
      <c r="E12" s="22">
        <v>103.44</v>
      </c>
      <c r="F12" s="22">
        <v>101.07</v>
      </c>
      <c r="G12" s="22">
        <v>105.73</v>
      </c>
      <c r="H12" s="22">
        <v>109.06</v>
      </c>
      <c r="I12" s="22">
        <v>132</v>
      </c>
      <c r="J12" s="22">
        <v>164.2</v>
      </c>
      <c r="K12" s="22">
        <v>175.64</v>
      </c>
      <c r="L12" s="22">
        <v>182.14</v>
      </c>
      <c r="M12" s="22">
        <v>180.74</v>
      </c>
      <c r="N12" s="22">
        <v>177.65</v>
      </c>
      <c r="O12" s="22">
        <v>185.47</v>
      </c>
      <c r="P12" s="22">
        <v>185.37</v>
      </c>
      <c r="Q12" s="22">
        <v>184.9</v>
      </c>
      <c r="R12" s="22">
        <v>183.51</v>
      </c>
      <c r="S12" s="22">
        <v>179.05</v>
      </c>
      <c r="T12" s="22">
        <v>180.24</v>
      </c>
      <c r="U12" s="22">
        <v>176.95</v>
      </c>
      <c r="V12" s="22">
        <v>176.26</v>
      </c>
      <c r="W12" s="22">
        <v>184.34</v>
      </c>
      <c r="X12" s="22">
        <v>180.45</v>
      </c>
      <c r="Y12" s="22">
        <v>157.26</v>
      </c>
    </row>
    <row r="13" spans="1:25" ht="12" customHeight="1" x14ac:dyDescent="0.2">
      <c r="A13" s="48">
        <v>7</v>
      </c>
      <c r="B13" s="22">
        <v>142.76</v>
      </c>
      <c r="C13" s="22">
        <v>123.7</v>
      </c>
      <c r="D13" s="22">
        <v>126.32</v>
      </c>
      <c r="E13" s="22">
        <v>121.93</v>
      </c>
      <c r="F13" s="22">
        <v>127.28</v>
      </c>
      <c r="G13" s="22">
        <v>126.4</v>
      </c>
      <c r="H13" s="22">
        <v>125.59</v>
      </c>
      <c r="I13" s="22">
        <v>133.62</v>
      </c>
      <c r="J13" s="22">
        <v>126.88</v>
      </c>
      <c r="K13" s="22">
        <v>152.54</v>
      </c>
      <c r="L13" s="22">
        <v>175.14</v>
      </c>
      <c r="M13" s="22">
        <v>176.43</v>
      </c>
      <c r="N13" s="22">
        <v>176.65</v>
      </c>
      <c r="O13" s="22">
        <v>177.61</v>
      </c>
      <c r="P13" s="22">
        <v>177.5</v>
      </c>
      <c r="Q13" s="22">
        <v>222.97</v>
      </c>
      <c r="R13" s="22">
        <v>181.85</v>
      </c>
      <c r="S13" s="22">
        <v>183.26</v>
      </c>
      <c r="T13" s="22">
        <v>180.38</v>
      </c>
      <c r="U13" s="22">
        <v>171.89</v>
      </c>
      <c r="V13" s="22">
        <v>166.24</v>
      </c>
      <c r="W13" s="22">
        <v>168.88</v>
      </c>
      <c r="X13" s="22">
        <v>178.75</v>
      </c>
      <c r="Y13" s="22">
        <v>158.13999999999999</v>
      </c>
    </row>
    <row r="14" spans="1:25" ht="12" customHeight="1" x14ac:dyDescent="0.2">
      <c r="A14" s="48">
        <v>8</v>
      </c>
      <c r="B14" s="22">
        <v>131.47999999999999</v>
      </c>
      <c r="C14" s="22">
        <v>110.98</v>
      </c>
      <c r="D14" s="22">
        <v>107.08</v>
      </c>
      <c r="E14" s="22">
        <v>105.64</v>
      </c>
      <c r="F14" s="22">
        <v>104.47</v>
      </c>
      <c r="G14" s="22">
        <v>103.93</v>
      </c>
      <c r="H14" s="22">
        <v>102.58</v>
      </c>
      <c r="I14" s="22">
        <v>102.65</v>
      </c>
      <c r="J14" s="22">
        <v>107.07</v>
      </c>
      <c r="K14" s="22">
        <v>131.43</v>
      </c>
      <c r="L14" s="22">
        <v>146.49</v>
      </c>
      <c r="M14" s="22">
        <v>153.85</v>
      </c>
      <c r="N14" s="22">
        <v>155.32</v>
      </c>
      <c r="O14" s="22">
        <v>158.35</v>
      </c>
      <c r="P14" s="22">
        <v>158.71</v>
      </c>
      <c r="Q14" s="22">
        <v>158.63</v>
      </c>
      <c r="R14" s="22">
        <v>158.57</v>
      </c>
      <c r="S14" s="22">
        <v>158.32</v>
      </c>
      <c r="T14" s="22">
        <v>158.36000000000001</v>
      </c>
      <c r="U14" s="22">
        <v>157.19999999999999</v>
      </c>
      <c r="V14" s="22">
        <v>157.01</v>
      </c>
      <c r="W14" s="22">
        <v>159.33000000000001</v>
      </c>
      <c r="X14" s="22">
        <v>158.53</v>
      </c>
      <c r="Y14" s="22">
        <v>146.09</v>
      </c>
    </row>
    <row r="15" spans="1:25" x14ac:dyDescent="0.2">
      <c r="A15" s="48">
        <v>9</v>
      </c>
      <c r="B15" s="22">
        <v>121.64</v>
      </c>
      <c r="C15" s="22">
        <v>107.6</v>
      </c>
      <c r="D15" s="22">
        <v>104.48</v>
      </c>
      <c r="E15" s="22">
        <v>103.06</v>
      </c>
      <c r="F15" s="22">
        <v>101.37</v>
      </c>
      <c r="G15" s="22">
        <v>101.37</v>
      </c>
      <c r="H15" s="22">
        <v>100.73</v>
      </c>
      <c r="I15" s="22">
        <v>146.66999999999999</v>
      </c>
      <c r="J15" s="22">
        <v>159.96</v>
      </c>
      <c r="K15" s="22">
        <v>185.09</v>
      </c>
      <c r="L15" s="22">
        <v>196.03</v>
      </c>
      <c r="M15" s="22">
        <v>193.1</v>
      </c>
      <c r="N15" s="22">
        <v>184.51</v>
      </c>
      <c r="O15" s="22">
        <v>193.78</v>
      </c>
      <c r="P15" s="22">
        <v>199.24</v>
      </c>
      <c r="Q15" s="22">
        <v>190.28</v>
      </c>
      <c r="R15" s="22">
        <v>189.86</v>
      </c>
      <c r="S15" s="22">
        <v>187.84</v>
      </c>
      <c r="T15" s="22">
        <v>185.8</v>
      </c>
      <c r="U15" s="22">
        <v>162.49</v>
      </c>
      <c r="V15" s="22">
        <v>174.17</v>
      </c>
      <c r="W15" s="22">
        <v>182.37</v>
      </c>
      <c r="X15" s="22">
        <v>182.94</v>
      </c>
      <c r="Y15" s="22">
        <v>153.15</v>
      </c>
    </row>
    <row r="16" spans="1:25" ht="12" customHeight="1" x14ac:dyDescent="0.2">
      <c r="A16" s="48">
        <v>10</v>
      </c>
      <c r="B16" s="22">
        <v>112.15</v>
      </c>
      <c r="C16" s="22">
        <v>105.27</v>
      </c>
      <c r="D16" s="22">
        <v>101.19</v>
      </c>
      <c r="E16" s="22">
        <v>95.74</v>
      </c>
      <c r="F16" s="22">
        <v>93.93</v>
      </c>
      <c r="G16" s="22">
        <v>98.56</v>
      </c>
      <c r="H16" s="22">
        <v>102.63</v>
      </c>
      <c r="I16" s="22">
        <v>137.06</v>
      </c>
      <c r="J16" s="22">
        <v>168.45</v>
      </c>
      <c r="K16" s="22">
        <v>189.17</v>
      </c>
      <c r="L16" s="22">
        <v>195.11</v>
      </c>
      <c r="M16" s="22">
        <v>194.61</v>
      </c>
      <c r="N16" s="22">
        <v>188.02</v>
      </c>
      <c r="O16" s="22">
        <v>198.89</v>
      </c>
      <c r="P16" s="22">
        <v>200.76</v>
      </c>
      <c r="Q16" s="22">
        <v>198.59</v>
      </c>
      <c r="R16" s="22">
        <v>195.11</v>
      </c>
      <c r="S16" s="22">
        <v>193.33</v>
      </c>
      <c r="T16" s="22">
        <v>190.63</v>
      </c>
      <c r="U16" s="22">
        <v>170.55</v>
      </c>
      <c r="V16" s="22">
        <v>180.75</v>
      </c>
      <c r="W16" s="22">
        <v>171.68</v>
      </c>
      <c r="X16" s="22">
        <v>166.48</v>
      </c>
      <c r="Y16" s="22">
        <v>150.65</v>
      </c>
    </row>
    <row r="17" spans="1:25" ht="12" customHeight="1" x14ac:dyDescent="0.2">
      <c r="A17" s="48">
        <v>11</v>
      </c>
      <c r="B17" s="22">
        <v>124.72</v>
      </c>
      <c r="C17" s="22">
        <v>109.87</v>
      </c>
      <c r="D17" s="22">
        <v>104.57</v>
      </c>
      <c r="E17" s="22">
        <v>93.34</v>
      </c>
      <c r="F17" s="22">
        <v>93.78</v>
      </c>
      <c r="G17" s="22">
        <v>101.88</v>
      </c>
      <c r="H17" s="22">
        <v>106.11</v>
      </c>
      <c r="I17" s="22">
        <v>134.15</v>
      </c>
      <c r="J17" s="22">
        <v>164.19</v>
      </c>
      <c r="K17" s="22">
        <v>173.75</v>
      </c>
      <c r="L17" s="22">
        <v>176.09</v>
      </c>
      <c r="M17" s="22">
        <v>175.67</v>
      </c>
      <c r="N17" s="22">
        <v>174.23</v>
      </c>
      <c r="O17" s="22">
        <v>176.87</v>
      </c>
      <c r="P17" s="22">
        <v>181.39</v>
      </c>
      <c r="Q17" s="22">
        <v>180.01</v>
      </c>
      <c r="R17" s="22">
        <v>177.34</v>
      </c>
      <c r="S17" s="22">
        <v>175.21</v>
      </c>
      <c r="T17" s="22">
        <v>175.03</v>
      </c>
      <c r="U17" s="22">
        <v>174.88</v>
      </c>
      <c r="V17" s="22">
        <v>174.36</v>
      </c>
      <c r="W17" s="22">
        <v>175.69</v>
      </c>
      <c r="X17" s="22">
        <v>175.44</v>
      </c>
      <c r="Y17" s="22">
        <v>165.81</v>
      </c>
    </row>
    <row r="18" spans="1:25" x14ac:dyDescent="0.2">
      <c r="A18" s="48">
        <v>12</v>
      </c>
      <c r="B18" s="22">
        <v>163.97</v>
      </c>
      <c r="C18" s="22">
        <v>137.94999999999999</v>
      </c>
      <c r="D18" s="22">
        <v>126.03</v>
      </c>
      <c r="E18" s="22">
        <v>112.95</v>
      </c>
      <c r="F18" s="22">
        <v>110.94</v>
      </c>
      <c r="G18" s="22">
        <v>109.23</v>
      </c>
      <c r="H18" s="22">
        <v>107.65</v>
      </c>
      <c r="I18" s="22">
        <v>111.08</v>
      </c>
      <c r="J18" s="22">
        <v>141.41999999999999</v>
      </c>
      <c r="K18" s="22">
        <v>166.06</v>
      </c>
      <c r="L18" s="22">
        <v>169.12</v>
      </c>
      <c r="M18" s="22">
        <v>170.27</v>
      </c>
      <c r="N18" s="22">
        <v>171.7</v>
      </c>
      <c r="O18" s="22">
        <v>172.96</v>
      </c>
      <c r="P18" s="22">
        <v>175.02</v>
      </c>
      <c r="Q18" s="22">
        <v>178.16</v>
      </c>
      <c r="R18" s="22">
        <v>172.73</v>
      </c>
      <c r="S18" s="22">
        <v>171.75</v>
      </c>
      <c r="T18" s="22">
        <v>171.53</v>
      </c>
      <c r="U18" s="22">
        <v>171.22</v>
      </c>
      <c r="V18" s="22">
        <v>170.97</v>
      </c>
      <c r="W18" s="22">
        <v>172.53</v>
      </c>
      <c r="X18" s="22">
        <v>175.69</v>
      </c>
      <c r="Y18" s="22">
        <v>165.77</v>
      </c>
    </row>
    <row r="19" spans="1:25" ht="12" customHeight="1" x14ac:dyDescent="0.2">
      <c r="A19" s="48">
        <v>13</v>
      </c>
      <c r="B19" s="22">
        <v>163.44</v>
      </c>
      <c r="C19" s="22">
        <v>141.5</v>
      </c>
      <c r="D19" s="22">
        <v>134.52000000000001</v>
      </c>
      <c r="E19" s="22">
        <v>115.09</v>
      </c>
      <c r="F19" s="22">
        <v>111.95</v>
      </c>
      <c r="G19" s="22">
        <v>110.76</v>
      </c>
      <c r="H19" s="22">
        <v>112.37</v>
      </c>
      <c r="I19" s="22">
        <v>127.14</v>
      </c>
      <c r="J19" s="22">
        <v>147.16</v>
      </c>
      <c r="K19" s="22">
        <v>173.5</v>
      </c>
      <c r="L19" s="22">
        <v>177.23</v>
      </c>
      <c r="M19" s="22">
        <v>178.11</v>
      </c>
      <c r="N19" s="22">
        <v>177.69</v>
      </c>
      <c r="O19" s="22">
        <v>178.64</v>
      </c>
      <c r="P19" s="22">
        <v>179.04</v>
      </c>
      <c r="Q19" s="22">
        <v>178.41</v>
      </c>
      <c r="R19" s="22">
        <v>177.66</v>
      </c>
      <c r="S19" s="22">
        <v>177.42</v>
      </c>
      <c r="T19" s="22">
        <v>177.19</v>
      </c>
      <c r="U19" s="22">
        <v>177.42</v>
      </c>
      <c r="V19" s="22">
        <v>177.63</v>
      </c>
      <c r="W19" s="22">
        <v>180.93</v>
      </c>
      <c r="X19" s="22">
        <v>180.81</v>
      </c>
      <c r="Y19" s="22">
        <v>173.1</v>
      </c>
    </row>
    <row r="20" spans="1:25" ht="11.25" customHeight="1" x14ac:dyDescent="0.2">
      <c r="A20" s="48">
        <v>14</v>
      </c>
      <c r="B20" s="22">
        <v>163.16999999999999</v>
      </c>
      <c r="C20" s="22">
        <v>143.06</v>
      </c>
      <c r="D20" s="22">
        <v>133.69</v>
      </c>
      <c r="E20" s="22">
        <v>113.02</v>
      </c>
      <c r="F20" s="22">
        <v>110.3</v>
      </c>
      <c r="G20" s="22">
        <v>109.59</v>
      </c>
      <c r="H20" s="22">
        <v>111.33</v>
      </c>
      <c r="I20" s="22">
        <v>117.51</v>
      </c>
      <c r="J20" s="22">
        <v>142.24</v>
      </c>
      <c r="K20" s="22">
        <v>165.9</v>
      </c>
      <c r="L20" s="22">
        <v>171.37</v>
      </c>
      <c r="M20" s="22">
        <v>172.69</v>
      </c>
      <c r="N20" s="22">
        <v>173.01</v>
      </c>
      <c r="O20" s="22">
        <v>174.6</v>
      </c>
      <c r="P20" s="22">
        <v>175.08</v>
      </c>
      <c r="Q20" s="22">
        <v>174.54</v>
      </c>
      <c r="R20" s="22">
        <v>174.91</v>
      </c>
      <c r="S20" s="22">
        <v>174.59</v>
      </c>
      <c r="T20" s="22">
        <v>174.35</v>
      </c>
      <c r="U20" s="22">
        <v>173.88</v>
      </c>
      <c r="V20" s="22">
        <v>173.2</v>
      </c>
      <c r="W20" s="22">
        <v>174.42</v>
      </c>
      <c r="X20" s="22">
        <v>175.64</v>
      </c>
      <c r="Y20" s="22">
        <v>166.63</v>
      </c>
    </row>
    <row r="21" spans="1:25" ht="12" customHeight="1" x14ac:dyDescent="0.2">
      <c r="A21" s="48">
        <v>15</v>
      </c>
      <c r="B21" s="22">
        <v>159.77000000000001</v>
      </c>
      <c r="C21" s="22">
        <v>140.13</v>
      </c>
      <c r="D21" s="22">
        <v>117.25</v>
      </c>
      <c r="E21" s="22">
        <v>108.92</v>
      </c>
      <c r="F21" s="22">
        <v>107.41</v>
      </c>
      <c r="G21" s="22">
        <v>106.32</v>
      </c>
      <c r="H21" s="22">
        <v>107.12</v>
      </c>
      <c r="I21" s="22">
        <v>106.71</v>
      </c>
      <c r="J21" s="22">
        <v>136.36000000000001</v>
      </c>
      <c r="K21" s="22">
        <v>158.57</v>
      </c>
      <c r="L21" s="22">
        <v>165.89</v>
      </c>
      <c r="M21" s="22">
        <v>167.77</v>
      </c>
      <c r="N21" s="22">
        <v>168.46</v>
      </c>
      <c r="O21" s="22">
        <v>170.75</v>
      </c>
      <c r="P21" s="22">
        <v>171.77</v>
      </c>
      <c r="Q21" s="22">
        <v>171.57</v>
      </c>
      <c r="R21" s="22">
        <v>171.25</v>
      </c>
      <c r="S21" s="22">
        <v>171.44</v>
      </c>
      <c r="T21" s="22">
        <v>171.15</v>
      </c>
      <c r="U21" s="22">
        <v>170.75</v>
      </c>
      <c r="V21" s="22">
        <v>170.75</v>
      </c>
      <c r="W21" s="22">
        <v>172.24</v>
      </c>
      <c r="X21" s="22">
        <v>171.55</v>
      </c>
      <c r="Y21" s="22">
        <v>167.9</v>
      </c>
    </row>
    <row r="22" spans="1:25" x14ac:dyDescent="0.2">
      <c r="A22" s="48">
        <v>16</v>
      </c>
      <c r="B22" s="22">
        <v>156.38999999999999</v>
      </c>
      <c r="C22" s="22">
        <v>136.08000000000001</v>
      </c>
      <c r="D22" s="22">
        <v>113.32</v>
      </c>
      <c r="E22" s="22">
        <v>107.8</v>
      </c>
      <c r="F22" s="22">
        <v>106.02</v>
      </c>
      <c r="G22" s="22">
        <v>106.46</v>
      </c>
      <c r="H22" s="22">
        <v>114.39</v>
      </c>
      <c r="I22" s="22">
        <v>150.46</v>
      </c>
      <c r="J22" s="22">
        <v>166.21</v>
      </c>
      <c r="K22" s="22">
        <v>175.16</v>
      </c>
      <c r="L22" s="22">
        <v>177.95</v>
      </c>
      <c r="M22" s="22">
        <v>177.4</v>
      </c>
      <c r="N22" s="22">
        <v>175.08</v>
      </c>
      <c r="O22" s="22">
        <v>178.72</v>
      </c>
      <c r="P22" s="22">
        <v>179.53</v>
      </c>
      <c r="Q22" s="22">
        <v>178.53</v>
      </c>
      <c r="R22" s="22">
        <v>176.51</v>
      </c>
      <c r="S22" s="22">
        <v>174</v>
      </c>
      <c r="T22" s="22">
        <v>171.53</v>
      </c>
      <c r="U22" s="22">
        <v>168.98</v>
      </c>
      <c r="V22" s="22">
        <v>168.65</v>
      </c>
      <c r="W22" s="22">
        <v>170.69</v>
      </c>
      <c r="X22" s="22">
        <v>169.35</v>
      </c>
      <c r="Y22" s="22">
        <v>157.86000000000001</v>
      </c>
    </row>
    <row r="23" spans="1:25" ht="12" customHeight="1" x14ac:dyDescent="0.2">
      <c r="A23" s="48">
        <v>17</v>
      </c>
      <c r="B23" s="22">
        <v>143.85</v>
      </c>
      <c r="C23" s="22">
        <v>109.9</v>
      </c>
      <c r="D23" s="22">
        <v>104.69</v>
      </c>
      <c r="E23" s="22">
        <v>100.05</v>
      </c>
      <c r="F23" s="22">
        <v>101.36</v>
      </c>
      <c r="G23" s="22">
        <v>103.38</v>
      </c>
      <c r="H23" s="22">
        <v>110.32</v>
      </c>
      <c r="I23" s="22">
        <v>151.31</v>
      </c>
      <c r="J23" s="22">
        <v>158.97999999999999</v>
      </c>
      <c r="K23" s="22">
        <v>167.71</v>
      </c>
      <c r="L23" s="22">
        <v>171.65</v>
      </c>
      <c r="M23" s="22">
        <v>171.48</v>
      </c>
      <c r="N23" s="22">
        <v>169.68</v>
      </c>
      <c r="O23" s="22">
        <v>172.85</v>
      </c>
      <c r="P23" s="22">
        <v>173.65</v>
      </c>
      <c r="Q23" s="22">
        <v>172.68</v>
      </c>
      <c r="R23" s="22">
        <v>171.74</v>
      </c>
      <c r="S23" s="22">
        <v>169.3</v>
      </c>
      <c r="T23" s="22">
        <v>168.67</v>
      </c>
      <c r="U23" s="22">
        <v>166.66</v>
      </c>
      <c r="V23" s="22">
        <v>165.25</v>
      </c>
      <c r="W23" s="22">
        <v>166.57</v>
      </c>
      <c r="X23" s="22">
        <v>165.07</v>
      </c>
      <c r="Y23" s="22">
        <v>158.62</v>
      </c>
    </row>
    <row r="24" spans="1:25" ht="12" customHeight="1" x14ac:dyDescent="0.2">
      <c r="A24" s="48">
        <v>18</v>
      </c>
      <c r="B24" s="22">
        <v>132.54</v>
      </c>
      <c r="C24" s="22">
        <v>117.5</v>
      </c>
      <c r="D24" s="22">
        <v>109.15</v>
      </c>
      <c r="E24" s="22">
        <v>106.41</v>
      </c>
      <c r="F24" s="22">
        <v>104.63</v>
      </c>
      <c r="G24" s="22">
        <v>108.79</v>
      </c>
      <c r="H24" s="22">
        <v>117.35</v>
      </c>
      <c r="I24" s="22">
        <v>154.94999999999999</v>
      </c>
      <c r="J24" s="22">
        <v>168.56</v>
      </c>
      <c r="K24" s="22">
        <v>177.97</v>
      </c>
      <c r="L24" s="22">
        <v>182.5</v>
      </c>
      <c r="M24" s="22">
        <v>179.17</v>
      </c>
      <c r="N24" s="22">
        <v>179.04</v>
      </c>
      <c r="O24" s="22">
        <v>183.39</v>
      </c>
      <c r="P24" s="22">
        <v>183.53</v>
      </c>
      <c r="Q24" s="22">
        <v>181.9</v>
      </c>
      <c r="R24" s="22">
        <v>180.28</v>
      </c>
      <c r="S24" s="22">
        <v>174.31</v>
      </c>
      <c r="T24" s="22">
        <v>173.41</v>
      </c>
      <c r="U24" s="22">
        <v>170.91</v>
      </c>
      <c r="V24" s="22">
        <v>167.52</v>
      </c>
      <c r="W24" s="22">
        <v>169.33</v>
      </c>
      <c r="X24" s="22">
        <v>165.43</v>
      </c>
      <c r="Y24" s="22">
        <v>156.02000000000001</v>
      </c>
    </row>
    <row r="25" spans="1:25" ht="12" customHeight="1" x14ac:dyDescent="0.2">
      <c r="A25" s="48">
        <v>19</v>
      </c>
      <c r="B25" s="22">
        <v>125.36</v>
      </c>
      <c r="C25" s="22">
        <v>109.67</v>
      </c>
      <c r="D25" s="22">
        <v>107.97</v>
      </c>
      <c r="E25" s="22">
        <v>105.27</v>
      </c>
      <c r="F25" s="22">
        <v>103.87</v>
      </c>
      <c r="G25" s="22">
        <v>104.12</v>
      </c>
      <c r="H25" s="22">
        <v>105.39</v>
      </c>
      <c r="I25" s="22">
        <v>139.19</v>
      </c>
      <c r="J25" s="22">
        <v>156.38</v>
      </c>
      <c r="K25" s="22">
        <v>168.11</v>
      </c>
      <c r="L25" s="22">
        <v>170.06</v>
      </c>
      <c r="M25" s="22">
        <v>169.51</v>
      </c>
      <c r="N25" s="22">
        <v>167.92</v>
      </c>
      <c r="O25" s="22">
        <v>171.63</v>
      </c>
      <c r="P25" s="22">
        <v>175.22</v>
      </c>
      <c r="Q25" s="22">
        <v>170.92</v>
      </c>
      <c r="R25" s="22">
        <v>168.77</v>
      </c>
      <c r="S25" s="22">
        <v>167.1</v>
      </c>
      <c r="T25" s="22">
        <v>164.39</v>
      </c>
      <c r="U25" s="22">
        <v>160.32</v>
      </c>
      <c r="V25" s="22">
        <v>156.06</v>
      </c>
      <c r="W25" s="22">
        <v>159.36000000000001</v>
      </c>
      <c r="X25" s="22">
        <v>159.77000000000001</v>
      </c>
      <c r="Y25" s="22">
        <v>154.77000000000001</v>
      </c>
    </row>
    <row r="26" spans="1:25" ht="12" customHeight="1" x14ac:dyDescent="0.2">
      <c r="A26" s="48">
        <v>20</v>
      </c>
      <c r="B26" s="22">
        <v>113.81</v>
      </c>
      <c r="C26" s="22">
        <v>108.42</v>
      </c>
      <c r="D26" s="22">
        <v>105.39</v>
      </c>
      <c r="E26" s="22">
        <v>101.61</v>
      </c>
      <c r="F26" s="22">
        <v>99.61</v>
      </c>
      <c r="G26" s="22">
        <v>104.03</v>
      </c>
      <c r="H26" s="22">
        <v>106.02</v>
      </c>
      <c r="I26" s="22">
        <v>127.71</v>
      </c>
      <c r="J26" s="22">
        <v>159.41</v>
      </c>
      <c r="K26" s="22">
        <v>173.46</v>
      </c>
      <c r="L26" s="22">
        <v>175.27</v>
      </c>
      <c r="M26" s="22">
        <v>171.32</v>
      </c>
      <c r="N26" s="22">
        <v>172.85</v>
      </c>
      <c r="O26" s="22">
        <v>176.29</v>
      </c>
      <c r="P26" s="22">
        <v>176.46</v>
      </c>
      <c r="Q26" s="22">
        <v>177.5</v>
      </c>
      <c r="R26" s="22">
        <v>176.13</v>
      </c>
      <c r="S26" s="22">
        <v>173.94</v>
      </c>
      <c r="T26" s="22">
        <v>170.56</v>
      </c>
      <c r="U26" s="22">
        <v>165.47</v>
      </c>
      <c r="V26" s="22">
        <v>159.74</v>
      </c>
      <c r="W26" s="22">
        <v>168.53</v>
      </c>
      <c r="X26" s="22">
        <v>169.65</v>
      </c>
      <c r="Y26" s="22">
        <v>146.47</v>
      </c>
    </row>
    <row r="27" spans="1:25" ht="12" customHeight="1" x14ac:dyDescent="0.2">
      <c r="A27" s="48">
        <v>21</v>
      </c>
      <c r="B27" s="22">
        <v>147.06</v>
      </c>
      <c r="C27" s="22">
        <v>124.04</v>
      </c>
      <c r="D27" s="22">
        <v>114.89</v>
      </c>
      <c r="E27" s="22">
        <v>108.42</v>
      </c>
      <c r="F27" s="22">
        <v>106.57</v>
      </c>
      <c r="G27" s="22">
        <v>105.18</v>
      </c>
      <c r="H27" s="22">
        <v>103.81</v>
      </c>
      <c r="I27" s="22">
        <v>119.15</v>
      </c>
      <c r="J27" s="22">
        <v>141.66</v>
      </c>
      <c r="K27" s="22">
        <v>154.52000000000001</v>
      </c>
      <c r="L27" s="22">
        <v>163.30000000000001</v>
      </c>
      <c r="M27" s="22">
        <v>165.85</v>
      </c>
      <c r="N27" s="22">
        <v>166.23</v>
      </c>
      <c r="O27" s="22">
        <v>166.89</v>
      </c>
      <c r="P27" s="22">
        <v>166.88</v>
      </c>
      <c r="Q27" s="22">
        <v>164.91</v>
      </c>
      <c r="R27" s="22">
        <v>164.59</v>
      </c>
      <c r="S27" s="22">
        <v>164.7</v>
      </c>
      <c r="T27" s="22">
        <v>163.91</v>
      </c>
      <c r="U27" s="22">
        <v>158.88999999999999</v>
      </c>
      <c r="V27" s="22">
        <v>151.22</v>
      </c>
      <c r="W27" s="22">
        <v>161.68</v>
      </c>
      <c r="X27" s="22">
        <v>163.58000000000001</v>
      </c>
      <c r="Y27" s="22">
        <v>152.07</v>
      </c>
    </row>
    <row r="28" spans="1:25" ht="11.25" customHeight="1" x14ac:dyDescent="0.2">
      <c r="A28" s="48">
        <v>22</v>
      </c>
      <c r="B28" s="22">
        <v>148.16</v>
      </c>
      <c r="C28" s="22">
        <v>122.72</v>
      </c>
      <c r="D28" s="22">
        <v>114.64</v>
      </c>
      <c r="E28" s="22">
        <v>108.28</v>
      </c>
      <c r="F28" s="22">
        <v>104.82</v>
      </c>
      <c r="G28" s="22">
        <v>102.87</v>
      </c>
      <c r="H28" s="22">
        <v>105.28</v>
      </c>
      <c r="I28" s="22">
        <v>103.98</v>
      </c>
      <c r="J28" s="22">
        <v>121.72</v>
      </c>
      <c r="K28" s="22">
        <v>142.38</v>
      </c>
      <c r="L28" s="22">
        <v>155.47</v>
      </c>
      <c r="M28" s="22">
        <v>157.27000000000001</v>
      </c>
      <c r="N28" s="22">
        <v>158.16999999999999</v>
      </c>
      <c r="O28" s="22">
        <v>164.81</v>
      </c>
      <c r="P28" s="22">
        <v>165.92</v>
      </c>
      <c r="Q28" s="22">
        <v>164.81</v>
      </c>
      <c r="R28" s="22">
        <v>164.9</v>
      </c>
      <c r="S28" s="22">
        <v>159.49</v>
      </c>
      <c r="T28" s="22">
        <v>159.21</v>
      </c>
      <c r="U28" s="22">
        <v>158.46</v>
      </c>
      <c r="V28" s="22">
        <v>157.79</v>
      </c>
      <c r="W28" s="22">
        <v>159.99</v>
      </c>
      <c r="X28" s="22">
        <v>160.72999999999999</v>
      </c>
      <c r="Y28" s="22">
        <v>157.97999999999999</v>
      </c>
    </row>
    <row r="29" spans="1:25" ht="12" customHeight="1" x14ac:dyDescent="0.2">
      <c r="A29" s="48">
        <v>23</v>
      </c>
      <c r="B29" s="22">
        <v>143.05000000000001</v>
      </c>
      <c r="C29" s="22">
        <v>125.64</v>
      </c>
      <c r="D29" s="22">
        <v>112.32</v>
      </c>
      <c r="E29" s="22">
        <v>109.97</v>
      </c>
      <c r="F29" s="22">
        <v>106.4</v>
      </c>
      <c r="G29" s="22">
        <v>109.86</v>
      </c>
      <c r="H29" s="22">
        <v>115.78</v>
      </c>
      <c r="I29" s="22">
        <v>144.29</v>
      </c>
      <c r="J29" s="22">
        <v>166.71</v>
      </c>
      <c r="K29" s="22">
        <v>183.58</v>
      </c>
      <c r="L29" s="22">
        <v>186.9</v>
      </c>
      <c r="M29" s="22">
        <v>185.16</v>
      </c>
      <c r="N29" s="22">
        <v>182.54</v>
      </c>
      <c r="O29" s="22">
        <v>187.01</v>
      </c>
      <c r="P29" s="22">
        <v>187.79</v>
      </c>
      <c r="Q29" s="22">
        <v>185.07</v>
      </c>
      <c r="R29" s="22">
        <v>182.76</v>
      </c>
      <c r="S29" s="22">
        <v>177.31</v>
      </c>
      <c r="T29" s="22">
        <v>174.36</v>
      </c>
      <c r="U29" s="22">
        <v>165.81</v>
      </c>
      <c r="V29" s="22">
        <v>157.32</v>
      </c>
      <c r="W29" s="22">
        <v>163.69</v>
      </c>
      <c r="X29" s="22">
        <v>163.32</v>
      </c>
      <c r="Y29" s="22">
        <v>150.22</v>
      </c>
    </row>
    <row r="30" spans="1:25" ht="12" customHeight="1" x14ac:dyDescent="0.2">
      <c r="A30" s="48">
        <v>24</v>
      </c>
      <c r="B30" s="22">
        <v>135.81</v>
      </c>
      <c r="C30" s="22">
        <v>108.14</v>
      </c>
      <c r="D30" s="22">
        <v>104.67</v>
      </c>
      <c r="E30" s="22">
        <v>102.94</v>
      </c>
      <c r="F30" s="22">
        <v>102.26</v>
      </c>
      <c r="G30" s="22">
        <v>103.84</v>
      </c>
      <c r="H30" s="22">
        <v>108.83</v>
      </c>
      <c r="I30" s="22">
        <v>135.59</v>
      </c>
      <c r="J30" s="22">
        <v>146.04</v>
      </c>
      <c r="K30" s="22">
        <v>172.38</v>
      </c>
      <c r="L30" s="22">
        <v>175.79</v>
      </c>
      <c r="M30" s="22">
        <v>174.09</v>
      </c>
      <c r="N30" s="22">
        <v>172.18</v>
      </c>
      <c r="O30" s="22">
        <v>177.97</v>
      </c>
      <c r="P30" s="22">
        <v>178.03</v>
      </c>
      <c r="Q30" s="22">
        <v>175.08</v>
      </c>
      <c r="R30" s="22">
        <v>172.49</v>
      </c>
      <c r="S30" s="22">
        <v>168.05</v>
      </c>
      <c r="T30" s="22">
        <v>163.43</v>
      </c>
      <c r="U30" s="22">
        <v>155.08000000000001</v>
      </c>
      <c r="V30" s="22">
        <v>146.53</v>
      </c>
      <c r="W30" s="22">
        <v>150.25</v>
      </c>
      <c r="X30" s="22">
        <v>149.34</v>
      </c>
      <c r="Y30" s="22">
        <v>143.28</v>
      </c>
    </row>
    <row r="31" spans="1:25" ht="12" customHeight="1" x14ac:dyDescent="0.2">
      <c r="A31" s="48">
        <v>25</v>
      </c>
      <c r="B31" s="22">
        <v>140.65</v>
      </c>
      <c r="C31" s="22">
        <v>113.75</v>
      </c>
      <c r="D31" s="22">
        <v>105.85</v>
      </c>
      <c r="E31" s="22">
        <v>100.61</v>
      </c>
      <c r="F31" s="22">
        <v>101.79</v>
      </c>
      <c r="G31" s="22">
        <v>103.35</v>
      </c>
      <c r="H31" s="22">
        <v>107.82</v>
      </c>
      <c r="I31" s="22">
        <v>144.05000000000001</v>
      </c>
      <c r="J31" s="22">
        <v>155.28</v>
      </c>
      <c r="K31" s="22">
        <v>174.53</v>
      </c>
      <c r="L31" s="22">
        <v>177.47</v>
      </c>
      <c r="M31" s="22">
        <v>176.85</v>
      </c>
      <c r="N31" s="22">
        <v>174.76</v>
      </c>
      <c r="O31" s="22">
        <v>178.47</v>
      </c>
      <c r="P31" s="22">
        <v>178.77</v>
      </c>
      <c r="Q31" s="22">
        <v>176.3</v>
      </c>
      <c r="R31" s="22">
        <v>173.89</v>
      </c>
      <c r="S31" s="22">
        <v>169.8</v>
      </c>
      <c r="T31" s="22">
        <v>165.57</v>
      </c>
      <c r="U31" s="22">
        <v>159.41999999999999</v>
      </c>
      <c r="V31" s="22">
        <v>155.62</v>
      </c>
      <c r="W31" s="22">
        <v>158.12</v>
      </c>
      <c r="X31" s="22">
        <v>156.80000000000001</v>
      </c>
      <c r="Y31" s="22">
        <v>153.16</v>
      </c>
    </row>
    <row r="32" spans="1:25" ht="12" customHeight="1" x14ac:dyDescent="0.2">
      <c r="A32" s="48">
        <v>26</v>
      </c>
      <c r="B32" s="22">
        <v>140.72</v>
      </c>
      <c r="C32" s="22">
        <v>112.51</v>
      </c>
      <c r="D32" s="22">
        <v>111</v>
      </c>
      <c r="E32" s="22">
        <v>106.36</v>
      </c>
      <c r="F32" s="22">
        <v>104.45</v>
      </c>
      <c r="G32" s="22">
        <v>108.54</v>
      </c>
      <c r="H32" s="22">
        <v>112.1</v>
      </c>
      <c r="I32" s="22">
        <v>144.99</v>
      </c>
      <c r="J32" s="22">
        <v>154.87</v>
      </c>
      <c r="K32" s="22">
        <v>177.69</v>
      </c>
      <c r="L32" s="22">
        <v>180.48</v>
      </c>
      <c r="M32" s="22">
        <v>179.94</v>
      </c>
      <c r="N32" s="22">
        <v>177.6</v>
      </c>
      <c r="O32" s="22">
        <v>182.33</v>
      </c>
      <c r="P32" s="22">
        <v>181.13</v>
      </c>
      <c r="Q32" s="22">
        <v>179.33</v>
      </c>
      <c r="R32" s="22">
        <v>177.32</v>
      </c>
      <c r="S32" s="22">
        <v>172.86</v>
      </c>
      <c r="T32" s="22">
        <v>164.88</v>
      </c>
      <c r="U32" s="22">
        <v>161.66999999999999</v>
      </c>
      <c r="V32" s="22">
        <v>156.47999999999999</v>
      </c>
      <c r="W32" s="22">
        <v>159.43</v>
      </c>
      <c r="X32" s="22">
        <v>159.27000000000001</v>
      </c>
      <c r="Y32" s="22">
        <v>147.37</v>
      </c>
    </row>
    <row r="33" spans="1:25" x14ac:dyDescent="0.2">
      <c r="A33" s="48">
        <v>27</v>
      </c>
      <c r="B33" s="22">
        <v>142.88999999999999</v>
      </c>
      <c r="C33" s="22">
        <v>112.75</v>
      </c>
      <c r="D33" s="22">
        <v>110.81</v>
      </c>
      <c r="E33" s="22">
        <v>106.61</v>
      </c>
      <c r="F33" s="22">
        <v>107.29</v>
      </c>
      <c r="G33" s="22">
        <v>109.14</v>
      </c>
      <c r="H33" s="22">
        <v>112.63</v>
      </c>
      <c r="I33" s="22">
        <v>145.33000000000001</v>
      </c>
      <c r="J33" s="22">
        <v>155.41</v>
      </c>
      <c r="K33" s="22">
        <v>175.27</v>
      </c>
      <c r="L33" s="22">
        <v>179.13</v>
      </c>
      <c r="M33" s="22">
        <v>178.37</v>
      </c>
      <c r="N33" s="22">
        <v>175.74</v>
      </c>
      <c r="O33" s="22">
        <v>179.38</v>
      </c>
      <c r="P33" s="22">
        <v>180</v>
      </c>
      <c r="Q33" s="22">
        <v>178.15</v>
      </c>
      <c r="R33" s="22">
        <v>177.12</v>
      </c>
      <c r="S33" s="22">
        <v>173.86</v>
      </c>
      <c r="T33" s="22">
        <v>169.42</v>
      </c>
      <c r="U33" s="22">
        <v>163.88</v>
      </c>
      <c r="V33" s="22">
        <v>160.69</v>
      </c>
      <c r="W33" s="22">
        <v>163.13</v>
      </c>
      <c r="X33" s="22">
        <v>162.93</v>
      </c>
      <c r="Y33" s="22">
        <v>153.81</v>
      </c>
    </row>
    <row r="34" spans="1:25" ht="12" customHeight="1" x14ac:dyDescent="0.2">
      <c r="A34" s="48">
        <v>28</v>
      </c>
      <c r="B34" s="22">
        <v>151.66</v>
      </c>
      <c r="C34" s="22">
        <v>142.57</v>
      </c>
      <c r="D34" s="22">
        <v>123.77</v>
      </c>
      <c r="E34" s="22">
        <v>111.28</v>
      </c>
      <c r="F34" s="22">
        <v>111.42</v>
      </c>
      <c r="G34" s="22">
        <v>110.92</v>
      </c>
      <c r="H34" s="22">
        <v>112.17</v>
      </c>
      <c r="I34" s="22">
        <v>128.9</v>
      </c>
      <c r="J34" s="22">
        <v>147.09</v>
      </c>
      <c r="K34" s="22">
        <v>156.37</v>
      </c>
      <c r="L34" s="22">
        <v>162.08000000000001</v>
      </c>
      <c r="M34" s="22">
        <v>164.37</v>
      </c>
      <c r="N34" s="22">
        <v>165</v>
      </c>
      <c r="O34" s="22">
        <v>164.69</v>
      </c>
      <c r="P34" s="22">
        <v>164.21</v>
      </c>
      <c r="Q34" s="22">
        <v>163.57</v>
      </c>
      <c r="R34" s="22">
        <v>163.05000000000001</v>
      </c>
      <c r="S34" s="22">
        <v>162.84</v>
      </c>
      <c r="T34" s="22">
        <v>163.09</v>
      </c>
      <c r="U34" s="22">
        <v>163.06</v>
      </c>
      <c r="V34" s="22">
        <v>158.59</v>
      </c>
      <c r="W34" s="22">
        <v>161.28</v>
      </c>
      <c r="X34" s="22">
        <v>163.74</v>
      </c>
      <c r="Y34" s="22">
        <v>158.34</v>
      </c>
    </row>
    <row r="35" spans="1:25" ht="12" customHeight="1" x14ac:dyDescent="0.2">
      <c r="A35" s="48">
        <v>29</v>
      </c>
      <c r="B35" s="22">
        <v>150.66</v>
      </c>
      <c r="C35" s="22">
        <v>130.61000000000001</v>
      </c>
      <c r="D35" s="22">
        <v>112.06</v>
      </c>
      <c r="E35" s="22">
        <v>110.11</v>
      </c>
      <c r="F35" s="22">
        <v>108.11</v>
      </c>
      <c r="G35" s="22">
        <v>105.02</v>
      </c>
      <c r="H35" s="22">
        <v>104.35</v>
      </c>
      <c r="I35" s="22">
        <v>105.04</v>
      </c>
      <c r="J35" s="22">
        <v>108.16</v>
      </c>
      <c r="K35" s="22">
        <v>144.19</v>
      </c>
      <c r="L35" s="22">
        <v>153.85</v>
      </c>
      <c r="M35" s="22">
        <v>157.15</v>
      </c>
      <c r="N35" s="22">
        <v>158.18</v>
      </c>
      <c r="O35" s="22">
        <v>160.07</v>
      </c>
      <c r="P35" s="22">
        <v>160.94999999999999</v>
      </c>
      <c r="Q35" s="22">
        <v>160.72999999999999</v>
      </c>
      <c r="R35" s="22">
        <v>159.49</v>
      </c>
      <c r="S35" s="22">
        <v>159.29</v>
      </c>
      <c r="T35" s="22">
        <v>159.44</v>
      </c>
      <c r="U35" s="22">
        <v>159.43</v>
      </c>
      <c r="V35" s="22">
        <v>159.75</v>
      </c>
      <c r="W35" s="22">
        <v>161.99</v>
      </c>
      <c r="X35" s="22">
        <v>162.5</v>
      </c>
      <c r="Y35" s="22">
        <v>160.49</v>
      </c>
    </row>
    <row r="36" spans="1:25" ht="12" customHeight="1" x14ac:dyDescent="0.2">
      <c r="A36" s="48">
        <v>30</v>
      </c>
      <c r="B36" s="22">
        <v>146.75</v>
      </c>
      <c r="C36" s="22">
        <v>112.08</v>
      </c>
      <c r="D36" s="22">
        <v>109.91</v>
      </c>
      <c r="E36" s="22">
        <v>103.95</v>
      </c>
      <c r="F36" s="22">
        <v>103.66</v>
      </c>
      <c r="G36" s="22">
        <v>105.97</v>
      </c>
      <c r="H36" s="22">
        <v>147.6</v>
      </c>
      <c r="I36" s="22">
        <v>152.37</v>
      </c>
      <c r="J36" s="22">
        <v>163.66</v>
      </c>
      <c r="K36" s="22">
        <v>177.71</v>
      </c>
      <c r="L36" s="22">
        <v>178.59</v>
      </c>
      <c r="M36" s="22">
        <v>177.41</v>
      </c>
      <c r="N36" s="22">
        <v>175.71</v>
      </c>
      <c r="O36" s="22">
        <v>179.82</v>
      </c>
      <c r="P36" s="22">
        <v>181.29</v>
      </c>
      <c r="Q36" s="22">
        <v>177.36</v>
      </c>
      <c r="R36" s="22">
        <v>176.65</v>
      </c>
      <c r="S36" s="22">
        <v>173.2</v>
      </c>
      <c r="T36" s="22">
        <v>169.88</v>
      </c>
      <c r="U36" s="22">
        <v>167.5</v>
      </c>
      <c r="V36" s="22">
        <v>165.99</v>
      </c>
      <c r="W36" s="22">
        <v>168.06</v>
      </c>
      <c r="X36" s="22">
        <v>167.1</v>
      </c>
      <c r="Y36" s="22">
        <v>160.02000000000001</v>
      </c>
    </row>
    <row r="37" spans="1:25" ht="11.25" customHeight="1" x14ac:dyDescent="0.2">
      <c r="A37" s="48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48">
        <v>1</v>
      </c>
      <c r="B41" s="22">
        <v>142.41999999999999</v>
      </c>
      <c r="C41" s="22">
        <v>125.53</v>
      </c>
      <c r="D41" s="22">
        <v>113.91</v>
      </c>
      <c r="E41" s="22">
        <v>103.63</v>
      </c>
      <c r="F41" s="22">
        <v>100.64</v>
      </c>
      <c r="G41" s="22">
        <v>97.91</v>
      </c>
      <c r="H41" s="22">
        <v>98.53</v>
      </c>
      <c r="I41" s="22">
        <v>108.81</v>
      </c>
      <c r="J41" s="22">
        <v>124.83</v>
      </c>
      <c r="K41" s="22">
        <v>154.38999999999999</v>
      </c>
      <c r="L41" s="22">
        <v>160.19999999999999</v>
      </c>
      <c r="M41" s="22">
        <v>161.91</v>
      </c>
      <c r="N41" s="22">
        <v>164.43</v>
      </c>
      <c r="O41" s="22">
        <v>164.25</v>
      </c>
      <c r="P41" s="22">
        <v>162.9</v>
      </c>
      <c r="Q41" s="22">
        <v>161.06</v>
      </c>
      <c r="R41" s="22">
        <v>160.75</v>
      </c>
      <c r="S41" s="22">
        <v>159.77000000000001</v>
      </c>
      <c r="T41" s="22">
        <v>156.78</v>
      </c>
      <c r="U41" s="22">
        <v>156.19999999999999</v>
      </c>
      <c r="V41" s="22">
        <v>155.33000000000001</v>
      </c>
      <c r="W41" s="22">
        <v>158.61000000000001</v>
      </c>
      <c r="X41" s="22">
        <v>162.91999999999999</v>
      </c>
      <c r="Y41" s="22">
        <v>159.01</v>
      </c>
    </row>
    <row r="42" spans="1:25" ht="12" customHeight="1" x14ac:dyDescent="0.2">
      <c r="A42" s="48">
        <v>2</v>
      </c>
      <c r="B42" s="22">
        <v>126.03</v>
      </c>
      <c r="C42" s="22">
        <v>98.78</v>
      </c>
      <c r="D42" s="22">
        <v>97.4</v>
      </c>
      <c r="E42" s="22">
        <v>94.15</v>
      </c>
      <c r="F42" s="22">
        <v>91.68</v>
      </c>
      <c r="G42" s="22">
        <v>87.4</v>
      </c>
      <c r="H42" s="22">
        <v>95.7</v>
      </c>
      <c r="I42" s="22">
        <v>110.76</v>
      </c>
      <c r="J42" s="22">
        <v>142.12</v>
      </c>
      <c r="K42" s="22">
        <v>152.94</v>
      </c>
      <c r="L42" s="22">
        <v>154.46</v>
      </c>
      <c r="M42" s="22">
        <v>153.84</v>
      </c>
      <c r="N42" s="22">
        <v>153.51</v>
      </c>
      <c r="O42" s="22">
        <v>154.43</v>
      </c>
      <c r="P42" s="22">
        <v>158.13999999999999</v>
      </c>
      <c r="Q42" s="22">
        <v>154.94</v>
      </c>
      <c r="R42" s="22">
        <v>155.02000000000001</v>
      </c>
      <c r="S42" s="22">
        <v>153.47999999999999</v>
      </c>
      <c r="T42" s="22">
        <v>149.4</v>
      </c>
      <c r="U42" s="22">
        <v>147.46</v>
      </c>
      <c r="V42" s="22">
        <v>146.56</v>
      </c>
      <c r="W42" s="22">
        <v>146.07</v>
      </c>
      <c r="X42" s="22">
        <v>144.21</v>
      </c>
      <c r="Y42" s="22">
        <v>116.49</v>
      </c>
    </row>
    <row r="43" spans="1:25" ht="12" customHeight="1" x14ac:dyDescent="0.2">
      <c r="A43" s="48">
        <v>3</v>
      </c>
      <c r="B43" s="22">
        <v>99.33</v>
      </c>
      <c r="C43" s="22">
        <v>95.78</v>
      </c>
      <c r="D43" s="22">
        <v>92.54</v>
      </c>
      <c r="E43" s="22">
        <v>75.22</v>
      </c>
      <c r="F43" s="22">
        <v>77.52</v>
      </c>
      <c r="G43" s="22">
        <v>93.53</v>
      </c>
      <c r="H43" s="22">
        <v>101.09</v>
      </c>
      <c r="I43" s="22">
        <v>109.6</v>
      </c>
      <c r="J43" s="22">
        <v>140.79</v>
      </c>
      <c r="K43" s="22">
        <v>153.37</v>
      </c>
      <c r="L43" s="22">
        <v>155.05000000000001</v>
      </c>
      <c r="M43" s="22">
        <v>154.19999999999999</v>
      </c>
      <c r="N43" s="22">
        <v>153.1</v>
      </c>
      <c r="O43" s="22">
        <v>154.47999999999999</v>
      </c>
      <c r="P43" s="22">
        <v>156.69999999999999</v>
      </c>
      <c r="Q43" s="22">
        <v>154.28</v>
      </c>
      <c r="R43" s="22">
        <v>155.07</v>
      </c>
      <c r="S43" s="22">
        <v>152.33000000000001</v>
      </c>
      <c r="T43" s="22">
        <v>151.31</v>
      </c>
      <c r="U43" s="22">
        <v>147.81</v>
      </c>
      <c r="V43" s="22">
        <v>147.13</v>
      </c>
      <c r="W43" s="22">
        <v>147.80000000000001</v>
      </c>
      <c r="X43" s="22">
        <v>148.47999999999999</v>
      </c>
      <c r="Y43" s="22">
        <v>126.9</v>
      </c>
    </row>
    <row r="44" spans="1:25" ht="12" customHeight="1" x14ac:dyDescent="0.2">
      <c r="A44" s="48">
        <v>4</v>
      </c>
      <c r="B44" s="22">
        <v>102.9</v>
      </c>
      <c r="C44" s="22">
        <v>97.91</v>
      </c>
      <c r="D44" s="22">
        <v>96.08</v>
      </c>
      <c r="E44" s="22">
        <v>90.68</v>
      </c>
      <c r="F44" s="22">
        <v>93.4</v>
      </c>
      <c r="G44" s="22">
        <v>96.24</v>
      </c>
      <c r="H44" s="22">
        <v>99.31</v>
      </c>
      <c r="I44" s="22">
        <v>122.54</v>
      </c>
      <c r="J44" s="22">
        <v>144.91</v>
      </c>
      <c r="K44" s="22">
        <v>158.80000000000001</v>
      </c>
      <c r="L44" s="22">
        <v>161.65</v>
      </c>
      <c r="M44" s="22">
        <v>161.1</v>
      </c>
      <c r="N44" s="22">
        <v>159.08000000000001</v>
      </c>
      <c r="O44" s="22">
        <v>161.97</v>
      </c>
      <c r="P44" s="22">
        <v>164.03</v>
      </c>
      <c r="Q44" s="22">
        <v>160.5</v>
      </c>
      <c r="R44" s="22">
        <v>172.21</v>
      </c>
      <c r="S44" s="22">
        <v>159.96</v>
      </c>
      <c r="T44" s="22">
        <v>158.68</v>
      </c>
      <c r="U44" s="22">
        <v>153.65</v>
      </c>
      <c r="V44" s="22">
        <v>150.47</v>
      </c>
      <c r="W44" s="22">
        <v>152.18</v>
      </c>
      <c r="X44" s="22">
        <v>152.30000000000001</v>
      </c>
      <c r="Y44" s="22">
        <v>138.26</v>
      </c>
    </row>
    <row r="45" spans="1:25" ht="12" customHeight="1" x14ac:dyDescent="0.2">
      <c r="A45" s="48">
        <v>5</v>
      </c>
      <c r="B45" s="22">
        <v>110.35</v>
      </c>
      <c r="C45" s="22">
        <v>98.09</v>
      </c>
      <c r="D45" s="22">
        <v>102.23</v>
      </c>
      <c r="E45" s="22">
        <v>91.85</v>
      </c>
      <c r="F45" s="22">
        <v>88.44</v>
      </c>
      <c r="G45" s="22">
        <v>96.68</v>
      </c>
      <c r="H45" s="22">
        <v>102.12</v>
      </c>
      <c r="I45" s="22">
        <v>126.19</v>
      </c>
      <c r="J45" s="22">
        <v>152.72</v>
      </c>
      <c r="K45" s="22">
        <v>161.6</v>
      </c>
      <c r="L45" s="22">
        <v>167.01</v>
      </c>
      <c r="M45" s="22">
        <v>165.23</v>
      </c>
      <c r="N45" s="22">
        <v>164.01</v>
      </c>
      <c r="O45" s="22">
        <v>165.54</v>
      </c>
      <c r="P45" s="22">
        <v>171.01</v>
      </c>
      <c r="Q45" s="22">
        <v>170.38</v>
      </c>
      <c r="R45" s="22">
        <v>170.77</v>
      </c>
      <c r="S45" s="22">
        <v>170.69</v>
      </c>
      <c r="T45" s="22">
        <v>165.57</v>
      </c>
      <c r="U45" s="22">
        <v>160.79</v>
      </c>
      <c r="V45" s="22">
        <v>156.6</v>
      </c>
      <c r="W45" s="22">
        <v>157.69999999999999</v>
      </c>
      <c r="X45" s="22">
        <v>155.25</v>
      </c>
      <c r="Y45" s="22">
        <v>139.16999999999999</v>
      </c>
    </row>
    <row r="46" spans="1:25" ht="12" customHeight="1" x14ac:dyDescent="0.2">
      <c r="A46" s="48">
        <v>6</v>
      </c>
      <c r="B46" s="22">
        <v>122.99</v>
      </c>
      <c r="C46" s="22">
        <v>101.98</v>
      </c>
      <c r="D46" s="22">
        <v>98.91</v>
      </c>
      <c r="E46" s="22">
        <v>94.98</v>
      </c>
      <c r="F46" s="22">
        <v>92.81</v>
      </c>
      <c r="G46" s="22">
        <v>97.09</v>
      </c>
      <c r="H46" s="22">
        <v>100.15</v>
      </c>
      <c r="I46" s="22">
        <v>121.21</v>
      </c>
      <c r="J46" s="22">
        <v>150.78</v>
      </c>
      <c r="K46" s="22">
        <v>161.28</v>
      </c>
      <c r="L46" s="22">
        <v>167.25</v>
      </c>
      <c r="M46" s="22">
        <v>165.96</v>
      </c>
      <c r="N46" s="22">
        <v>163.13</v>
      </c>
      <c r="O46" s="22">
        <v>170.31</v>
      </c>
      <c r="P46" s="22">
        <v>170.21</v>
      </c>
      <c r="Q46" s="22">
        <v>169.78</v>
      </c>
      <c r="R46" s="22">
        <v>168.51</v>
      </c>
      <c r="S46" s="22">
        <v>164.42</v>
      </c>
      <c r="T46" s="22">
        <v>165.5</v>
      </c>
      <c r="U46" s="22">
        <v>162.49</v>
      </c>
      <c r="V46" s="22">
        <v>161.85</v>
      </c>
      <c r="W46" s="22">
        <v>169.27</v>
      </c>
      <c r="X46" s="22">
        <v>165.7</v>
      </c>
      <c r="Y46" s="22">
        <v>144.4</v>
      </c>
    </row>
    <row r="47" spans="1:25" ht="12" customHeight="1" x14ac:dyDescent="0.2">
      <c r="A47" s="48">
        <v>7</v>
      </c>
      <c r="B47" s="22">
        <v>131.09</v>
      </c>
      <c r="C47" s="22">
        <v>113.59</v>
      </c>
      <c r="D47" s="22">
        <v>116</v>
      </c>
      <c r="E47" s="22">
        <v>111.96</v>
      </c>
      <c r="F47" s="22">
        <v>116.87</v>
      </c>
      <c r="G47" s="22">
        <v>116.07</v>
      </c>
      <c r="H47" s="22">
        <v>115.32</v>
      </c>
      <c r="I47" s="22">
        <v>122.7</v>
      </c>
      <c r="J47" s="22">
        <v>116.51</v>
      </c>
      <c r="K47" s="22">
        <v>140.07</v>
      </c>
      <c r="L47" s="22">
        <v>160.82</v>
      </c>
      <c r="M47" s="22">
        <v>162.01</v>
      </c>
      <c r="N47" s="22">
        <v>162.21</v>
      </c>
      <c r="O47" s="22">
        <v>163.09</v>
      </c>
      <c r="P47" s="22">
        <v>162.99</v>
      </c>
      <c r="Q47" s="22">
        <v>204.74</v>
      </c>
      <c r="R47" s="22">
        <v>166.98</v>
      </c>
      <c r="S47" s="22">
        <v>168.28</v>
      </c>
      <c r="T47" s="22">
        <v>165.64</v>
      </c>
      <c r="U47" s="22">
        <v>157.84</v>
      </c>
      <c r="V47" s="22">
        <v>152.65</v>
      </c>
      <c r="W47" s="22">
        <v>155.07</v>
      </c>
      <c r="X47" s="22">
        <v>164.14</v>
      </c>
      <c r="Y47" s="22">
        <v>145.21</v>
      </c>
    </row>
    <row r="48" spans="1:25" ht="12" customHeight="1" x14ac:dyDescent="0.2">
      <c r="A48" s="48">
        <v>8</v>
      </c>
      <c r="B48" s="22">
        <v>120.73</v>
      </c>
      <c r="C48" s="22">
        <v>101.91</v>
      </c>
      <c r="D48" s="22">
        <v>98.33</v>
      </c>
      <c r="E48" s="22">
        <v>97</v>
      </c>
      <c r="F48" s="22">
        <v>95.93</v>
      </c>
      <c r="G48" s="22">
        <v>95.43</v>
      </c>
      <c r="H48" s="22">
        <v>94.2</v>
      </c>
      <c r="I48" s="22">
        <v>94.26</v>
      </c>
      <c r="J48" s="22">
        <v>98.31</v>
      </c>
      <c r="K48" s="22">
        <v>120.68</v>
      </c>
      <c r="L48" s="22">
        <v>134.52000000000001</v>
      </c>
      <c r="M48" s="22">
        <v>141.28</v>
      </c>
      <c r="N48" s="22">
        <v>142.62</v>
      </c>
      <c r="O48" s="22">
        <v>145.41</v>
      </c>
      <c r="P48" s="22">
        <v>145.72999999999999</v>
      </c>
      <c r="Q48" s="22">
        <v>145.66</v>
      </c>
      <c r="R48" s="22">
        <v>145.6</v>
      </c>
      <c r="S48" s="22">
        <v>145.38</v>
      </c>
      <c r="T48" s="22">
        <v>145.41999999999999</v>
      </c>
      <c r="U48" s="22">
        <v>144.35</v>
      </c>
      <c r="V48" s="22">
        <v>144.18</v>
      </c>
      <c r="W48" s="22">
        <v>146.30000000000001</v>
      </c>
      <c r="X48" s="22">
        <v>145.57</v>
      </c>
      <c r="Y48" s="22">
        <v>134.15</v>
      </c>
    </row>
    <row r="49" spans="1:25" x14ac:dyDescent="0.2">
      <c r="A49" s="48">
        <v>9</v>
      </c>
      <c r="B49" s="22">
        <v>111.69</v>
      </c>
      <c r="C49" s="22">
        <v>98.8</v>
      </c>
      <c r="D49" s="22">
        <v>95.94</v>
      </c>
      <c r="E49" s="22">
        <v>94.64</v>
      </c>
      <c r="F49" s="22">
        <v>93.08</v>
      </c>
      <c r="G49" s="22">
        <v>93.08</v>
      </c>
      <c r="H49" s="22">
        <v>92.49</v>
      </c>
      <c r="I49" s="22">
        <v>134.68</v>
      </c>
      <c r="J49" s="22">
        <v>146.88999999999999</v>
      </c>
      <c r="K49" s="22">
        <v>169.96</v>
      </c>
      <c r="L49" s="22">
        <v>180</v>
      </c>
      <c r="M49" s="22">
        <v>177.32</v>
      </c>
      <c r="N49" s="22">
        <v>169.43</v>
      </c>
      <c r="O49" s="22">
        <v>177.94</v>
      </c>
      <c r="P49" s="22">
        <v>182.95</v>
      </c>
      <c r="Q49" s="22">
        <v>174.73</v>
      </c>
      <c r="R49" s="22">
        <v>174.34</v>
      </c>
      <c r="S49" s="22">
        <v>172.49</v>
      </c>
      <c r="T49" s="22">
        <v>170.61</v>
      </c>
      <c r="U49" s="22">
        <v>149.21</v>
      </c>
      <c r="V49" s="22">
        <v>159.93</v>
      </c>
      <c r="W49" s="22">
        <v>167.46</v>
      </c>
      <c r="X49" s="22">
        <v>167.99</v>
      </c>
      <c r="Y49" s="22">
        <v>140.63</v>
      </c>
    </row>
    <row r="50" spans="1:25" ht="12" customHeight="1" x14ac:dyDescent="0.2">
      <c r="A50" s="48">
        <v>10</v>
      </c>
      <c r="B50" s="22">
        <v>102.98</v>
      </c>
      <c r="C50" s="22">
        <v>96.66</v>
      </c>
      <c r="D50" s="22">
        <v>92.92</v>
      </c>
      <c r="E50" s="22">
        <v>87.91</v>
      </c>
      <c r="F50" s="22">
        <v>86.26</v>
      </c>
      <c r="G50" s="22">
        <v>90.5</v>
      </c>
      <c r="H50" s="22">
        <v>94.24</v>
      </c>
      <c r="I50" s="22">
        <v>125.86</v>
      </c>
      <c r="J50" s="22">
        <v>154.68</v>
      </c>
      <c r="K50" s="22">
        <v>173.7</v>
      </c>
      <c r="L50" s="22">
        <v>179.16</v>
      </c>
      <c r="M50" s="22">
        <v>178.7</v>
      </c>
      <c r="N50" s="22">
        <v>172.65</v>
      </c>
      <c r="O50" s="22">
        <v>182.63</v>
      </c>
      <c r="P50" s="22">
        <v>184.35</v>
      </c>
      <c r="Q50" s="22">
        <v>182.35</v>
      </c>
      <c r="R50" s="22">
        <v>179.16</v>
      </c>
      <c r="S50" s="22">
        <v>177.52</v>
      </c>
      <c r="T50" s="22">
        <v>175.05</v>
      </c>
      <c r="U50" s="22">
        <v>156.61000000000001</v>
      </c>
      <c r="V50" s="22">
        <v>165.97</v>
      </c>
      <c r="W50" s="22">
        <v>157.65</v>
      </c>
      <c r="X50" s="22">
        <v>152.87</v>
      </c>
      <c r="Y50" s="22">
        <v>138.33000000000001</v>
      </c>
    </row>
    <row r="51" spans="1:25" ht="12" customHeight="1" x14ac:dyDescent="0.2">
      <c r="A51" s="48">
        <v>11</v>
      </c>
      <c r="B51" s="22">
        <v>114.52</v>
      </c>
      <c r="C51" s="22">
        <v>100.89</v>
      </c>
      <c r="D51" s="22">
        <v>96.02</v>
      </c>
      <c r="E51" s="22">
        <v>85.71</v>
      </c>
      <c r="F51" s="22">
        <v>86.12</v>
      </c>
      <c r="G51" s="22">
        <v>93.56</v>
      </c>
      <c r="H51" s="22">
        <v>97.43</v>
      </c>
      <c r="I51" s="22">
        <v>123.19</v>
      </c>
      <c r="J51" s="22">
        <v>150.77000000000001</v>
      </c>
      <c r="K51" s="22">
        <v>159.55000000000001</v>
      </c>
      <c r="L51" s="22">
        <v>161.69</v>
      </c>
      <c r="M51" s="22">
        <v>161.31</v>
      </c>
      <c r="N51" s="22">
        <v>159.99</v>
      </c>
      <c r="O51" s="22">
        <v>162.41</v>
      </c>
      <c r="P51" s="22">
        <v>166.56</v>
      </c>
      <c r="Q51" s="22">
        <v>165.29</v>
      </c>
      <c r="R51" s="22">
        <v>162.84</v>
      </c>
      <c r="S51" s="22">
        <v>160.88999999999999</v>
      </c>
      <c r="T51" s="22">
        <v>160.72</v>
      </c>
      <c r="U51" s="22">
        <v>160.58000000000001</v>
      </c>
      <c r="V51" s="22">
        <v>160.11000000000001</v>
      </c>
      <c r="W51" s="22">
        <v>161.33000000000001</v>
      </c>
      <c r="X51" s="22">
        <v>161.09</v>
      </c>
      <c r="Y51" s="22">
        <v>152.25</v>
      </c>
    </row>
    <row r="52" spans="1:25" ht="12" customHeight="1" x14ac:dyDescent="0.2">
      <c r="A52" s="48">
        <v>12</v>
      </c>
      <c r="B52" s="22">
        <v>150.56</v>
      </c>
      <c r="C52" s="22">
        <v>126.68</v>
      </c>
      <c r="D52" s="22">
        <v>115.73</v>
      </c>
      <c r="E52" s="22">
        <v>103.72</v>
      </c>
      <c r="F52" s="22">
        <v>101.87</v>
      </c>
      <c r="G52" s="22">
        <v>100.3</v>
      </c>
      <c r="H52" s="22">
        <v>98.85</v>
      </c>
      <c r="I52" s="22">
        <v>102</v>
      </c>
      <c r="J52" s="22">
        <v>129.86000000000001</v>
      </c>
      <c r="K52" s="22">
        <v>152.47999999999999</v>
      </c>
      <c r="L52" s="22">
        <v>155.29</v>
      </c>
      <c r="M52" s="22">
        <v>156.35</v>
      </c>
      <c r="N52" s="22">
        <v>157.66</v>
      </c>
      <c r="O52" s="22">
        <v>158.82</v>
      </c>
      <c r="P52" s="22">
        <v>160.71</v>
      </c>
      <c r="Q52" s="22">
        <v>163.59</v>
      </c>
      <c r="R52" s="22">
        <v>158.61000000000001</v>
      </c>
      <c r="S52" s="22">
        <v>157.71</v>
      </c>
      <c r="T52" s="22">
        <v>157.51</v>
      </c>
      <c r="U52" s="22">
        <v>157.22999999999999</v>
      </c>
      <c r="V52" s="22">
        <v>156.99</v>
      </c>
      <c r="W52" s="22">
        <v>158.41999999999999</v>
      </c>
      <c r="X52" s="22">
        <v>161.32</v>
      </c>
      <c r="Y52" s="22">
        <v>152.21</v>
      </c>
    </row>
    <row r="53" spans="1:25" ht="12" customHeight="1" x14ac:dyDescent="0.2">
      <c r="A53" s="48">
        <v>13</v>
      </c>
      <c r="B53" s="22">
        <v>150.08000000000001</v>
      </c>
      <c r="C53" s="22">
        <v>129.93</v>
      </c>
      <c r="D53" s="22">
        <v>123.53</v>
      </c>
      <c r="E53" s="22">
        <v>105.68</v>
      </c>
      <c r="F53" s="22">
        <v>102.8</v>
      </c>
      <c r="G53" s="22">
        <v>101.71</v>
      </c>
      <c r="H53" s="22">
        <v>103.19</v>
      </c>
      <c r="I53" s="22">
        <v>116.75</v>
      </c>
      <c r="J53" s="22">
        <v>135.13</v>
      </c>
      <c r="K53" s="22">
        <v>159.32</v>
      </c>
      <c r="L53" s="22">
        <v>162.74</v>
      </c>
      <c r="M53" s="22">
        <v>163.55000000000001</v>
      </c>
      <c r="N53" s="22">
        <v>163.16</v>
      </c>
      <c r="O53" s="22">
        <v>164.04</v>
      </c>
      <c r="P53" s="22">
        <v>164.4</v>
      </c>
      <c r="Q53" s="22">
        <v>163.83000000000001</v>
      </c>
      <c r="R53" s="22">
        <v>163.13999999999999</v>
      </c>
      <c r="S53" s="22">
        <v>162.91999999999999</v>
      </c>
      <c r="T53" s="22">
        <v>162.69999999999999</v>
      </c>
      <c r="U53" s="22">
        <v>162.91999999999999</v>
      </c>
      <c r="V53" s="22">
        <v>163.11000000000001</v>
      </c>
      <c r="W53" s="22">
        <v>166.14</v>
      </c>
      <c r="X53" s="22">
        <v>166.03</v>
      </c>
      <c r="Y53" s="22">
        <v>158.94999999999999</v>
      </c>
    </row>
    <row r="54" spans="1:25" ht="12" customHeight="1" x14ac:dyDescent="0.2">
      <c r="A54" s="48">
        <v>14</v>
      </c>
      <c r="B54" s="22">
        <v>149.83000000000001</v>
      </c>
      <c r="C54" s="22">
        <v>131.36000000000001</v>
      </c>
      <c r="D54" s="22">
        <v>122.76</v>
      </c>
      <c r="E54" s="22">
        <v>103.78</v>
      </c>
      <c r="F54" s="22">
        <v>101.28</v>
      </c>
      <c r="G54" s="22">
        <v>100.63</v>
      </c>
      <c r="H54" s="22">
        <v>102.22</v>
      </c>
      <c r="I54" s="22">
        <v>107.9</v>
      </c>
      <c r="J54" s="22">
        <v>130.61000000000001</v>
      </c>
      <c r="K54" s="22">
        <v>152.34</v>
      </c>
      <c r="L54" s="22">
        <v>157.36000000000001</v>
      </c>
      <c r="M54" s="22">
        <v>158.57</v>
      </c>
      <c r="N54" s="22">
        <v>158.87</v>
      </c>
      <c r="O54" s="22">
        <v>160.33000000000001</v>
      </c>
      <c r="P54" s="22">
        <v>160.77000000000001</v>
      </c>
      <c r="Q54" s="22">
        <v>160.27000000000001</v>
      </c>
      <c r="R54" s="22">
        <v>160.61000000000001</v>
      </c>
      <c r="S54" s="22">
        <v>160.31</v>
      </c>
      <c r="T54" s="22">
        <v>160.09</v>
      </c>
      <c r="U54" s="22">
        <v>159.66</v>
      </c>
      <c r="V54" s="22">
        <v>159.04</v>
      </c>
      <c r="W54" s="22">
        <v>160.16</v>
      </c>
      <c r="X54" s="22">
        <v>161.28</v>
      </c>
      <c r="Y54" s="22">
        <v>153.01</v>
      </c>
    </row>
    <row r="55" spans="1:25" ht="12" customHeight="1" x14ac:dyDescent="0.2">
      <c r="A55" s="48">
        <v>15</v>
      </c>
      <c r="B55" s="22">
        <v>146.71</v>
      </c>
      <c r="C55" s="22">
        <v>128.66999999999999</v>
      </c>
      <c r="D55" s="22">
        <v>107.66</v>
      </c>
      <c r="E55" s="22">
        <v>100.02</v>
      </c>
      <c r="F55" s="22">
        <v>98.63</v>
      </c>
      <c r="G55" s="22">
        <v>97.63</v>
      </c>
      <c r="H55" s="22">
        <v>98.36</v>
      </c>
      <c r="I55" s="22">
        <v>97.98</v>
      </c>
      <c r="J55" s="22">
        <v>125.21</v>
      </c>
      <c r="K55" s="22">
        <v>145.6</v>
      </c>
      <c r="L55" s="22">
        <v>152.33000000000001</v>
      </c>
      <c r="M55" s="22">
        <v>154.06</v>
      </c>
      <c r="N55" s="22">
        <v>154.68</v>
      </c>
      <c r="O55" s="22">
        <v>156.79</v>
      </c>
      <c r="P55" s="22">
        <v>157.72999999999999</v>
      </c>
      <c r="Q55" s="22">
        <v>157.54</v>
      </c>
      <c r="R55" s="22">
        <v>157.25</v>
      </c>
      <c r="S55" s="22">
        <v>157.43</v>
      </c>
      <c r="T55" s="22">
        <v>157.16</v>
      </c>
      <c r="U55" s="22">
        <v>156.79</v>
      </c>
      <c r="V55" s="22">
        <v>156.79</v>
      </c>
      <c r="W55" s="22">
        <v>158.16</v>
      </c>
      <c r="X55" s="22">
        <v>157.52000000000001</v>
      </c>
      <c r="Y55" s="22">
        <v>154.18</v>
      </c>
    </row>
    <row r="56" spans="1:25" ht="12" customHeight="1" x14ac:dyDescent="0.2">
      <c r="A56" s="48">
        <v>16</v>
      </c>
      <c r="B56" s="22">
        <v>143.61000000000001</v>
      </c>
      <c r="C56" s="22">
        <v>124.95</v>
      </c>
      <c r="D56" s="22">
        <v>104.06</v>
      </c>
      <c r="E56" s="22">
        <v>98.99</v>
      </c>
      <c r="F56" s="22">
        <v>97.35</v>
      </c>
      <c r="G56" s="22">
        <v>97.76</v>
      </c>
      <c r="H56" s="22">
        <v>105.04</v>
      </c>
      <c r="I56" s="22">
        <v>138.16</v>
      </c>
      <c r="J56" s="22">
        <v>152.62</v>
      </c>
      <c r="K56" s="22">
        <v>160.84</v>
      </c>
      <c r="L56" s="22">
        <v>163.4</v>
      </c>
      <c r="M56" s="22">
        <v>162.88999999999999</v>
      </c>
      <c r="N56" s="22">
        <v>160.77000000000001</v>
      </c>
      <c r="O56" s="22">
        <v>164.11</v>
      </c>
      <c r="P56" s="22">
        <v>164.86</v>
      </c>
      <c r="Q56" s="22">
        <v>163.93</v>
      </c>
      <c r="R56" s="22">
        <v>162.08000000000001</v>
      </c>
      <c r="S56" s="22">
        <v>159.77000000000001</v>
      </c>
      <c r="T56" s="22">
        <v>157.5</v>
      </c>
      <c r="U56" s="22">
        <v>155.16999999999999</v>
      </c>
      <c r="V56" s="22">
        <v>154.86000000000001</v>
      </c>
      <c r="W56" s="22">
        <v>156.74</v>
      </c>
      <c r="X56" s="22">
        <v>155.5</v>
      </c>
      <c r="Y56" s="22">
        <v>144.94999999999999</v>
      </c>
    </row>
    <row r="57" spans="1:25" ht="12" customHeight="1" x14ac:dyDescent="0.2">
      <c r="A57" s="48">
        <v>17</v>
      </c>
      <c r="B57" s="22">
        <v>132.09</v>
      </c>
      <c r="C57" s="22">
        <v>100.91</v>
      </c>
      <c r="D57" s="22">
        <v>96.13</v>
      </c>
      <c r="E57" s="22">
        <v>91.87</v>
      </c>
      <c r="F57" s="22">
        <v>93.07</v>
      </c>
      <c r="G57" s="22">
        <v>94.93</v>
      </c>
      <c r="H57" s="22">
        <v>101.3</v>
      </c>
      <c r="I57" s="22">
        <v>138.94</v>
      </c>
      <c r="J57" s="22">
        <v>145.97999999999999</v>
      </c>
      <c r="K57" s="22">
        <v>154</v>
      </c>
      <c r="L57" s="22">
        <v>157.61000000000001</v>
      </c>
      <c r="M57" s="22">
        <v>157.46</v>
      </c>
      <c r="N57" s="22">
        <v>155.81</v>
      </c>
      <c r="O57" s="22">
        <v>158.72</v>
      </c>
      <c r="P57" s="22">
        <v>159.44999999999999</v>
      </c>
      <c r="Q57" s="22">
        <v>158.56</v>
      </c>
      <c r="R57" s="22">
        <v>157.69999999999999</v>
      </c>
      <c r="S57" s="22">
        <v>155.46</v>
      </c>
      <c r="T57" s="22">
        <v>154.88</v>
      </c>
      <c r="U57" s="22">
        <v>153.04</v>
      </c>
      <c r="V57" s="22">
        <v>151.74</v>
      </c>
      <c r="W57" s="22">
        <v>152.94999999999999</v>
      </c>
      <c r="X57" s="22">
        <v>151.57</v>
      </c>
      <c r="Y57" s="22">
        <v>145.65</v>
      </c>
    </row>
    <row r="58" spans="1:25" x14ac:dyDescent="0.2">
      <c r="A58" s="48">
        <v>18</v>
      </c>
      <c r="B58" s="22">
        <v>121.7</v>
      </c>
      <c r="C58" s="22">
        <v>107.89</v>
      </c>
      <c r="D58" s="22">
        <v>100.23</v>
      </c>
      <c r="E58" s="22">
        <v>97.71</v>
      </c>
      <c r="F58" s="22">
        <v>96.08</v>
      </c>
      <c r="G58" s="22">
        <v>99.89</v>
      </c>
      <c r="H58" s="22">
        <v>107.75</v>
      </c>
      <c r="I58" s="22">
        <v>142.28</v>
      </c>
      <c r="J58" s="22">
        <v>154.78</v>
      </c>
      <c r="K58" s="22">
        <v>163.41999999999999</v>
      </c>
      <c r="L58" s="22">
        <v>167.58</v>
      </c>
      <c r="M58" s="22">
        <v>164.53</v>
      </c>
      <c r="N58" s="22">
        <v>164.4</v>
      </c>
      <c r="O58" s="22">
        <v>168.4</v>
      </c>
      <c r="P58" s="22">
        <v>168.53</v>
      </c>
      <c r="Q58" s="22">
        <v>167.03</v>
      </c>
      <c r="R58" s="22">
        <v>165.54</v>
      </c>
      <c r="S58" s="22">
        <v>160.06</v>
      </c>
      <c r="T58" s="22">
        <v>159.24</v>
      </c>
      <c r="U58" s="22">
        <v>156.94</v>
      </c>
      <c r="V58" s="22">
        <v>153.83000000000001</v>
      </c>
      <c r="W58" s="22">
        <v>155.47999999999999</v>
      </c>
      <c r="X58" s="22">
        <v>151.91</v>
      </c>
      <c r="Y58" s="22">
        <v>143.27000000000001</v>
      </c>
    </row>
    <row r="59" spans="1:25" ht="12" customHeight="1" x14ac:dyDescent="0.2">
      <c r="A59" s="48">
        <v>19</v>
      </c>
      <c r="B59" s="22">
        <v>115.11</v>
      </c>
      <c r="C59" s="22">
        <v>100.7</v>
      </c>
      <c r="D59" s="22">
        <v>99.15</v>
      </c>
      <c r="E59" s="22">
        <v>96.67</v>
      </c>
      <c r="F59" s="22">
        <v>95.38</v>
      </c>
      <c r="G59" s="22">
        <v>95.61</v>
      </c>
      <c r="H59" s="22">
        <v>96.77</v>
      </c>
      <c r="I59" s="22">
        <v>127.81</v>
      </c>
      <c r="J59" s="22">
        <v>143.6</v>
      </c>
      <c r="K59" s="22">
        <v>154.36000000000001</v>
      </c>
      <c r="L59" s="22">
        <v>156.16</v>
      </c>
      <c r="M59" s="22">
        <v>155.65</v>
      </c>
      <c r="N59" s="22">
        <v>154.19</v>
      </c>
      <c r="O59" s="22">
        <v>157.6</v>
      </c>
      <c r="P59" s="22">
        <v>160.9</v>
      </c>
      <c r="Q59" s="22">
        <v>156.94999999999999</v>
      </c>
      <c r="R59" s="22">
        <v>154.97</v>
      </c>
      <c r="S59" s="22">
        <v>153.44</v>
      </c>
      <c r="T59" s="22">
        <v>150.94999999999999</v>
      </c>
      <c r="U59" s="22">
        <v>147.21</v>
      </c>
      <c r="V59" s="22">
        <v>143.30000000000001</v>
      </c>
      <c r="W59" s="22">
        <v>146.33000000000001</v>
      </c>
      <c r="X59" s="22">
        <v>146.71</v>
      </c>
      <c r="Y59" s="22">
        <v>142.12</v>
      </c>
    </row>
    <row r="60" spans="1:25" ht="12" customHeight="1" x14ac:dyDescent="0.2">
      <c r="A60" s="48">
        <v>20</v>
      </c>
      <c r="B60" s="22">
        <v>104.51</v>
      </c>
      <c r="C60" s="22">
        <v>99.55</v>
      </c>
      <c r="D60" s="22">
        <v>96.78</v>
      </c>
      <c r="E60" s="22">
        <v>93.3</v>
      </c>
      <c r="F60" s="22">
        <v>91.46</v>
      </c>
      <c r="G60" s="22">
        <v>95.52</v>
      </c>
      <c r="H60" s="22">
        <v>97.35</v>
      </c>
      <c r="I60" s="22">
        <v>117.27</v>
      </c>
      <c r="J60" s="22">
        <v>146.38</v>
      </c>
      <c r="K60" s="22">
        <v>159.28</v>
      </c>
      <c r="L60" s="22">
        <v>160.94</v>
      </c>
      <c r="M60" s="22">
        <v>157.32</v>
      </c>
      <c r="N60" s="22">
        <v>158.72</v>
      </c>
      <c r="O60" s="22">
        <v>161.88</v>
      </c>
      <c r="P60" s="22">
        <v>162.03</v>
      </c>
      <c r="Q60" s="22">
        <v>162.99</v>
      </c>
      <c r="R60" s="22">
        <v>161.72999999999999</v>
      </c>
      <c r="S60" s="22">
        <v>159.72</v>
      </c>
      <c r="T60" s="22">
        <v>156.62</v>
      </c>
      <c r="U60" s="22">
        <v>151.94</v>
      </c>
      <c r="V60" s="22">
        <v>146.68</v>
      </c>
      <c r="W60" s="22">
        <v>154.75</v>
      </c>
      <c r="X60" s="22">
        <v>155.78</v>
      </c>
      <c r="Y60" s="22">
        <v>134.5</v>
      </c>
    </row>
    <row r="61" spans="1:25" ht="12" customHeight="1" x14ac:dyDescent="0.2">
      <c r="A61" s="48">
        <v>21</v>
      </c>
      <c r="B61" s="22">
        <v>135.04</v>
      </c>
      <c r="C61" s="22">
        <v>113.9</v>
      </c>
      <c r="D61" s="22">
        <v>105.49</v>
      </c>
      <c r="E61" s="22">
        <v>99.55</v>
      </c>
      <c r="F61" s="22">
        <v>97.86</v>
      </c>
      <c r="G61" s="22">
        <v>96.58</v>
      </c>
      <c r="H61" s="22">
        <v>95.32</v>
      </c>
      <c r="I61" s="22">
        <v>109.41</v>
      </c>
      <c r="J61" s="22">
        <v>130.08000000000001</v>
      </c>
      <c r="K61" s="22">
        <v>141.88999999999999</v>
      </c>
      <c r="L61" s="22">
        <v>149.94999999999999</v>
      </c>
      <c r="M61" s="22">
        <v>152.29</v>
      </c>
      <c r="N61" s="22">
        <v>152.63999999999999</v>
      </c>
      <c r="O61" s="22">
        <v>153.24</v>
      </c>
      <c r="P61" s="22">
        <v>153.24</v>
      </c>
      <c r="Q61" s="22">
        <v>151.43</v>
      </c>
      <c r="R61" s="22">
        <v>151.13999999999999</v>
      </c>
      <c r="S61" s="22">
        <v>151.24</v>
      </c>
      <c r="T61" s="22">
        <v>150.51</v>
      </c>
      <c r="U61" s="22">
        <v>145.9</v>
      </c>
      <c r="V61" s="22">
        <v>138.86000000000001</v>
      </c>
      <c r="W61" s="22">
        <v>148.46</v>
      </c>
      <c r="X61" s="22">
        <v>150.21</v>
      </c>
      <c r="Y61" s="22">
        <v>139.63999999999999</v>
      </c>
    </row>
    <row r="62" spans="1:25" x14ac:dyDescent="0.2">
      <c r="A62" s="48">
        <v>22</v>
      </c>
      <c r="B62" s="22">
        <v>136.05000000000001</v>
      </c>
      <c r="C62" s="22">
        <v>112.69</v>
      </c>
      <c r="D62" s="22">
        <v>105.27</v>
      </c>
      <c r="E62" s="22">
        <v>99.43</v>
      </c>
      <c r="F62" s="22">
        <v>96.25</v>
      </c>
      <c r="G62" s="22">
        <v>94.46</v>
      </c>
      <c r="H62" s="22">
        <v>96.67</v>
      </c>
      <c r="I62" s="22">
        <v>95.48</v>
      </c>
      <c r="J62" s="22">
        <v>111.77</v>
      </c>
      <c r="K62" s="22">
        <v>130.74</v>
      </c>
      <c r="L62" s="22">
        <v>142.76</v>
      </c>
      <c r="M62" s="22">
        <v>144.41999999999999</v>
      </c>
      <c r="N62" s="22">
        <v>145.24</v>
      </c>
      <c r="O62" s="22">
        <v>151.33000000000001</v>
      </c>
      <c r="P62" s="22">
        <v>152.36000000000001</v>
      </c>
      <c r="Q62" s="22">
        <v>151.33000000000001</v>
      </c>
      <c r="R62" s="22">
        <v>151.41999999999999</v>
      </c>
      <c r="S62" s="22">
        <v>146.44999999999999</v>
      </c>
      <c r="T62" s="22">
        <v>146.19999999999999</v>
      </c>
      <c r="U62" s="22">
        <v>145.5</v>
      </c>
      <c r="V62" s="22">
        <v>144.88999999999999</v>
      </c>
      <c r="W62" s="22">
        <v>146.91</v>
      </c>
      <c r="X62" s="22">
        <v>147.59</v>
      </c>
      <c r="Y62" s="22">
        <v>145.06</v>
      </c>
    </row>
    <row r="63" spans="1:25" ht="12" customHeight="1" x14ac:dyDescent="0.2">
      <c r="A63" s="48">
        <v>23</v>
      </c>
      <c r="B63" s="22">
        <v>131.35</v>
      </c>
      <c r="C63" s="22">
        <v>115.37</v>
      </c>
      <c r="D63" s="22">
        <v>103.14</v>
      </c>
      <c r="E63" s="22">
        <v>100.98</v>
      </c>
      <c r="F63" s="22">
        <v>97.7</v>
      </c>
      <c r="G63" s="22">
        <v>100.88</v>
      </c>
      <c r="H63" s="22">
        <v>106.31</v>
      </c>
      <c r="I63" s="22">
        <v>132.5</v>
      </c>
      <c r="J63" s="22">
        <v>153.08000000000001</v>
      </c>
      <c r="K63" s="22">
        <v>168.57</v>
      </c>
      <c r="L63" s="22">
        <v>171.62</v>
      </c>
      <c r="M63" s="22">
        <v>170.02</v>
      </c>
      <c r="N63" s="22">
        <v>167.62</v>
      </c>
      <c r="O63" s="22">
        <v>171.72</v>
      </c>
      <c r="P63" s="22">
        <v>172.43</v>
      </c>
      <c r="Q63" s="22">
        <v>169.94</v>
      </c>
      <c r="R63" s="22">
        <v>167.82</v>
      </c>
      <c r="S63" s="22">
        <v>162.82</v>
      </c>
      <c r="T63" s="22">
        <v>160.1</v>
      </c>
      <c r="U63" s="22">
        <v>152.25</v>
      </c>
      <c r="V63" s="22">
        <v>144.44999999999999</v>
      </c>
      <c r="W63" s="22">
        <v>150.31</v>
      </c>
      <c r="X63" s="22">
        <v>149.97</v>
      </c>
      <c r="Y63" s="22">
        <v>137.94</v>
      </c>
    </row>
    <row r="64" spans="1:25" ht="12" customHeight="1" x14ac:dyDescent="0.2">
      <c r="A64" s="48">
        <v>24</v>
      </c>
      <c r="B64" s="22">
        <v>124.71</v>
      </c>
      <c r="C64" s="22">
        <v>99.3</v>
      </c>
      <c r="D64" s="22">
        <v>96.11</v>
      </c>
      <c r="E64" s="22">
        <v>94.53</v>
      </c>
      <c r="F64" s="22">
        <v>93.9</v>
      </c>
      <c r="G64" s="22">
        <v>95.35</v>
      </c>
      <c r="H64" s="22">
        <v>99.93</v>
      </c>
      <c r="I64" s="22">
        <v>124.51</v>
      </c>
      <c r="J64" s="22">
        <v>134.1</v>
      </c>
      <c r="K64" s="22">
        <v>158.29</v>
      </c>
      <c r="L64" s="22">
        <v>161.41999999999999</v>
      </c>
      <c r="M64" s="22">
        <v>159.86000000000001</v>
      </c>
      <c r="N64" s="22">
        <v>158.11000000000001</v>
      </c>
      <c r="O64" s="22">
        <v>163.41999999999999</v>
      </c>
      <c r="P64" s="22">
        <v>163.47</v>
      </c>
      <c r="Q64" s="22">
        <v>160.77000000000001</v>
      </c>
      <c r="R64" s="22">
        <v>158.38999999999999</v>
      </c>
      <c r="S64" s="22">
        <v>154.31</v>
      </c>
      <c r="T64" s="22">
        <v>150.07</v>
      </c>
      <c r="U64" s="22">
        <v>142.4</v>
      </c>
      <c r="V64" s="22">
        <v>134.55000000000001</v>
      </c>
      <c r="W64" s="22">
        <v>137.97</v>
      </c>
      <c r="X64" s="22">
        <v>137.13</v>
      </c>
      <c r="Y64" s="22">
        <v>131.57</v>
      </c>
    </row>
    <row r="65" spans="1:25" ht="12" customHeight="1" x14ac:dyDescent="0.2">
      <c r="A65" s="48">
        <v>25</v>
      </c>
      <c r="B65" s="22">
        <v>129.15</v>
      </c>
      <c r="C65" s="22">
        <v>104.45</v>
      </c>
      <c r="D65" s="22">
        <v>97.2</v>
      </c>
      <c r="E65" s="22">
        <v>92.38</v>
      </c>
      <c r="F65" s="22">
        <v>93.47</v>
      </c>
      <c r="G65" s="22">
        <v>94.9</v>
      </c>
      <c r="H65" s="22">
        <v>99</v>
      </c>
      <c r="I65" s="22">
        <v>132.28</v>
      </c>
      <c r="J65" s="22">
        <v>142.59</v>
      </c>
      <c r="K65" s="22">
        <v>160.26</v>
      </c>
      <c r="L65" s="22">
        <v>162.96</v>
      </c>
      <c r="M65" s="22">
        <v>162.38999999999999</v>
      </c>
      <c r="N65" s="22">
        <v>160.47</v>
      </c>
      <c r="O65" s="22">
        <v>163.88</v>
      </c>
      <c r="P65" s="22">
        <v>164.15</v>
      </c>
      <c r="Q65" s="22">
        <v>161.88</v>
      </c>
      <c r="R65" s="22">
        <v>159.66999999999999</v>
      </c>
      <c r="S65" s="22">
        <v>155.91999999999999</v>
      </c>
      <c r="T65" s="22">
        <v>152.03</v>
      </c>
      <c r="U65" s="22">
        <v>146.38</v>
      </c>
      <c r="V65" s="22">
        <v>142.9</v>
      </c>
      <c r="W65" s="22">
        <v>145.19</v>
      </c>
      <c r="X65" s="22">
        <v>143.97999999999999</v>
      </c>
      <c r="Y65" s="22">
        <v>140.63999999999999</v>
      </c>
    </row>
    <row r="66" spans="1:25" ht="12" customHeight="1" x14ac:dyDescent="0.2">
      <c r="A66" s="48">
        <v>26</v>
      </c>
      <c r="B66" s="22">
        <v>129.22</v>
      </c>
      <c r="C66" s="22">
        <v>103.31</v>
      </c>
      <c r="D66" s="22">
        <v>101.93</v>
      </c>
      <c r="E66" s="22">
        <v>97.66</v>
      </c>
      <c r="F66" s="22">
        <v>95.91</v>
      </c>
      <c r="G66" s="22">
        <v>99.67</v>
      </c>
      <c r="H66" s="22">
        <v>102.93</v>
      </c>
      <c r="I66" s="22">
        <v>133.13</v>
      </c>
      <c r="J66" s="22">
        <v>142.21</v>
      </c>
      <c r="K66" s="22">
        <v>163.16</v>
      </c>
      <c r="L66" s="22">
        <v>165.73</v>
      </c>
      <c r="M66" s="22">
        <v>165.23</v>
      </c>
      <c r="N66" s="22">
        <v>163.08000000000001</v>
      </c>
      <c r="O66" s="22">
        <v>167.43</v>
      </c>
      <c r="P66" s="22">
        <v>166.32</v>
      </c>
      <c r="Q66" s="22">
        <v>164.67</v>
      </c>
      <c r="R66" s="22">
        <v>162.82</v>
      </c>
      <c r="S66" s="22">
        <v>158.72999999999999</v>
      </c>
      <c r="T66" s="22">
        <v>151.4</v>
      </c>
      <c r="U66" s="22">
        <v>148.46</v>
      </c>
      <c r="V66" s="22">
        <v>143.68</v>
      </c>
      <c r="W66" s="22">
        <v>146.4</v>
      </c>
      <c r="X66" s="22">
        <v>146.25</v>
      </c>
      <c r="Y66" s="22">
        <v>135.32</v>
      </c>
    </row>
    <row r="67" spans="1:25" ht="12" customHeight="1" x14ac:dyDescent="0.2">
      <c r="A67" s="48">
        <v>27</v>
      </c>
      <c r="B67" s="22">
        <v>131.21</v>
      </c>
      <c r="C67" s="22">
        <v>103.53</v>
      </c>
      <c r="D67" s="22">
        <v>101.75</v>
      </c>
      <c r="E67" s="22">
        <v>97.89</v>
      </c>
      <c r="F67" s="22">
        <v>98.52</v>
      </c>
      <c r="G67" s="22">
        <v>100.22</v>
      </c>
      <c r="H67" s="22">
        <v>103.43</v>
      </c>
      <c r="I67" s="22">
        <v>133.44999999999999</v>
      </c>
      <c r="J67" s="22">
        <v>142.71</v>
      </c>
      <c r="K67" s="22">
        <v>160.94</v>
      </c>
      <c r="L67" s="22">
        <v>164.49</v>
      </c>
      <c r="M67" s="22">
        <v>163.79</v>
      </c>
      <c r="N67" s="22">
        <v>161.37</v>
      </c>
      <c r="O67" s="22">
        <v>164.71</v>
      </c>
      <c r="P67" s="22">
        <v>165.28</v>
      </c>
      <c r="Q67" s="22">
        <v>163.59</v>
      </c>
      <c r="R67" s="22">
        <v>162.63999999999999</v>
      </c>
      <c r="S67" s="22">
        <v>159.63999999999999</v>
      </c>
      <c r="T67" s="22">
        <v>155.57</v>
      </c>
      <c r="U67" s="22">
        <v>150.47999999999999</v>
      </c>
      <c r="V67" s="22">
        <v>147.55000000000001</v>
      </c>
      <c r="W67" s="22">
        <v>149.79</v>
      </c>
      <c r="X67" s="22">
        <v>149.61000000000001</v>
      </c>
      <c r="Y67" s="22">
        <v>141.24</v>
      </c>
    </row>
    <row r="68" spans="1:25" ht="12" customHeight="1" x14ac:dyDescent="0.2">
      <c r="A68" s="48">
        <v>28</v>
      </c>
      <c r="B68" s="22">
        <v>139.27000000000001</v>
      </c>
      <c r="C68" s="22">
        <v>130.91999999999999</v>
      </c>
      <c r="D68" s="22">
        <v>113.65</v>
      </c>
      <c r="E68" s="22">
        <v>102.18</v>
      </c>
      <c r="F68" s="22">
        <v>102.31</v>
      </c>
      <c r="G68" s="22">
        <v>101.85</v>
      </c>
      <c r="H68" s="22">
        <v>103</v>
      </c>
      <c r="I68" s="22">
        <v>118.36</v>
      </c>
      <c r="J68" s="22">
        <v>135.06</v>
      </c>
      <c r="K68" s="22">
        <v>143.59</v>
      </c>
      <c r="L68" s="22">
        <v>148.83000000000001</v>
      </c>
      <c r="M68" s="22">
        <v>150.93</v>
      </c>
      <c r="N68" s="22">
        <v>151.51</v>
      </c>
      <c r="O68" s="22">
        <v>151.22999999999999</v>
      </c>
      <c r="P68" s="22">
        <v>150.79</v>
      </c>
      <c r="Q68" s="22">
        <v>150.19999999999999</v>
      </c>
      <c r="R68" s="22">
        <v>149.72</v>
      </c>
      <c r="S68" s="22">
        <v>149.53</v>
      </c>
      <c r="T68" s="22">
        <v>149.76</v>
      </c>
      <c r="U68" s="22">
        <v>149.72999999999999</v>
      </c>
      <c r="V68" s="22">
        <v>145.62</v>
      </c>
      <c r="W68" s="22">
        <v>148.1</v>
      </c>
      <c r="X68" s="22">
        <v>150.36000000000001</v>
      </c>
      <c r="Y68" s="22">
        <v>145.38999999999999</v>
      </c>
    </row>
    <row r="69" spans="1:25" ht="12" customHeight="1" x14ac:dyDescent="0.2">
      <c r="A69" s="48">
        <v>29</v>
      </c>
      <c r="B69" s="22">
        <v>138.34</v>
      </c>
      <c r="C69" s="22">
        <v>119.94</v>
      </c>
      <c r="D69" s="22">
        <v>102.9</v>
      </c>
      <c r="E69" s="22">
        <v>101.11</v>
      </c>
      <c r="F69" s="22">
        <v>99.27</v>
      </c>
      <c r="G69" s="22">
        <v>96.44</v>
      </c>
      <c r="H69" s="22">
        <v>95.81</v>
      </c>
      <c r="I69" s="22">
        <v>96.45</v>
      </c>
      <c r="J69" s="22">
        <v>99.32</v>
      </c>
      <c r="K69" s="22">
        <v>132.4</v>
      </c>
      <c r="L69" s="22">
        <v>141.27000000000001</v>
      </c>
      <c r="M69" s="22">
        <v>144.30000000000001</v>
      </c>
      <c r="N69" s="22">
        <v>145.25</v>
      </c>
      <c r="O69" s="22">
        <v>146.99</v>
      </c>
      <c r="P69" s="22">
        <v>147.79</v>
      </c>
      <c r="Q69" s="22">
        <v>147.59</v>
      </c>
      <c r="R69" s="22">
        <v>146.44999999999999</v>
      </c>
      <c r="S69" s="22">
        <v>146.27000000000001</v>
      </c>
      <c r="T69" s="22">
        <v>146.41</v>
      </c>
      <c r="U69" s="22">
        <v>146.38999999999999</v>
      </c>
      <c r="V69" s="22">
        <v>146.69</v>
      </c>
      <c r="W69" s="22">
        <v>148.74</v>
      </c>
      <c r="X69" s="22">
        <v>149.22</v>
      </c>
      <c r="Y69" s="22">
        <v>147.37</v>
      </c>
    </row>
    <row r="70" spans="1:25" ht="12" customHeight="1" x14ac:dyDescent="0.2">
      <c r="A70" s="48">
        <v>30</v>
      </c>
      <c r="B70" s="22">
        <v>134.75</v>
      </c>
      <c r="C70" s="22">
        <v>102.92</v>
      </c>
      <c r="D70" s="22">
        <v>100.93</v>
      </c>
      <c r="E70" s="22">
        <v>95.45</v>
      </c>
      <c r="F70" s="22">
        <v>95.18</v>
      </c>
      <c r="G70" s="22">
        <v>97.31</v>
      </c>
      <c r="H70" s="22">
        <v>135.54</v>
      </c>
      <c r="I70" s="22">
        <v>139.91</v>
      </c>
      <c r="J70" s="22">
        <v>150.28</v>
      </c>
      <c r="K70" s="22">
        <v>163.18</v>
      </c>
      <c r="L70" s="22">
        <v>163.99</v>
      </c>
      <c r="M70" s="22">
        <v>162.91</v>
      </c>
      <c r="N70" s="22">
        <v>161.34</v>
      </c>
      <c r="O70" s="22">
        <v>165.12</v>
      </c>
      <c r="P70" s="22">
        <v>166.47</v>
      </c>
      <c r="Q70" s="22">
        <v>162.86000000000001</v>
      </c>
      <c r="R70" s="22">
        <v>162.21</v>
      </c>
      <c r="S70" s="22">
        <v>159.04</v>
      </c>
      <c r="T70" s="22">
        <v>156</v>
      </c>
      <c r="U70" s="22">
        <v>153.81</v>
      </c>
      <c r="V70" s="22">
        <v>152.41999999999999</v>
      </c>
      <c r="W70" s="22">
        <v>154.32</v>
      </c>
      <c r="X70" s="22">
        <v>153.44</v>
      </c>
      <c r="Y70" s="22">
        <v>146.94</v>
      </c>
    </row>
    <row r="71" spans="1:25" ht="12" customHeight="1" x14ac:dyDescent="0.2">
      <c r="A71" s="48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48">
        <v>1</v>
      </c>
      <c r="B75" s="22">
        <v>96.98</v>
      </c>
      <c r="C75" s="22">
        <v>85.47</v>
      </c>
      <c r="D75" s="22">
        <v>77.56</v>
      </c>
      <c r="E75" s="22">
        <v>70.56</v>
      </c>
      <c r="F75" s="22">
        <v>68.53</v>
      </c>
      <c r="G75" s="22">
        <v>66.67</v>
      </c>
      <c r="H75" s="22">
        <v>67.09</v>
      </c>
      <c r="I75" s="22">
        <v>74.09</v>
      </c>
      <c r="J75" s="22">
        <v>85</v>
      </c>
      <c r="K75" s="22">
        <v>105.12</v>
      </c>
      <c r="L75" s="22">
        <v>109.08</v>
      </c>
      <c r="M75" s="22">
        <v>110.24</v>
      </c>
      <c r="N75" s="22">
        <v>111.96</v>
      </c>
      <c r="O75" s="22">
        <v>111.84</v>
      </c>
      <c r="P75" s="22">
        <v>110.92</v>
      </c>
      <c r="Q75" s="22">
        <v>109.67</v>
      </c>
      <c r="R75" s="22">
        <v>109.46</v>
      </c>
      <c r="S75" s="22">
        <v>108.79</v>
      </c>
      <c r="T75" s="22">
        <v>106.75</v>
      </c>
      <c r="U75" s="22">
        <v>106.36</v>
      </c>
      <c r="V75" s="22">
        <v>105.76</v>
      </c>
      <c r="W75" s="22">
        <v>108</v>
      </c>
      <c r="X75" s="22">
        <v>110.93</v>
      </c>
      <c r="Y75" s="22">
        <v>108.27</v>
      </c>
    </row>
    <row r="76" spans="1:25" ht="12" customHeight="1" x14ac:dyDescent="0.2">
      <c r="A76" s="48">
        <v>2</v>
      </c>
      <c r="B76" s="22">
        <v>85.82</v>
      </c>
      <c r="C76" s="22">
        <v>67.260000000000005</v>
      </c>
      <c r="D76" s="22">
        <v>66.319999999999993</v>
      </c>
      <c r="E76" s="22">
        <v>64.099999999999994</v>
      </c>
      <c r="F76" s="22">
        <v>62.42</v>
      </c>
      <c r="G76" s="22">
        <v>59.51</v>
      </c>
      <c r="H76" s="22">
        <v>65.17</v>
      </c>
      <c r="I76" s="22">
        <v>75.42</v>
      </c>
      <c r="J76" s="22">
        <v>96.77</v>
      </c>
      <c r="K76" s="22">
        <v>104.14</v>
      </c>
      <c r="L76" s="22">
        <v>105.18</v>
      </c>
      <c r="M76" s="22">
        <v>104.75</v>
      </c>
      <c r="N76" s="22">
        <v>104.53</v>
      </c>
      <c r="O76" s="22">
        <v>105.16</v>
      </c>
      <c r="P76" s="22">
        <v>107.68</v>
      </c>
      <c r="Q76" s="22">
        <v>105.5</v>
      </c>
      <c r="R76" s="22">
        <v>105.56</v>
      </c>
      <c r="S76" s="22">
        <v>104.51</v>
      </c>
      <c r="T76" s="22">
        <v>101.72</v>
      </c>
      <c r="U76" s="22">
        <v>100.41</v>
      </c>
      <c r="V76" s="22">
        <v>99.79</v>
      </c>
      <c r="W76" s="22">
        <v>99.46</v>
      </c>
      <c r="X76" s="22">
        <v>98.19</v>
      </c>
      <c r="Y76" s="22">
        <v>79.319999999999993</v>
      </c>
    </row>
    <row r="77" spans="1:25" ht="12" customHeight="1" x14ac:dyDescent="0.2">
      <c r="A77" s="48">
        <v>3</v>
      </c>
      <c r="B77" s="22">
        <v>67.63</v>
      </c>
      <c r="C77" s="22">
        <v>65.22</v>
      </c>
      <c r="D77" s="22">
        <v>63.01</v>
      </c>
      <c r="E77" s="22">
        <v>51.22</v>
      </c>
      <c r="F77" s="22">
        <v>52.78</v>
      </c>
      <c r="G77" s="22">
        <v>63.69</v>
      </c>
      <c r="H77" s="22">
        <v>68.83</v>
      </c>
      <c r="I77" s="22">
        <v>74.63</v>
      </c>
      <c r="J77" s="22">
        <v>95.87</v>
      </c>
      <c r="K77" s="22">
        <v>104.43</v>
      </c>
      <c r="L77" s="22">
        <v>105.58</v>
      </c>
      <c r="M77" s="22">
        <v>105</v>
      </c>
      <c r="N77" s="22">
        <v>104.25</v>
      </c>
      <c r="O77" s="22">
        <v>105.18</v>
      </c>
      <c r="P77" s="22">
        <v>106.7</v>
      </c>
      <c r="Q77" s="22">
        <v>105.05</v>
      </c>
      <c r="R77" s="22">
        <v>105.59</v>
      </c>
      <c r="S77" s="22">
        <v>103.72</v>
      </c>
      <c r="T77" s="22">
        <v>103.03</v>
      </c>
      <c r="U77" s="22">
        <v>100.65</v>
      </c>
      <c r="V77" s="22">
        <v>100.18</v>
      </c>
      <c r="W77" s="22">
        <v>100.64</v>
      </c>
      <c r="X77" s="22">
        <v>101.1</v>
      </c>
      <c r="Y77" s="22">
        <v>86.41</v>
      </c>
    </row>
    <row r="78" spans="1:25" ht="12" customHeight="1" x14ac:dyDescent="0.2">
      <c r="A78" s="48">
        <v>4</v>
      </c>
      <c r="B78" s="22">
        <v>70.069999999999993</v>
      </c>
      <c r="C78" s="22">
        <v>66.67</v>
      </c>
      <c r="D78" s="22">
        <v>65.42</v>
      </c>
      <c r="E78" s="22">
        <v>61.75</v>
      </c>
      <c r="F78" s="22">
        <v>63.6</v>
      </c>
      <c r="G78" s="22">
        <v>65.53</v>
      </c>
      <c r="H78" s="22">
        <v>67.62</v>
      </c>
      <c r="I78" s="22">
        <v>83.44</v>
      </c>
      <c r="J78" s="22">
        <v>98.67</v>
      </c>
      <c r="K78" s="22">
        <v>108.13</v>
      </c>
      <c r="L78" s="22">
        <v>110.07</v>
      </c>
      <c r="M78" s="22">
        <v>109.7</v>
      </c>
      <c r="N78" s="22">
        <v>108.32</v>
      </c>
      <c r="O78" s="22">
        <v>110.29</v>
      </c>
      <c r="P78" s="22">
        <v>111.69</v>
      </c>
      <c r="Q78" s="22">
        <v>109.28</v>
      </c>
      <c r="R78" s="22">
        <v>117.26</v>
      </c>
      <c r="S78" s="22">
        <v>108.92</v>
      </c>
      <c r="T78" s="22">
        <v>108.05</v>
      </c>
      <c r="U78" s="22">
        <v>104.62</v>
      </c>
      <c r="V78" s="22">
        <v>102.46</v>
      </c>
      <c r="W78" s="22">
        <v>103.62</v>
      </c>
      <c r="X78" s="22">
        <v>103.7</v>
      </c>
      <c r="Y78" s="22">
        <v>94.14</v>
      </c>
    </row>
    <row r="79" spans="1:25" ht="12" customHeight="1" x14ac:dyDescent="0.2">
      <c r="A79" s="48">
        <v>5</v>
      </c>
      <c r="B79" s="22">
        <v>75.14</v>
      </c>
      <c r="C79" s="22">
        <v>66.790000000000006</v>
      </c>
      <c r="D79" s="22">
        <v>69.61</v>
      </c>
      <c r="E79" s="22">
        <v>62.54</v>
      </c>
      <c r="F79" s="22">
        <v>60.22</v>
      </c>
      <c r="G79" s="22">
        <v>65.83</v>
      </c>
      <c r="H79" s="22">
        <v>69.53</v>
      </c>
      <c r="I79" s="22">
        <v>85.93</v>
      </c>
      <c r="J79" s="22">
        <v>103.99</v>
      </c>
      <c r="K79" s="22">
        <v>110.04</v>
      </c>
      <c r="L79" s="22">
        <v>113.72</v>
      </c>
      <c r="M79" s="22">
        <v>112.5</v>
      </c>
      <c r="N79" s="22">
        <v>111.67</v>
      </c>
      <c r="O79" s="22">
        <v>112.72</v>
      </c>
      <c r="P79" s="22">
        <v>116.44</v>
      </c>
      <c r="Q79" s="22">
        <v>116.01</v>
      </c>
      <c r="R79" s="22">
        <v>116.28</v>
      </c>
      <c r="S79" s="22">
        <v>116.22</v>
      </c>
      <c r="T79" s="22">
        <v>112.74</v>
      </c>
      <c r="U79" s="22">
        <v>109.48</v>
      </c>
      <c r="V79" s="22">
        <v>106.63</v>
      </c>
      <c r="W79" s="22">
        <v>107.38</v>
      </c>
      <c r="X79" s="22">
        <v>105.71</v>
      </c>
      <c r="Y79" s="22">
        <v>94.76</v>
      </c>
    </row>
    <row r="80" spans="1:25" ht="12" customHeight="1" x14ac:dyDescent="0.2">
      <c r="A80" s="48">
        <v>6</v>
      </c>
      <c r="B80" s="22">
        <v>83.75</v>
      </c>
      <c r="C80" s="22">
        <v>69.44</v>
      </c>
      <c r="D80" s="22">
        <v>67.349999999999994</v>
      </c>
      <c r="E80" s="22">
        <v>64.680000000000007</v>
      </c>
      <c r="F80" s="22">
        <v>63.19</v>
      </c>
      <c r="G80" s="22">
        <v>66.11</v>
      </c>
      <c r="H80" s="22">
        <v>68.19</v>
      </c>
      <c r="I80" s="22">
        <v>82.53</v>
      </c>
      <c r="J80" s="22">
        <v>102.67</v>
      </c>
      <c r="K80" s="22">
        <v>109.82</v>
      </c>
      <c r="L80" s="22">
        <v>113.88</v>
      </c>
      <c r="M80" s="22">
        <v>113.01</v>
      </c>
      <c r="N80" s="22">
        <v>111.08</v>
      </c>
      <c r="O80" s="22">
        <v>115.96</v>
      </c>
      <c r="P80" s="22">
        <v>115.9</v>
      </c>
      <c r="Q80" s="22">
        <v>115.61</v>
      </c>
      <c r="R80" s="22">
        <v>114.74</v>
      </c>
      <c r="S80" s="22">
        <v>111.95</v>
      </c>
      <c r="T80" s="22">
        <v>112.69</v>
      </c>
      <c r="U80" s="22">
        <v>110.64</v>
      </c>
      <c r="V80" s="22">
        <v>110.21</v>
      </c>
      <c r="W80" s="22">
        <v>115.26</v>
      </c>
      <c r="X80" s="22">
        <v>112.83</v>
      </c>
      <c r="Y80" s="22">
        <v>98.33</v>
      </c>
    </row>
    <row r="81" spans="1:25" ht="12" customHeight="1" x14ac:dyDescent="0.2">
      <c r="A81" s="48">
        <v>7</v>
      </c>
      <c r="B81" s="22">
        <v>89.26</v>
      </c>
      <c r="C81" s="22">
        <v>77.34</v>
      </c>
      <c r="D81" s="22">
        <v>78.98</v>
      </c>
      <c r="E81" s="22">
        <v>76.239999999999995</v>
      </c>
      <c r="F81" s="22">
        <v>79.58</v>
      </c>
      <c r="G81" s="22">
        <v>79.03</v>
      </c>
      <c r="H81" s="22">
        <v>78.52</v>
      </c>
      <c r="I81" s="22">
        <v>83.55</v>
      </c>
      <c r="J81" s="22">
        <v>79.33</v>
      </c>
      <c r="K81" s="22">
        <v>95.37</v>
      </c>
      <c r="L81" s="22">
        <v>109.5</v>
      </c>
      <c r="M81" s="22">
        <v>110.31</v>
      </c>
      <c r="N81" s="22">
        <v>110.45</v>
      </c>
      <c r="O81" s="22">
        <v>111.05</v>
      </c>
      <c r="P81" s="22">
        <v>110.98</v>
      </c>
      <c r="Q81" s="22">
        <v>139.41</v>
      </c>
      <c r="R81" s="22">
        <v>113.7</v>
      </c>
      <c r="S81" s="22">
        <v>114.58</v>
      </c>
      <c r="T81" s="22">
        <v>112.78</v>
      </c>
      <c r="U81" s="22">
        <v>107.48</v>
      </c>
      <c r="V81" s="22">
        <v>103.94</v>
      </c>
      <c r="W81" s="22">
        <v>105.59</v>
      </c>
      <c r="X81" s="22">
        <v>111.76</v>
      </c>
      <c r="Y81" s="22">
        <v>98.88</v>
      </c>
    </row>
    <row r="82" spans="1:25" ht="12" customHeight="1" x14ac:dyDescent="0.2">
      <c r="A82" s="48">
        <v>8</v>
      </c>
      <c r="B82" s="22">
        <v>82.21</v>
      </c>
      <c r="C82" s="22">
        <v>69.39</v>
      </c>
      <c r="D82" s="22">
        <v>66.95</v>
      </c>
      <c r="E82" s="22">
        <v>66.05</v>
      </c>
      <c r="F82" s="22">
        <v>65.319999999999993</v>
      </c>
      <c r="G82" s="22">
        <v>64.98</v>
      </c>
      <c r="H82" s="22">
        <v>64.14</v>
      </c>
      <c r="I82" s="22">
        <v>64.180000000000007</v>
      </c>
      <c r="J82" s="22">
        <v>66.94</v>
      </c>
      <c r="K82" s="22">
        <v>82.17</v>
      </c>
      <c r="L82" s="22">
        <v>91.59</v>
      </c>
      <c r="M82" s="22">
        <v>96.2</v>
      </c>
      <c r="N82" s="22">
        <v>97.11</v>
      </c>
      <c r="O82" s="22">
        <v>99.01</v>
      </c>
      <c r="P82" s="22">
        <v>99.23</v>
      </c>
      <c r="Q82" s="22">
        <v>99.18</v>
      </c>
      <c r="R82" s="22">
        <v>99.14</v>
      </c>
      <c r="S82" s="22">
        <v>98.99</v>
      </c>
      <c r="T82" s="22">
        <v>99.02</v>
      </c>
      <c r="U82" s="22">
        <v>98.29</v>
      </c>
      <c r="V82" s="22">
        <v>98.17</v>
      </c>
      <c r="W82" s="22">
        <v>99.62</v>
      </c>
      <c r="X82" s="22">
        <v>99.12</v>
      </c>
      <c r="Y82" s="22">
        <v>91.34</v>
      </c>
    </row>
    <row r="83" spans="1:25" ht="12" customHeight="1" x14ac:dyDescent="0.2">
      <c r="A83" s="48">
        <v>9</v>
      </c>
      <c r="B83" s="22">
        <v>76.05</v>
      </c>
      <c r="C83" s="22">
        <v>67.27</v>
      </c>
      <c r="D83" s="22">
        <v>65.33</v>
      </c>
      <c r="E83" s="22">
        <v>64.44</v>
      </c>
      <c r="F83" s="22">
        <v>63.38</v>
      </c>
      <c r="G83" s="22">
        <v>63.38</v>
      </c>
      <c r="H83" s="22">
        <v>62.98</v>
      </c>
      <c r="I83" s="22">
        <v>91.71</v>
      </c>
      <c r="J83" s="22">
        <v>100.02</v>
      </c>
      <c r="K83" s="22">
        <v>115.73</v>
      </c>
      <c r="L83" s="22">
        <v>122.56</v>
      </c>
      <c r="M83" s="22">
        <v>120.74</v>
      </c>
      <c r="N83" s="22">
        <v>115.37</v>
      </c>
      <c r="O83" s="22">
        <v>121.16</v>
      </c>
      <c r="P83" s="22">
        <v>124.57</v>
      </c>
      <c r="Q83" s="22">
        <v>118.97</v>
      </c>
      <c r="R83" s="22">
        <v>118.71</v>
      </c>
      <c r="S83" s="22">
        <v>117.45</v>
      </c>
      <c r="T83" s="22">
        <v>116.17</v>
      </c>
      <c r="U83" s="22">
        <v>101.6</v>
      </c>
      <c r="V83" s="22">
        <v>108.9</v>
      </c>
      <c r="W83" s="22">
        <v>114.03</v>
      </c>
      <c r="X83" s="22">
        <v>114.38</v>
      </c>
      <c r="Y83" s="22">
        <v>95.75</v>
      </c>
    </row>
    <row r="84" spans="1:25" ht="12" customHeight="1" x14ac:dyDescent="0.2">
      <c r="A84" s="48">
        <v>10</v>
      </c>
      <c r="B84" s="22">
        <v>70.12</v>
      </c>
      <c r="C84" s="22">
        <v>65.819999999999993</v>
      </c>
      <c r="D84" s="22">
        <v>63.27</v>
      </c>
      <c r="E84" s="22">
        <v>59.86</v>
      </c>
      <c r="F84" s="22">
        <v>58.73</v>
      </c>
      <c r="G84" s="22">
        <v>61.63</v>
      </c>
      <c r="H84" s="22">
        <v>64.17</v>
      </c>
      <c r="I84" s="22">
        <v>85.7</v>
      </c>
      <c r="J84" s="22">
        <v>105.32</v>
      </c>
      <c r="K84" s="22">
        <v>118.28</v>
      </c>
      <c r="L84" s="22">
        <v>121.99</v>
      </c>
      <c r="M84" s="22">
        <v>121.68</v>
      </c>
      <c r="N84" s="22">
        <v>117.56</v>
      </c>
      <c r="O84" s="22">
        <v>124.36</v>
      </c>
      <c r="P84" s="22">
        <v>125.52</v>
      </c>
      <c r="Q84" s="22">
        <v>124.17</v>
      </c>
      <c r="R84" s="22">
        <v>121.99</v>
      </c>
      <c r="S84" s="22">
        <v>120.88</v>
      </c>
      <c r="T84" s="22">
        <v>119.19</v>
      </c>
      <c r="U84" s="22">
        <v>106.63</v>
      </c>
      <c r="V84" s="22">
        <v>113.01</v>
      </c>
      <c r="W84" s="22">
        <v>107.34</v>
      </c>
      <c r="X84" s="22">
        <v>104.09</v>
      </c>
      <c r="Y84" s="22">
        <v>94.19</v>
      </c>
    </row>
    <row r="85" spans="1:25" ht="12" customHeight="1" x14ac:dyDescent="0.2">
      <c r="A85" s="48">
        <v>11</v>
      </c>
      <c r="B85" s="22">
        <v>77.98</v>
      </c>
      <c r="C85" s="22">
        <v>68.7</v>
      </c>
      <c r="D85" s="22">
        <v>65.38</v>
      </c>
      <c r="E85" s="22">
        <v>58.36</v>
      </c>
      <c r="F85" s="22">
        <v>58.64</v>
      </c>
      <c r="G85" s="22">
        <v>63.7</v>
      </c>
      <c r="H85" s="22">
        <v>66.34</v>
      </c>
      <c r="I85" s="22">
        <v>83.88</v>
      </c>
      <c r="J85" s="22">
        <v>102.66</v>
      </c>
      <c r="K85" s="22">
        <v>108.64</v>
      </c>
      <c r="L85" s="22">
        <v>110.1</v>
      </c>
      <c r="M85" s="22">
        <v>109.84</v>
      </c>
      <c r="N85" s="22">
        <v>108.94</v>
      </c>
      <c r="O85" s="22">
        <v>110.59</v>
      </c>
      <c r="P85" s="22">
        <v>113.41</v>
      </c>
      <c r="Q85" s="22">
        <v>112.55</v>
      </c>
      <c r="R85" s="22">
        <v>110.88</v>
      </c>
      <c r="S85" s="22">
        <v>109.55</v>
      </c>
      <c r="T85" s="22">
        <v>109.44</v>
      </c>
      <c r="U85" s="22">
        <v>109.34</v>
      </c>
      <c r="V85" s="22">
        <v>109.02</v>
      </c>
      <c r="W85" s="22">
        <v>109.85</v>
      </c>
      <c r="X85" s="22">
        <v>109.69</v>
      </c>
      <c r="Y85" s="22">
        <v>103.67</v>
      </c>
    </row>
    <row r="86" spans="1:25" ht="12" customHeight="1" x14ac:dyDescent="0.2">
      <c r="A86" s="48">
        <v>12</v>
      </c>
      <c r="B86" s="22">
        <v>102.52</v>
      </c>
      <c r="C86" s="22">
        <v>86.26</v>
      </c>
      <c r="D86" s="22">
        <v>78.8</v>
      </c>
      <c r="E86" s="22">
        <v>70.62</v>
      </c>
      <c r="F86" s="22">
        <v>69.36</v>
      </c>
      <c r="G86" s="22">
        <v>68.3</v>
      </c>
      <c r="H86" s="22">
        <v>67.31</v>
      </c>
      <c r="I86" s="22">
        <v>69.45</v>
      </c>
      <c r="J86" s="22">
        <v>88.42</v>
      </c>
      <c r="K86" s="22">
        <v>103.83</v>
      </c>
      <c r="L86" s="22">
        <v>105.74</v>
      </c>
      <c r="M86" s="22">
        <v>106.46</v>
      </c>
      <c r="N86" s="22">
        <v>107.35</v>
      </c>
      <c r="O86" s="22">
        <v>108.14</v>
      </c>
      <c r="P86" s="22">
        <v>109.43</v>
      </c>
      <c r="Q86" s="22">
        <v>111.39</v>
      </c>
      <c r="R86" s="22">
        <v>108</v>
      </c>
      <c r="S86" s="22">
        <v>107.39</v>
      </c>
      <c r="T86" s="22">
        <v>107.25</v>
      </c>
      <c r="U86" s="22">
        <v>107.06</v>
      </c>
      <c r="V86" s="22">
        <v>106.9</v>
      </c>
      <c r="W86" s="22">
        <v>107.87</v>
      </c>
      <c r="X86" s="22">
        <v>109.85</v>
      </c>
      <c r="Y86" s="22">
        <v>103.64</v>
      </c>
    </row>
    <row r="87" spans="1:25" ht="12" customHeight="1" x14ac:dyDescent="0.2">
      <c r="A87" s="48">
        <v>13</v>
      </c>
      <c r="B87" s="22">
        <v>102.19</v>
      </c>
      <c r="C87" s="22">
        <v>88.47</v>
      </c>
      <c r="D87" s="22">
        <v>84.11</v>
      </c>
      <c r="E87" s="22">
        <v>71.959999999999994</v>
      </c>
      <c r="F87" s="22">
        <v>70</v>
      </c>
      <c r="G87" s="22">
        <v>69.25</v>
      </c>
      <c r="H87" s="22">
        <v>70.260000000000005</v>
      </c>
      <c r="I87" s="22">
        <v>79.489999999999995</v>
      </c>
      <c r="J87" s="22">
        <v>92.01</v>
      </c>
      <c r="K87" s="22">
        <v>108.48</v>
      </c>
      <c r="L87" s="22">
        <v>110.81</v>
      </c>
      <c r="M87" s="22">
        <v>111.36</v>
      </c>
      <c r="N87" s="22">
        <v>111.1</v>
      </c>
      <c r="O87" s="22">
        <v>111.69</v>
      </c>
      <c r="P87" s="22">
        <v>111.94</v>
      </c>
      <c r="Q87" s="22">
        <v>111.55</v>
      </c>
      <c r="R87" s="22">
        <v>111.08</v>
      </c>
      <c r="S87" s="22">
        <v>110.93</v>
      </c>
      <c r="T87" s="22">
        <v>110.78</v>
      </c>
      <c r="U87" s="22">
        <v>110.93</v>
      </c>
      <c r="V87" s="22">
        <v>111.06</v>
      </c>
      <c r="W87" s="22">
        <v>113.13</v>
      </c>
      <c r="X87" s="22">
        <v>113.05</v>
      </c>
      <c r="Y87" s="22">
        <v>108.23</v>
      </c>
    </row>
    <row r="88" spans="1:25" ht="12" customHeight="1" x14ac:dyDescent="0.2">
      <c r="A88" s="48">
        <v>14</v>
      </c>
      <c r="B88" s="22">
        <v>102.02</v>
      </c>
      <c r="C88" s="22">
        <v>89.45</v>
      </c>
      <c r="D88" s="22">
        <v>83.59</v>
      </c>
      <c r="E88" s="22">
        <v>70.66</v>
      </c>
      <c r="F88" s="22">
        <v>68.97</v>
      </c>
      <c r="G88" s="22">
        <v>68.52</v>
      </c>
      <c r="H88" s="22">
        <v>69.61</v>
      </c>
      <c r="I88" s="22">
        <v>73.47</v>
      </c>
      <c r="J88" s="22">
        <v>88.93</v>
      </c>
      <c r="K88" s="22">
        <v>103.73</v>
      </c>
      <c r="L88" s="22">
        <v>107.15</v>
      </c>
      <c r="M88" s="22">
        <v>107.97</v>
      </c>
      <c r="N88" s="22">
        <v>108.18</v>
      </c>
      <c r="O88" s="22">
        <v>109.17</v>
      </c>
      <c r="P88" s="22">
        <v>109.47</v>
      </c>
      <c r="Q88" s="22">
        <v>109.13</v>
      </c>
      <c r="R88" s="22">
        <v>109.36</v>
      </c>
      <c r="S88" s="22">
        <v>109.16</v>
      </c>
      <c r="T88" s="22">
        <v>109.01</v>
      </c>
      <c r="U88" s="22">
        <v>108.72</v>
      </c>
      <c r="V88" s="22">
        <v>108.29</v>
      </c>
      <c r="W88" s="22">
        <v>109.05</v>
      </c>
      <c r="X88" s="22">
        <v>109.82</v>
      </c>
      <c r="Y88" s="22">
        <v>104.19</v>
      </c>
    </row>
    <row r="89" spans="1:25" ht="12" customHeight="1" x14ac:dyDescent="0.2">
      <c r="A89" s="48">
        <v>15</v>
      </c>
      <c r="B89" s="22">
        <v>99.89</v>
      </c>
      <c r="C89" s="22">
        <v>87.61</v>
      </c>
      <c r="D89" s="22">
        <v>73.31</v>
      </c>
      <c r="E89" s="22">
        <v>68.099999999999994</v>
      </c>
      <c r="F89" s="22">
        <v>67.16</v>
      </c>
      <c r="G89" s="22">
        <v>66.48</v>
      </c>
      <c r="H89" s="22">
        <v>66.97</v>
      </c>
      <c r="I89" s="22">
        <v>66.72</v>
      </c>
      <c r="J89" s="22">
        <v>85.26</v>
      </c>
      <c r="K89" s="22">
        <v>99.14</v>
      </c>
      <c r="L89" s="22">
        <v>103.72</v>
      </c>
      <c r="M89" s="22">
        <v>104.9</v>
      </c>
      <c r="N89" s="22">
        <v>105.33</v>
      </c>
      <c r="O89" s="22">
        <v>106.76</v>
      </c>
      <c r="P89" s="22">
        <v>107.4</v>
      </c>
      <c r="Q89" s="22">
        <v>107.27</v>
      </c>
      <c r="R89" s="22">
        <v>107.07</v>
      </c>
      <c r="S89" s="22">
        <v>107.19</v>
      </c>
      <c r="T89" s="22">
        <v>107.01</v>
      </c>
      <c r="U89" s="22">
        <v>106.76</v>
      </c>
      <c r="V89" s="22">
        <v>106.76</v>
      </c>
      <c r="W89" s="22">
        <v>107.69</v>
      </c>
      <c r="X89" s="22">
        <v>107.26</v>
      </c>
      <c r="Y89" s="22">
        <v>104.98</v>
      </c>
    </row>
    <row r="90" spans="1:25" ht="12" customHeight="1" x14ac:dyDescent="0.2">
      <c r="A90" s="48">
        <v>16</v>
      </c>
      <c r="B90" s="22">
        <v>97.78</v>
      </c>
      <c r="C90" s="22">
        <v>85.08</v>
      </c>
      <c r="D90" s="22">
        <v>70.86</v>
      </c>
      <c r="E90" s="22">
        <v>67.400000000000006</v>
      </c>
      <c r="F90" s="22">
        <v>66.290000000000006</v>
      </c>
      <c r="G90" s="22">
        <v>66.56</v>
      </c>
      <c r="H90" s="22">
        <v>71.52</v>
      </c>
      <c r="I90" s="22">
        <v>94.08</v>
      </c>
      <c r="J90" s="22">
        <v>103.92</v>
      </c>
      <c r="K90" s="22">
        <v>109.52</v>
      </c>
      <c r="L90" s="22">
        <v>111.26</v>
      </c>
      <c r="M90" s="22">
        <v>110.92</v>
      </c>
      <c r="N90" s="22">
        <v>109.47</v>
      </c>
      <c r="O90" s="22">
        <v>111.74</v>
      </c>
      <c r="P90" s="22">
        <v>112.25</v>
      </c>
      <c r="Q90" s="22">
        <v>111.62</v>
      </c>
      <c r="R90" s="22">
        <v>110.36</v>
      </c>
      <c r="S90" s="22">
        <v>108.79</v>
      </c>
      <c r="T90" s="22">
        <v>107.25</v>
      </c>
      <c r="U90" s="22">
        <v>105.65</v>
      </c>
      <c r="V90" s="22">
        <v>105.45</v>
      </c>
      <c r="W90" s="22">
        <v>106.72</v>
      </c>
      <c r="X90" s="22">
        <v>105.88</v>
      </c>
      <c r="Y90" s="22">
        <v>98.7</v>
      </c>
    </row>
    <row r="91" spans="1:25" ht="12" customHeight="1" x14ac:dyDescent="0.2">
      <c r="A91" s="48">
        <v>17</v>
      </c>
      <c r="B91" s="22">
        <v>89.94</v>
      </c>
      <c r="C91" s="22">
        <v>68.709999999999994</v>
      </c>
      <c r="D91" s="22">
        <v>65.459999999999994</v>
      </c>
      <c r="E91" s="22">
        <v>62.56</v>
      </c>
      <c r="F91" s="22">
        <v>63.37</v>
      </c>
      <c r="G91" s="22">
        <v>64.64</v>
      </c>
      <c r="H91" s="22">
        <v>68.98</v>
      </c>
      <c r="I91" s="22">
        <v>94.61</v>
      </c>
      <c r="J91" s="22">
        <v>99.4</v>
      </c>
      <c r="K91" s="22">
        <v>104.86</v>
      </c>
      <c r="L91" s="22">
        <v>107.32</v>
      </c>
      <c r="M91" s="22">
        <v>107.21</v>
      </c>
      <c r="N91" s="22">
        <v>106.09</v>
      </c>
      <c r="O91" s="22">
        <v>108.07</v>
      </c>
      <c r="P91" s="22">
        <v>108.57</v>
      </c>
      <c r="Q91" s="22">
        <v>107.97</v>
      </c>
      <c r="R91" s="22">
        <v>107.38</v>
      </c>
      <c r="S91" s="22">
        <v>105.85</v>
      </c>
      <c r="T91" s="22">
        <v>105.46</v>
      </c>
      <c r="U91" s="22">
        <v>104.2</v>
      </c>
      <c r="V91" s="22">
        <v>103.32</v>
      </c>
      <c r="W91" s="22">
        <v>104.15</v>
      </c>
      <c r="X91" s="22">
        <v>103.21</v>
      </c>
      <c r="Y91" s="22">
        <v>99.17</v>
      </c>
    </row>
    <row r="92" spans="1:25" ht="12" customHeight="1" x14ac:dyDescent="0.2">
      <c r="A92" s="48">
        <v>18</v>
      </c>
      <c r="B92" s="22">
        <v>82.87</v>
      </c>
      <c r="C92" s="22">
        <v>73.47</v>
      </c>
      <c r="D92" s="22">
        <v>68.25</v>
      </c>
      <c r="E92" s="22">
        <v>66.53</v>
      </c>
      <c r="F92" s="22">
        <v>65.42</v>
      </c>
      <c r="G92" s="22">
        <v>68.02</v>
      </c>
      <c r="H92" s="22">
        <v>73.37</v>
      </c>
      <c r="I92" s="22">
        <v>96.88</v>
      </c>
      <c r="J92" s="22">
        <v>105.39</v>
      </c>
      <c r="K92" s="22">
        <v>111.27</v>
      </c>
      <c r="L92" s="22">
        <v>114.11</v>
      </c>
      <c r="M92" s="22">
        <v>112.03</v>
      </c>
      <c r="N92" s="22">
        <v>111.94</v>
      </c>
      <c r="O92" s="22">
        <v>114.66</v>
      </c>
      <c r="P92" s="22">
        <v>114.75</v>
      </c>
      <c r="Q92" s="22">
        <v>113.73</v>
      </c>
      <c r="R92" s="22">
        <v>112.72</v>
      </c>
      <c r="S92" s="22">
        <v>108.98</v>
      </c>
      <c r="T92" s="22">
        <v>108.43</v>
      </c>
      <c r="U92" s="22">
        <v>106.86</v>
      </c>
      <c r="V92" s="22">
        <v>104.74</v>
      </c>
      <c r="W92" s="22">
        <v>105.87</v>
      </c>
      <c r="X92" s="22">
        <v>103.43</v>
      </c>
      <c r="Y92" s="22">
        <v>97.55</v>
      </c>
    </row>
    <row r="93" spans="1:25" x14ac:dyDescent="0.2">
      <c r="A93" s="48">
        <v>19</v>
      </c>
      <c r="B93" s="22">
        <v>78.38</v>
      </c>
      <c r="C93" s="22">
        <v>68.569999999999993</v>
      </c>
      <c r="D93" s="22">
        <v>67.510000000000005</v>
      </c>
      <c r="E93" s="22">
        <v>65.819999999999993</v>
      </c>
      <c r="F93" s="22">
        <v>64.95</v>
      </c>
      <c r="G93" s="22">
        <v>65.099999999999994</v>
      </c>
      <c r="H93" s="22">
        <v>65.89</v>
      </c>
      <c r="I93" s="22">
        <v>87.03</v>
      </c>
      <c r="J93" s="22">
        <v>97.78</v>
      </c>
      <c r="K93" s="22">
        <v>105.11</v>
      </c>
      <c r="L93" s="22">
        <v>106.33</v>
      </c>
      <c r="M93" s="22">
        <v>105.98</v>
      </c>
      <c r="N93" s="22">
        <v>104.99</v>
      </c>
      <c r="O93" s="22">
        <v>107.31</v>
      </c>
      <c r="P93" s="22">
        <v>109.56</v>
      </c>
      <c r="Q93" s="22">
        <v>106.87</v>
      </c>
      <c r="R93" s="22">
        <v>105.52</v>
      </c>
      <c r="S93" s="22">
        <v>104.48</v>
      </c>
      <c r="T93" s="22">
        <v>102.78</v>
      </c>
      <c r="U93" s="22">
        <v>100.24</v>
      </c>
      <c r="V93" s="22">
        <v>97.58</v>
      </c>
      <c r="W93" s="22">
        <v>99.64</v>
      </c>
      <c r="X93" s="22">
        <v>99.9</v>
      </c>
      <c r="Y93" s="22">
        <v>96.77</v>
      </c>
    </row>
    <row r="94" spans="1:25" x14ac:dyDescent="0.2">
      <c r="A94" s="48">
        <v>20</v>
      </c>
      <c r="B94" s="22">
        <v>71.16</v>
      </c>
      <c r="C94" s="22">
        <v>67.790000000000006</v>
      </c>
      <c r="D94" s="22">
        <v>65.900000000000006</v>
      </c>
      <c r="E94" s="22">
        <v>63.53</v>
      </c>
      <c r="F94" s="22">
        <v>62.28</v>
      </c>
      <c r="G94" s="22">
        <v>65.040000000000006</v>
      </c>
      <c r="H94" s="22">
        <v>66.290000000000006</v>
      </c>
      <c r="I94" s="22">
        <v>79.849999999999994</v>
      </c>
      <c r="J94" s="22">
        <v>99.67</v>
      </c>
      <c r="K94" s="22">
        <v>108.45</v>
      </c>
      <c r="L94" s="22">
        <v>109.59</v>
      </c>
      <c r="M94" s="22">
        <v>107.12</v>
      </c>
      <c r="N94" s="22">
        <v>108.07</v>
      </c>
      <c r="O94" s="22">
        <v>110.23</v>
      </c>
      <c r="P94" s="22">
        <v>110.33</v>
      </c>
      <c r="Q94" s="22">
        <v>110.98</v>
      </c>
      <c r="R94" s="22">
        <v>110.12</v>
      </c>
      <c r="S94" s="22">
        <v>108.76</v>
      </c>
      <c r="T94" s="22">
        <v>106.64</v>
      </c>
      <c r="U94" s="22">
        <v>103.46</v>
      </c>
      <c r="V94" s="22">
        <v>99.88</v>
      </c>
      <c r="W94" s="22">
        <v>105.37</v>
      </c>
      <c r="X94" s="22">
        <v>106.07</v>
      </c>
      <c r="Y94" s="22">
        <v>91.58</v>
      </c>
    </row>
    <row r="95" spans="1:25" ht="12" customHeight="1" x14ac:dyDescent="0.2">
      <c r="A95" s="48">
        <v>21</v>
      </c>
      <c r="B95" s="22">
        <v>91.95</v>
      </c>
      <c r="C95" s="22">
        <v>77.55</v>
      </c>
      <c r="D95" s="22">
        <v>71.83</v>
      </c>
      <c r="E95" s="22">
        <v>67.790000000000006</v>
      </c>
      <c r="F95" s="22">
        <v>66.63</v>
      </c>
      <c r="G95" s="22">
        <v>65.77</v>
      </c>
      <c r="H95" s="22">
        <v>64.91</v>
      </c>
      <c r="I95" s="22">
        <v>74.5</v>
      </c>
      <c r="J95" s="22">
        <v>88.57</v>
      </c>
      <c r="K95" s="22">
        <v>96.61</v>
      </c>
      <c r="L95" s="22">
        <v>102.1</v>
      </c>
      <c r="M95" s="22">
        <v>103.7</v>
      </c>
      <c r="N95" s="22">
        <v>103.94</v>
      </c>
      <c r="O95" s="22">
        <v>104.35</v>
      </c>
      <c r="P95" s="22">
        <v>104.34</v>
      </c>
      <c r="Q95" s="22">
        <v>103.11</v>
      </c>
      <c r="R95" s="22">
        <v>102.91</v>
      </c>
      <c r="S95" s="22">
        <v>102.98</v>
      </c>
      <c r="T95" s="22">
        <v>102.49</v>
      </c>
      <c r="U95" s="22">
        <v>99.35</v>
      </c>
      <c r="V95" s="22">
        <v>94.55</v>
      </c>
      <c r="W95" s="22">
        <v>101.09</v>
      </c>
      <c r="X95" s="22">
        <v>102.28</v>
      </c>
      <c r="Y95" s="22">
        <v>95.08</v>
      </c>
    </row>
    <row r="96" spans="1:25" ht="12" customHeight="1" x14ac:dyDescent="0.2">
      <c r="A96" s="48">
        <v>22</v>
      </c>
      <c r="B96" s="22">
        <v>92.64</v>
      </c>
      <c r="C96" s="22">
        <v>76.73</v>
      </c>
      <c r="D96" s="22">
        <v>71.680000000000007</v>
      </c>
      <c r="E96" s="22">
        <v>67.7</v>
      </c>
      <c r="F96" s="22">
        <v>65.540000000000006</v>
      </c>
      <c r="G96" s="22">
        <v>64.319999999999993</v>
      </c>
      <c r="H96" s="22">
        <v>65.819999999999993</v>
      </c>
      <c r="I96" s="22">
        <v>65.010000000000005</v>
      </c>
      <c r="J96" s="22">
        <v>76.11</v>
      </c>
      <c r="K96" s="22">
        <v>89.02</v>
      </c>
      <c r="L96" s="22">
        <v>97.21</v>
      </c>
      <c r="M96" s="22">
        <v>98.33</v>
      </c>
      <c r="N96" s="22">
        <v>98.9</v>
      </c>
      <c r="O96" s="22">
        <v>103.05</v>
      </c>
      <c r="P96" s="22">
        <v>103.74</v>
      </c>
      <c r="Q96" s="22">
        <v>103.05</v>
      </c>
      <c r="R96" s="22">
        <v>103.1</v>
      </c>
      <c r="S96" s="22">
        <v>99.72</v>
      </c>
      <c r="T96" s="22">
        <v>99.55</v>
      </c>
      <c r="U96" s="22">
        <v>99.08</v>
      </c>
      <c r="V96" s="22">
        <v>98.66</v>
      </c>
      <c r="W96" s="22">
        <v>100.04</v>
      </c>
      <c r="X96" s="22">
        <v>100.49</v>
      </c>
      <c r="Y96" s="22">
        <v>98.77</v>
      </c>
    </row>
    <row r="97" spans="1:25" ht="12" customHeight="1" x14ac:dyDescent="0.2">
      <c r="A97" s="48">
        <v>23</v>
      </c>
      <c r="B97" s="22">
        <v>89.44</v>
      </c>
      <c r="C97" s="22">
        <v>78.55</v>
      </c>
      <c r="D97" s="22">
        <v>70.23</v>
      </c>
      <c r="E97" s="22">
        <v>68.760000000000005</v>
      </c>
      <c r="F97" s="22">
        <v>66.53</v>
      </c>
      <c r="G97" s="22">
        <v>68.69</v>
      </c>
      <c r="H97" s="22">
        <v>72.39</v>
      </c>
      <c r="I97" s="22">
        <v>90.22</v>
      </c>
      <c r="J97" s="22">
        <v>104.24</v>
      </c>
      <c r="K97" s="22">
        <v>114.78</v>
      </c>
      <c r="L97" s="22">
        <v>116.86</v>
      </c>
      <c r="M97" s="22">
        <v>115.77</v>
      </c>
      <c r="N97" s="22">
        <v>114.13</v>
      </c>
      <c r="O97" s="22">
        <v>116.92</v>
      </c>
      <c r="P97" s="22">
        <v>117.41</v>
      </c>
      <c r="Q97" s="22">
        <v>115.72</v>
      </c>
      <c r="R97" s="22">
        <v>114.27</v>
      </c>
      <c r="S97" s="22">
        <v>110.86</v>
      </c>
      <c r="T97" s="22">
        <v>109.02</v>
      </c>
      <c r="U97" s="22">
        <v>103.67</v>
      </c>
      <c r="V97" s="22">
        <v>98.36</v>
      </c>
      <c r="W97" s="22">
        <v>102.35</v>
      </c>
      <c r="X97" s="22">
        <v>102.12</v>
      </c>
      <c r="Y97" s="22">
        <v>93.92</v>
      </c>
    </row>
    <row r="98" spans="1:25" ht="12" customHeight="1" x14ac:dyDescent="0.2">
      <c r="A98" s="48">
        <v>24</v>
      </c>
      <c r="B98" s="22">
        <v>84.92</v>
      </c>
      <c r="C98" s="22">
        <v>67.61</v>
      </c>
      <c r="D98" s="22">
        <v>65.44</v>
      </c>
      <c r="E98" s="22">
        <v>64.37</v>
      </c>
      <c r="F98" s="22">
        <v>63.94</v>
      </c>
      <c r="G98" s="22">
        <v>64.930000000000007</v>
      </c>
      <c r="H98" s="22">
        <v>68.05</v>
      </c>
      <c r="I98" s="22">
        <v>84.78</v>
      </c>
      <c r="J98" s="22">
        <v>91.31</v>
      </c>
      <c r="K98" s="22">
        <v>107.78</v>
      </c>
      <c r="L98" s="22">
        <v>109.91</v>
      </c>
      <c r="M98" s="22">
        <v>108.85</v>
      </c>
      <c r="N98" s="22">
        <v>107.66</v>
      </c>
      <c r="O98" s="22">
        <v>111.28</v>
      </c>
      <c r="P98" s="22">
        <v>111.31</v>
      </c>
      <c r="Q98" s="22">
        <v>109.47</v>
      </c>
      <c r="R98" s="22">
        <v>107.85</v>
      </c>
      <c r="S98" s="22">
        <v>105.07</v>
      </c>
      <c r="T98" s="22">
        <v>102.19</v>
      </c>
      <c r="U98" s="22">
        <v>96.96</v>
      </c>
      <c r="V98" s="22">
        <v>91.62</v>
      </c>
      <c r="W98" s="22">
        <v>93.94</v>
      </c>
      <c r="X98" s="22">
        <v>93.38</v>
      </c>
      <c r="Y98" s="22">
        <v>89.59</v>
      </c>
    </row>
    <row r="99" spans="1:25" ht="12" customHeight="1" x14ac:dyDescent="0.2">
      <c r="A99" s="48">
        <v>25</v>
      </c>
      <c r="B99" s="22">
        <v>87.94</v>
      </c>
      <c r="C99" s="22">
        <v>71.12</v>
      </c>
      <c r="D99" s="22">
        <v>66.180000000000007</v>
      </c>
      <c r="E99" s="22">
        <v>62.9</v>
      </c>
      <c r="F99" s="22">
        <v>63.64</v>
      </c>
      <c r="G99" s="22">
        <v>64.62</v>
      </c>
      <c r="H99" s="22">
        <v>67.41</v>
      </c>
      <c r="I99" s="22">
        <v>90.07</v>
      </c>
      <c r="J99" s="22">
        <v>97.09</v>
      </c>
      <c r="K99" s="22">
        <v>109.12</v>
      </c>
      <c r="L99" s="22">
        <v>110.96</v>
      </c>
      <c r="M99" s="22">
        <v>110.57</v>
      </c>
      <c r="N99" s="22">
        <v>109.27</v>
      </c>
      <c r="O99" s="22">
        <v>111.59</v>
      </c>
      <c r="P99" s="22">
        <v>111.77</v>
      </c>
      <c r="Q99" s="22">
        <v>110.23</v>
      </c>
      <c r="R99" s="22">
        <v>108.72</v>
      </c>
      <c r="S99" s="22">
        <v>106.17</v>
      </c>
      <c r="T99" s="22">
        <v>103.52</v>
      </c>
      <c r="U99" s="22">
        <v>99.67</v>
      </c>
      <c r="V99" s="22">
        <v>97.3</v>
      </c>
      <c r="W99" s="22">
        <v>98.86</v>
      </c>
      <c r="X99" s="22">
        <v>98.04</v>
      </c>
      <c r="Y99" s="22">
        <v>95.77</v>
      </c>
    </row>
    <row r="100" spans="1:25" ht="12" customHeight="1" x14ac:dyDescent="0.2">
      <c r="A100" s="48">
        <v>26</v>
      </c>
      <c r="B100" s="22">
        <v>87.99</v>
      </c>
      <c r="C100" s="22">
        <v>70.349999999999994</v>
      </c>
      <c r="D100" s="22">
        <v>69.400000000000006</v>
      </c>
      <c r="E100" s="22">
        <v>66.5</v>
      </c>
      <c r="F100" s="22">
        <v>65.31</v>
      </c>
      <c r="G100" s="22">
        <v>67.87</v>
      </c>
      <c r="H100" s="22">
        <v>70.09</v>
      </c>
      <c r="I100" s="22">
        <v>90.65</v>
      </c>
      <c r="J100" s="22">
        <v>96.83</v>
      </c>
      <c r="K100" s="22">
        <v>111.1</v>
      </c>
      <c r="L100" s="22">
        <v>112.85</v>
      </c>
      <c r="M100" s="22">
        <v>112.51</v>
      </c>
      <c r="N100" s="22">
        <v>111.05</v>
      </c>
      <c r="O100" s="22">
        <v>114</v>
      </c>
      <c r="P100" s="22">
        <v>113.25</v>
      </c>
      <c r="Q100" s="22">
        <v>112.12</v>
      </c>
      <c r="R100" s="22">
        <v>110.87</v>
      </c>
      <c r="S100" s="22">
        <v>108.08</v>
      </c>
      <c r="T100" s="22">
        <v>103.09</v>
      </c>
      <c r="U100" s="22">
        <v>101.09</v>
      </c>
      <c r="V100" s="22">
        <v>97.84</v>
      </c>
      <c r="W100" s="22">
        <v>99.68</v>
      </c>
      <c r="X100" s="22">
        <v>99.58</v>
      </c>
      <c r="Y100" s="22">
        <v>92.14</v>
      </c>
    </row>
    <row r="101" spans="1:25" ht="12" customHeight="1" x14ac:dyDescent="0.2">
      <c r="A101" s="48">
        <v>27</v>
      </c>
      <c r="B101" s="22">
        <v>89.34</v>
      </c>
      <c r="C101" s="22">
        <v>70.489999999999995</v>
      </c>
      <c r="D101" s="22">
        <v>69.28</v>
      </c>
      <c r="E101" s="22">
        <v>66.650000000000006</v>
      </c>
      <c r="F101" s="22">
        <v>67.08</v>
      </c>
      <c r="G101" s="22">
        <v>68.239999999999995</v>
      </c>
      <c r="H101" s="22">
        <v>70.42</v>
      </c>
      <c r="I101" s="22">
        <v>90.87</v>
      </c>
      <c r="J101" s="22">
        <v>97.17</v>
      </c>
      <c r="K101" s="22">
        <v>109.58</v>
      </c>
      <c r="L101" s="22">
        <v>112</v>
      </c>
      <c r="M101" s="22">
        <v>111.53</v>
      </c>
      <c r="N101" s="22">
        <v>109.88</v>
      </c>
      <c r="O101" s="22">
        <v>112.15</v>
      </c>
      <c r="P101" s="22">
        <v>112.54</v>
      </c>
      <c r="Q101" s="22">
        <v>111.39</v>
      </c>
      <c r="R101" s="22">
        <v>110.74</v>
      </c>
      <c r="S101" s="22">
        <v>108.7</v>
      </c>
      <c r="T101" s="22">
        <v>105.93</v>
      </c>
      <c r="U101" s="22">
        <v>102.46</v>
      </c>
      <c r="V101" s="22">
        <v>100.47</v>
      </c>
      <c r="W101" s="22">
        <v>102</v>
      </c>
      <c r="X101" s="22">
        <v>101.87</v>
      </c>
      <c r="Y101" s="22">
        <v>96.17</v>
      </c>
    </row>
    <row r="102" spans="1:25" ht="12" customHeight="1" x14ac:dyDescent="0.2">
      <c r="A102" s="48">
        <v>28</v>
      </c>
      <c r="B102" s="22">
        <v>94.83</v>
      </c>
      <c r="C102" s="22">
        <v>89.14</v>
      </c>
      <c r="D102" s="22">
        <v>77.39</v>
      </c>
      <c r="E102" s="22">
        <v>69.58</v>
      </c>
      <c r="F102" s="22">
        <v>69.67</v>
      </c>
      <c r="G102" s="22">
        <v>69.349999999999994</v>
      </c>
      <c r="H102" s="22">
        <v>70.14</v>
      </c>
      <c r="I102" s="22">
        <v>80.59</v>
      </c>
      <c r="J102" s="22">
        <v>91.97</v>
      </c>
      <c r="K102" s="22">
        <v>97.77</v>
      </c>
      <c r="L102" s="22">
        <v>101.34</v>
      </c>
      <c r="M102" s="22">
        <v>102.77</v>
      </c>
      <c r="N102" s="22">
        <v>103.17</v>
      </c>
      <c r="O102" s="22">
        <v>102.97</v>
      </c>
      <c r="P102" s="22">
        <v>102.67</v>
      </c>
      <c r="Q102" s="22">
        <v>102.27</v>
      </c>
      <c r="R102" s="22">
        <v>101.95</v>
      </c>
      <c r="S102" s="22">
        <v>101.81</v>
      </c>
      <c r="T102" s="22">
        <v>101.97</v>
      </c>
      <c r="U102" s="22">
        <v>101.95</v>
      </c>
      <c r="V102" s="22">
        <v>99.15</v>
      </c>
      <c r="W102" s="22">
        <v>100.84</v>
      </c>
      <c r="X102" s="22">
        <v>102.38</v>
      </c>
      <c r="Y102" s="22">
        <v>99</v>
      </c>
    </row>
    <row r="103" spans="1:25" ht="12" customHeight="1" x14ac:dyDescent="0.2">
      <c r="A103" s="48">
        <v>29</v>
      </c>
      <c r="B103" s="22">
        <v>94.2</v>
      </c>
      <c r="C103" s="22">
        <v>81.67</v>
      </c>
      <c r="D103" s="22">
        <v>70.069999999999993</v>
      </c>
      <c r="E103" s="22">
        <v>68.849999999999994</v>
      </c>
      <c r="F103" s="22">
        <v>67.59</v>
      </c>
      <c r="G103" s="22">
        <v>65.66</v>
      </c>
      <c r="H103" s="22">
        <v>65.239999999999995</v>
      </c>
      <c r="I103" s="22">
        <v>65.680000000000007</v>
      </c>
      <c r="J103" s="22">
        <v>67.63</v>
      </c>
      <c r="K103" s="22">
        <v>90.15</v>
      </c>
      <c r="L103" s="22">
        <v>96.19</v>
      </c>
      <c r="M103" s="22">
        <v>98.26</v>
      </c>
      <c r="N103" s="22">
        <v>98.9</v>
      </c>
      <c r="O103" s="22">
        <v>100.08</v>
      </c>
      <c r="P103" s="22">
        <v>100.63</v>
      </c>
      <c r="Q103" s="22">
        <v>100.5</v>
      </c>
      <c r="R103" s="22">
        <v>99.72</v>
      </c>
      <c r="S103" s="22">
        <v>99.6</v>
      </c>
      <c r="T103" s="22">
        <v>99.69</v>
      </c>
      <c r="U103" s="22">
        <v>99.68</v>
      </c>
      <c r="V103" s="22">
        <v>99.88</v>
      </c>
      <c r="W103" s="22">
        <v>101.28</v>
      </c>
      <c r="X103" s="22">
        <v>101.6</v>
      </c>
      <c r="Y103" s="22">
        <v>100.35</v>
      </c>
    </row>
    <row r="104" spans="1:25" ht="11.25" customHeight="1" x14ac:dyDescent="0.2">
      <c r="A104" s="48">
        <v>30</v>
      </c>
      <c r="B104" s="22">
        <v>91.75</v>
      </c>
      <c r="C104" s="22">
        <v>70.08</v>
      </c>
      <c r="D104" s="22">
        <v>68.72</v>
      </c>
      <c r="E104" s="22">
        <v>65</v>
      </c>
      <c r="F104" s="22">
        <v>64.81</v>
      </c>
      <c r="G104" s="22">
        <v>66.260000000000005</v>
      </c>
      <c r="H104" s="22">
        <v>92.29</v>
      </c>
      <c r="I104" s="22">
        <v>95.27</v>
      </c>
      <c r="J104" s="22">
        <v>102.33</v>
      </c>
      <c r="K104" s="22">
        <v>111.11</v>
      </c>
      <c r="L104" s="22">
        <v>111.66</v>
      </c>
      <c r="M104" s="22">
        <v>110.93</v>
      </c>
      <c r="N104" s="22">
        <v>109.86</v>
      </c>
      <c r="O104" s="22">
        <v>112.43</v>
      </c>
      <c r="P104" s="22">
        <v>113.35</v>
      </c>
      <c r="Q104" s="22">
        <v>110.89</v>
      </c>
      <c r="R104" s="22">
        <v>110.45</v>
      </c>
      <c r="S104" s="22">
        <v>108.29</v>
      </c>
      <c r="T104" s="22">
        <v>106.22</v>
      </c>
      <c r="U104" s="22">
        <v>104.73</v>
      </c>
      <c r="V104" s="22">
        <v>103.79</v>
      </c>
      <c r="W104" s="22">
        <v>105.08</v>
      </c>
      <c r="X104" s="22">
        <v>104.48</v>
      </c>
      <c r="Y104" s="22">
        <v>100.05</v>
      </c>
    </row>
    <row r="105" spans="1:25" ht="12" customHeight="1" x14ac:dyDescent="0.2">
      <c r="A105" s="48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48">
        <v>1</v>
      </c>
      <c r="B109" s="22">
        <v>56.81</v>
      </c>
      <c r="C109" s="22">
        <v>50.07</v>
      </c>
      <c r="D109" s="22">
        <v>45.43</v>
      </c>
      <c r="E109" s="22">
        <v>41.33</v>
      </c>
      <c r="F109" s="22">
        <v>40.14</v>
      </c>
      <c r="G109" s="22">
        <v>39.049999999999997</v>
      </c>
      <c r="H109" s="22">
        <v>39.299999999999997</v>
      </c>
      <c r="I109" s="22">
        <v>43.4</v>
      </c>
      <c r="J109" s="22">
        <v>49.79</v>
      </c>
      <c r="K109" s="22">
        <v>61.58</v>
      </c>
      <c r="L109" s="22">
        <v>63.9</v>
      </c>
      <c r="M109" s="22">
        <v>64.58</v>
      </c>
      <c r="N109" s="22">
        <v>65.58</v>
      </c>
      <c r="O109" s="22">
        <v>65.510000000000005</v>
      </c>
      <c r="P109" s="22">
        <v>64.97</v>
      </c>
      <c r="Q109" s="22">
        <v>64.239999999999995</v>
      </c>
      <c r="R109" s="22">
        <v>64.12</v>
      </c>
      <c r="S109" s="22">
        <v>63.72</v>
      </c>
      <c r="T109" s="22">
        <v>62.53</v>
      </c>
      <c r="U109" s="22">
        <v>62.3</v>
      </c>
      <c r="V109" s="22">
        <v>61.95</v>
      </c>
      <c r="W109" s="22">
        <v>63.26</v>
      </c>
      <c r="X109" s="22">
        <v>64.98</v>
      </c>
      <c r="Y109" s="22">
        <v>63.42</v>
      </c>
    </row>
    <row r="110" spans="1:25" ht="12" customHeight="1" x14ac:dyDescent="0.2">
      <c r="A110" s="48">
        <v>2</v>
      </c>
      <c r="B110" s="22">
        <v>50.27</v>
      </c>
      <c r="C110" s="22">
        <v>39.4</v>
      </c>
      <c r="D110" s="22">
        <v>38.85</v>
      </c>
      <c r="E110" s="22">
        <v>37.549999999999997</v>
      </c>
      <c r="F110" s="22">
        <v>36.57</v>
      </c>
      <c r="G110" s="22">
        <v>34.86</v>
      </c>
      <c r="H110" s="22">
        <v>38.17</v>
      </c>
      <c r="I110" s="22">
        <v>44.18</v>
      </c>
      <c r="J110" s="22">
        <v>56.69</v>
      </c>
      <c r="K110" s="22">
        <v>61</v>
      </c>
      <c r="L110" s="22">
        <v>61.61</v>
      </c>
      <c r="M110" s="22">
        <v>61.36</v>
      </c>
      <c r="N110" s="22">
        <v>61.23</v>
      </c>
      <c r="O110" s="22">
        <v>61.6</v>
      </c>
      <c r="P110" s="22">
        <v>63.07</v>
      </c>
      <c r="Q110" s="22">
        <v>61.8</v>
      </c>
      <c r="R110" s="22">
        <v>61.83</v>
      </c>
      <c r="S110" s="22">
        <v>61.22</v>
      </c>
      <c r="T110" s="22">
        <v>59.59</v>
      </c>
      <c r="U110" s="22">
        <v>58.82</v>
      </c>
      <c r="V110" s="22">
        <v>58.46</v>
      </c>
      <c r="W110" s="22">
        <v>58.26</v>
      </c>
      <c r="X110" s="22">
        <v>57.52</v>
      </c>
      <c r="Y110" s="22">
        <v>46.46</v>
      </c>
    </row>
    <row r="111" spans="1:25" ht="12" customHeight="1" x14ac:dyDescent="0.2">
      <c r="A111" s="48">
        <v>3</v>
      </c>
      <c r="B111" s="22">
        <v>39.619999999999997</v>
      </c>
      <c r="C111" s="22">
        <v>38.200000000000003</v>
      </c>
      <c r="D111" s="22">
        <v>36.909999999999997</v>
      </c>
      <c r="E111" s="22">
        <v>30</v>
      </c>
      <c r="F111" s="22">
        <v>30.92</v>
      </c>
      <c r="G111" s="22">
        <v>37.31</v>
      </c>
      <c r="H111" s="22">
        <v>40.32</v>
      </c>
      <c r="I111" s="22">
        <v>43.72</v>
      </c>
      <c r="J111" s="22">
        <v>56.16</v>
      </c>
      <c r="K111" s="22">
        <v>61.17</v>
      </c>
      <c r="L111" s="22">
        <v>61.84</v>
      </c>
      <c r="M111" s="22">
        <v>61.51</v>
      </c>
      <c r="N111" s="22">
        <v>61.07</v>
      </c>
      <c r="O111" s="22">
        <v>61.61</v>
      </c>
      <c r="P111" s="22">
        <v>62.5</v>
      </c>
      <c r="Q111" s="22">
        <v>61.53</v>
      </c>
      <c r="R111" s="22">
        <v>61.85</v>
      </c>
      <c r="S111" s="22">
        <v>60.76</v>
      </c>
      <c r="T111" s="22">
        <v>60.35</v>
      </c>
      <c r="U111" s="22">
        <v>58.96</v>
      </c>
      <c r="V111" s="22">
        <v>58.68</v>
      </c>
      <c r="W111" s="22">
        <v>58.95</v>
      </c>
      <c r="X111" s="22">
        <v>59.22</v>
      </c>
      <c r="Y111" s="22">
        <v>50.62</v>
      </c>
    </row>
    <row r="112" spans="1:25" ht="12" customHeight="1" x14ac:dyDescent="0.2">
      <c r="A112" s="48">
        <v>4</v>
      </c>
      <c r="B112" s="22">
        <v>41.04</v>
      </c>
      <c r="C112" s="22">
        <v>39.049999999999997</v>
      </c>
      <c r="D112" s="22">
        <v>38.32</v>
      </c>
      <c r="E112" s="22">
        <v>36.17</v>
      </c>
      <c r="F112" s="22">
        <v>37.25</v>
      </c>
      <c r="G112" s="22">
        <v>38.39</v>
      </c>
      <c r="H112" s="22">
        <v>39.61</v>
      </c>
      <c r="I112" s="22">
        <v>48.88</v>
      </c>
      <c r="J112" s="22">
        <v>57.8</v>
      </c>
      <c r="K112" s="22">
        <v>63.34</v>
      </c>
      <c r="L112" s="22">
        <v>64.48</v>
      </c>
      <c r="M112" s="22">
        <v>64.260000000000005</v>
      </c>
      <c r="N112" s="22">
        <v>63.45</v>
      </c>
      <c r="O112" s="22">
        <v>64.599999999999994</v>
      </c>
      <c r="P112" s="22">
        <v>65.430000000000007</v>
      </c>
      <c r="Q112" s="22">
        <v>64.02</v>
      </c>
      <c r="R112" s="22">
        <v>68.69</v>
      </c>
      <c r="S112" s="22">
        <v>63.8</v>
      </c>
      <c r="T112" s="22">
        <v>63.29</v>
      </c>
      <c r="U112" s="22">
        <v>61.28</v>
      </c>
      <c r="V112" s="22">
        <v>60.02</v>
      </c>
      <c r="W112" s="22">
        <v>60.7</v>
      </c>
      <c r="X112" s="22">
        <v>60.75</v>
      </c>
      <c r="Y112" s="22">
        <v>55.14</v>
      </c>
    </row>
    <row r="113" spans="1:25" ht="12" customHeight="1" x14ac:dyDescent="0.2">
      <c r="A113" s="48">
        <v>5</v>
      </c>
      <c r="B113" s="22">
        <v>44.01</v>
      </c>
      <c r="C113" s="22">
        <v>39.119999999999997</v>
      </c>
      <c r="D113" s="22">
        <v>40.78</v>
      </c>
      <c r="E113" s="22">
        <v>36.630000000000003</v>
      </c>
      <c r="F113" s="22">
        <v>35.28</v>
      </c>
      <c r="G113" s="22">
        <v>38.56</v>
      </c>
      <c r="H113" s="22">
        <v>40.729999999999997</v>
      </c>
      <c r="I113" s="22">
        <v>50.33</v>
      </c>
      <c r="J113" s="22">
        <v>60.91</v>
      </c>
      <c r="K113" s="22">
        <v>64.459999999999994</v>
      </c>
      <c r="L113" s="22">
        <v>66.62</v>
      </c>
      <c r="M113" s="22">
        <v>65.900000000000006</v>
      </c>
      <c r="N113" s="22">
        <v>65.42</v>
      </c>
      <c r="O113" s="22">
        <v>66.03</v>
      </c>
      <c r="P113" s="22">
        <v>68.209999999999994</v>
      </c>
      <c r="Q113" s="22">
        <v>67.959999999999994</v>
      </c>
      <c r="R113" s="22">
        <v>68.12</v>
      </c>
      <c r="S113" s="22">
        <v>68.08</v>
      </c>
      <c r="T113" s="22">
        <v>66.040000000000006</v>
      </c>
      <c r="U113" s="22">
        <v>64.13</v>
      </c>
      <c r="V113" s="22">
        <v>62.46</v>
      </c>
      <c r="W113" s="22">
        <v>62.9</v>
      </c>
      <c r="X113" s="22">
        <v>61.92</v>
      </c>
      <c r="Y113" s="22">
        <v>55.51</v>
      </c>
    </row>
    <row r="114" spans="1:25" ht="12" customHeight="1" x14ac:dyDescent="0.2">
      <c r="A114" s="48">
        <v>6</v>
      </c>
      <c r="B114" s="22">
        <v>49.06</v>
      </c>
      <c r="C114" s="22">
        <v>40.68</v>
      </c>
      <c r="D114" s="22">
        <v>39.450000000000003</v>
      </c>
      <c r="E114" s="22">
        <v>37.89</v>
      </c>
      <c r="F114" s="22">
        <v>37.020000000000003</v>
      </c>
      <c r="G114" s="22">
        <v>38.72</v>
      </c>
      <c r="H114" s="22">
        <v>39.950000000000003</v>
      </c>
      <c r="I114" s="22">
        <v>48.35</v>
      </c>
      <c r="J114" s="22">
        <v>60.14</v>
      </c>
      <c r="K114" s="22">
        <v>64.33</v>
      </c>
      <c r="L114" s="22">
        <v>66.709999999999994</v>
      </c>
      <c r="M114" s="22">
        <v>66.2</v>
      </c>
      <c r="N114" s="22">
        <v>65.06</v>
      </c>
      <c r="O114" s="22">
        <v>67.930000000000007</v>
      </c>
      <c r="P114" s="22">
        <v>67.89</v>
      </c>
      <c r="Q114" s="22">
        <v>67.72</v>
      </c>
      <c r="R114" s="22">
        <v>67.209999999999994</v>
      </c>
      <c r="S114" s="22">
        <v>65.58</v>
      </c>
      <c r="T114" s="22">
        <v>66.010000000000005</v>
      </c>
      <c r="U114" s="22">
        <v>64.81</v>
      </c>
      <c r="V114" s="22">
        <v>64.56</v>
      </c>
      <c r="W114" s="22">
        <v>67.52</v>
      </c>
      <c r="X114" s="22">
        <v>66.09</v>
      </c>
      <c r="Y114" s="22">
        <v>57.6</v>
      </c>
    </row>
    <row r="115" spans="1:25" ht="12" customHeight="1" x14ac:dyDescent="0.2">
      <c r="A115" s="48">
        <v>7</v>
      </c>
      <c r="B115" s="22">
        <v>52.29</v>
      </c>
      <c r="C115" s="22">
        <v>45.31</v>
      </c>
      <c r="D115" s="22">
        <v>46.27</v>
      </c>
      <c r="E115" s="22">
        <v>44.66</v>
      </c>
      <c r="F115" s="22">
        <v>46.62</v>
      </c>
      <c r="G115" s="22">
        <v>46.29</v>
      </c>
      <c r="H115" s="22">
        <v>46</v>
      </c>
      <c r="I115" s="22">
        <v>48.94</v>
      </c>
      <c r="J115" s="22">
        <v>46.47</v>
      </c>
      <c r="K115" s="22">
        <v>55.87</v>
      </c>
      <c r="L115" s="22">
        <v>64.14</v>
      </c>
      <c r="M115" s="22">
        <v>64.62</v>
      </c>
      <c r="N115" s="22">
        <v>64.7</v>
      </c>
      <c r="O115" s="22">
        <v>65.05</v>
      </c>
      <c r="P115" s="22">
        <v>65.010000000000005</v>
      </c>
      <c r="Q115" s="22">
        <v>81.66</v>
      </c>
      <c r="R115" s="22">
        <v>66.599999999999994</v>
      </c>
      <c r="S115" s="22">
        <v>67.12</v>
      </c>
      <c r="T115" s="22">
        <v>66.069999999999993</v>
      </c>
      <c r="U115" s="22">
        <v>62.96</v>
      </c>
      <c r="V115" s="22">
        <v>60.88</v>
      </c>
      <c r="W115" s="22">
        <v>61.85</v>
      </c>
      <c r="X115" s="22">
        <v>65.47</v>
      </c>
      <c r="Y115" s="22">
        <v>57.92</v>
      </c>
    </row>
    <row r="116" spans="1:25" ht="12" customHeight="1" x14ac:dyDescent="0.2">
      <c r="A116" s="48">
        <v>8</v>
      </c>
      <c r="B116" s="22">
        <v>48.16</v>
      </c>
      <c r="C116" s="22">
        <v>40.65</v>
      </c>
      <c r="D116" s="22">
        <v>39.22</v>
      </c>
      <c r="E116" s="22">
        <v>38.69</v>
      </c>
      <c r="F116" s="22">
        <v>38.26</v>
      </c>
      <c r="G116" s="22">
        <v>38.06</v>
      </c>
      <c r="H116" s="22">
        <v>37.57</v>
      </c>
      <c r="I116" s="22">
        <v>37.6</v>
      </c>
      <c r="J116" s="22">
        <v>39.21</v>
      </c>
      <c r="K116" s="22">
        <v>48.14</v>
      </c>
      <c r="L116" s="22">
        <v>53.65</v>
      </c>
      <c r="M116" s="22">
        <v>56.35</v>
      </c>
      <c r="N116" s="22">
        <v>56.89</v>
      </c>
      <c r="O116" s="22">
        <v>58</v>
      </c>
      <c r="P116" s="22">
        <v>58.13</v>
      </c>
      <c r="Q116" s="22">
        <v>58.1</v>
      </c>
      <c r="R116" s="22">
        <v>58.08</v>
      </c>
      <c r="S116" s="22">
        <v>57.99</v>
      </c>
      <c r="T116" s="22">
        <v>58</v>
      </c>
      <c r="U116" s="22">
        <v>57.57</v>
      </c>
      <c r="V116" s="22">
        <v>57.51</v>
      </c>
      <c r="W116" s="22">
        <v>58.35</v>
      </c>
      <c r="X116" s="22">
        <v>58.06</v>
      </c>
      <c r="Y116" s="22">
        <v>53.51</v>
      </c>
    </row>
    <row r="117" spans="1:25" ht="12" customHeight="1" x14ac:dyDescent="0.2">
      <c r="A117" s="48">
        <v>9</v>
      </c>
      <c r="B117" s="22">
        <v>44.55</v>
      </c>
      <c r="C117" s="22">
        <v>39.409999999999997</v>
      </c>
      <c r="D117" s="22">
        <v>38.270000000000003</v>
      </c>
      <c r="E117" s="22">
        <v>37.75</v>
      </c>
      <c r="F117" s="22">
        <v>37.130000000000003</v>
      </c>
      <c r="G117" s="22">
        <v>37.130000000000003</v>
      </c>
      <c r="H117" s="22">
        <v>36.89</v>
      </c>
      <c r="I117" s="22">
        <v>53.72</v>
      </c>
      <c r="J117" s="22">
        <v>58.59</v>
      </c>
      <c r="K117" s="22">
        <v>67.790000000000006</v>
      </c>
      <c r="L117" s="22">
        <v>71.8</v>
      </c>
      <c r="M117" s="22">
        <v>70.72</v>
      </c>
      <c r="N117" s="22">
        <v>67.58</v>
      </c>
      <c r="O117" s="22">
        <v>70.97</v>
      </c>
      <c r="P117" s="22">
        <v>72.97</v>
      </c>
      <c r="Q117" s="22">
        <v>69.69</v>
      </c>
      <c r="R117" s="22">
        <v>69.540000000000006</v>
      </c>
      <c r="S117" s="22">
        <v>68.8</v>
      </c>
      <c r="T117" s="22">
        <v>68.05</v>
      </c>
      <c r="U117" s="22">
        <v>59.51</v>
      </c>
      <c r="V117" s="22">
        <v>63.79</v>
      </c>
      <c r="W117" s="22">
        <v>66.790000000000006</v>
      </c>
      <c r="X117" s="22">
        <v>67</v>
      </c>
      <c r="Y117" s="22">
        <v>56.09</v>
      </c>
    </row>
    <row r="118" spans="1:25" ht="12" customHeight="1" x14ac:dyDescent="0.2">
      <c r="A118" s="48">
        <v>10</v>
      </c>
      <c r="B118" s="22">
        <v>41.07</v>
      </c>
      <c r="C118" s="22">
        <v>38.549999999999997</v>
      </c>
      <c r="D118" s="22">
        <v>37.06</v>
      </c>
      <c r="E118" s="22">
        <v>35.06</v>
      </c>
      <c r="F118" s="22">
        <v>34.4</v>
      </c>
      <c r="G118" s="22">
        <v>36.1</v>
      </c>
      <c r="H118" s="22">
        <v>37.590000000000003</v>
      </c>
      <c r="I118" s="22">
        <v>50.2</v>
      </c>
      <c r="J118" s="22">
        <v>61.7</v>
      </c>
      <c r="K118" s="22">
        <v>69.28</v>
      </c>
      <c r="L118" s="22">
        <v>71.459999999999994</v>
      </c>
      <c r="M118" s="22">
        <v>71.28</v>
      </c>
      <c r="N118" s="22">
        <v>68.86</v>
      </c>
      <c r="O118" s="22">
        <v>72.849999999999994</v>
      </c>
      <c r="P118" s="22">
        <v>73.53</v>
      </c>
      <c r="Q118" s="22">
        <v>72.73</v>
      </c>
      <c r="R118" s="22">
        <v>71.459999999999994</v>
      </c>
      <c r="S118" s="22">
        <v>70.81</v>
      </c>
      <c r="T118" s="22">
        <v>69.819999999999993</v>
      </c>
      <c r="U118" s="22">
        <v>62.46</v>
      </c>
      <c r="V118" s="22">
        <v>66.2</v>
      </c>
      <c r="W118" s="22">
        <v>62.88</v>
      </c>
      <c r="X118" s="22">
        <v>60.97</v>
      </c>
      <c r="Y118" s="22">
        <v>55.18</v>
      </c>
    </row>
    <row r="119" spans="1:25" ht="12" customHeight="1" x14ac:dyDescent="0.2">
      <c r="A119" s="48">
        <v>11</v>
      </c>
      <c r="B119" s="22">
        <v>45.68</v>
      </c>
      <c r="C119" s="22">
        <v>40.24</v>
      </c>
      <c r="D119" s="22">
        <v>38.299999999999997</v>
      </c>
      <c r="E119" s="22">
        <v>34.19</v>
      </c>
      <c r="F119" s="22">
        <v>34.35</v>
      </c>
      <c r="G119" s="22">
        <v>37.32</v>
      </c>
      <c r="H119" s="22">
        <v>38.86</v>
      </c>
      <c r="I119" s="22">
        <v>49.13</v>
      </c>
      <c r="J119" s="22">
        <v>60.14</v>
      </c>
      <c r="K119" s="22">
        <v>63.64</v>
      </c>
      <c r="L119" s="22">
        <v>64.489999999999995</v>
      </c>
      <c r="M119" s="22">
        <v>64.34</v>
      </c>
      <c r="N119" s="22">
        <v>63.81</v>
      </c>
      <c r="O119" s="22">
        <v>64.78</v>
      </c>
      <c r="P119" s="22">
        <v>66.430000000000007</v>
      </c>
      <c r="Q119" s="22">
        <v>65.930000000000007</v>
      </c>
      <c r="R119" s="22">
        <v>64.95</v>
      </c>
      <c r="S119" s="22">
        <v>64.17</v>
      </c>
      <c r="T119" s="22">
        <v>64.099999999999994</v>
      </c>
      <c r="U119" s="22">
        <v>64.05</v>
      </c>
      <c r="V119" s="22">
        <v>63.86</v>
      </c>
      <c r="W119" s="22">
        <v>64.349999999999994</v>
      </c>
      <c r="X119" s="22">
        <v>64.25</v>
      </c>
      <c r="Y119" s="22">
        <v>60.73</v>
      </c>
    </row>
    <row r="120" spans="1:25" ht="12" customHeight="1" x14ac:dyDescent="0.2">
      <c r="A120" s="48">
        <v>12</v>
      </c>
      <c r="B120" s="22">
        <v>60.05</v>
      </c>
      <c r="C120" s="22">
        <v>50.53</v>
      </c>
      <c r="D120" s="22">
        <v>46.16</v>
      </c>
      <c r="E120" s="22">
        <v>41.37</v>
      </c>
      <c r="F120" s="22">
        <v>40.630000000000003</v>
      </c>
      <c r="G120" s="22">
        <v>40.01</v>
      </c>
      <c r="H120" s="22">
        <v>39.43</v>
      </c>
      <c r="I120" s="22">
        <v>40.68</v>
      </c>
      <c r="J120" s="22">
        <v>51.8</v>
      </c>
      <c r="K120" s="22">
        <v>60.82</v>
      </c>
      <c r="L120" s="22">
        <v>61.94</v>
      </c>
      <c r="M120" s="22">
        <v>62.36</v>
      </c>
      <c r="N120" s="22">
        <v>62.88</v>
      </c>
      <c r="O120" s="22">
        <v>63.35</v>
      </c>
      <c r="P120" s="22">
        <v>64.099999999999994</v>
      </c>
      <c r="Q120" s="22">
        <v>65.25</v>
      </c>
      <c r="R120" s="22">
        <v>63.26</v>
      </c>
      <c r="S120" s="22">
        <v>62.91</v>
      </c>
      <c r="T120" s="22">
        <v>62.82</v>
      </c>
      <c r="U120" s="22">
        <v>62.71</v>
      </c>
      <c r="V120" s="22">
        <v>62.62</v>
      </c>
      <c r="W120" s="22">
        <v>63.19</v>
      </c>
      <c r="X120" s="22">
        <v>64.349999999999994</v>
      </c>
      <c r="Y120" s="22">
        <v>60.71</v>
      </c>
    </row>
    <row r="121" spans="1:25" ht="12" customHeight="1" x14ac:dyDescent="0.2">
      <c r="A121" s="48">
        <v>13</v>
      </c>
      <c r="B121" s="22">
        <v>59.86</v>
      </c>
      <c r="C121" s="22">
        <v>51.82</v>
      </c>
      <c r="D121" s="22">
        <v>49.27</v>
      </c>
      <c r="E121" s="22">
        <v>42.15</v>
      </c>
      <c r="F121" s="22">
        <v>41</v>
      </c>
      <c r="G121" s="22">
        <v>40.57</v>
      </c>
      <c r="H121" s="22">
        <v>41.16</v>
      </c>
      <c r="I121" s="22">
        <v>46.57</v>
      </c>
      <c r="J121" s="22">
        <v>53.9</v>
      </c>
      <c r="K121" s="22">
        <v>63.55</v>
      </c>
      <c r="L121" s="22">
        <v>64.91</v>
      </c>
      <c r="M121" s="22">
        <v>65.23</v>
      </c>
      <c r="N121" s="22">
        <v>65.08</v>
      </c>
      <c r="O121" s="22">
        <v>65.430000000000007</v>
      </c>
      <c r="P121" s="22">
        <v>65.569999999999993</v>
      </c>
      <c r="Q121" s="22">
        <v>65.34</v>
      </c>
      <c r="R121" s="22">
        <v>65.069999999999993</v>
      </c>
      <c r="S121" s="22">
        <v>64.98</v>
      </c>
      <c r="T121" s="22">
        <v>64.89</v>
      </c>
      <c r="U121" s="22">
        <v>64.98</v>
      </c>
      <c r="V121" s="22">
        <v>65.06</v>
      </c>
      <c r="W121" s="22">
        <v>66.27</v>
      </c>
      <c r="X121" s="22">
        <v>66.22</v>
      </c>
      <c r="Y121" s="22">
        <v>63.4</v>
      </c>
    </row>
    <row r="122" spans="1:25" ht="12" customHeight="1" x14ac:dyDescent="0.2">
      <c r="A122" s="48">
        <v>14</v>
      </c>
      <c r="B122" s="22">
        <v>59.76</v>
      </c>
      <c r="C122" s="22">
        <v>52.39</v>
      </c>
      <c r="D122" s="22">
        <v>48.97</v>
      </c>
      <c r="E122" s="22">
        <v>41.39</v>
      </c>
      <c r="F122" s="22">
        <v>40.4</v>
      </c>
      <c r="G122" s="22">
        <v>40.14</v>
      </c>
      <c r="H122" s="22">
        <v>40.770000000000003</v>
      </c>
      <c r="I122" s="22">
        <v>43.04</v>
      </c>
      <c r="J122" s="22">
        <v>52.1</v>
      </c>
      <c r="K122" s="22">
        <v>60.76</v>
      </c>
      <c r="L122" s="22">
        <v>62.77</v>
      </c>
      <c r="M122" s="22">
        <v>63.25</v>
      </c>
      <c r="N122" s="22">
        <v>63.37</v>
      </c>
      <c r="O122" s="22">
        <v>63.95</v>
      </c>
      <c r="P122" s="22">
        <v>64.12</v>
      </c>
      <c r="Q122" s="22">
        <v>63.92</v>
      </c>
      <c r="R122" s="22">
        <v>64.06</v>
      </c>
      <c r="S122" s="22">
        <v>63.94</v>
      </c>
      <c r="T122" s="22">
        <v>63.85</v>
      </c>
      <c r="U122" s="22">
        <v>63.68</v>
      </c>
      <c r="V122" s="22">
        <v>63.44</v>
      </c>
      <c r="W122" s="22">
        <v>63.88</v>
      </c>
      <c r="X122" s="22">
        <v>64.33</v>
      </c>
      <c r="Y122" s="22">
        <v>61.03</v>
      </c>
    </row>
    <row r="123" spans="1:25" ht="12" customHeight="1" x14ac:dyDescent="0.2">
      <c r="A123" s="48">
        <v>15</v>
      </c>
      <c r="B123" s="22">
        <v>58.51</v>
      </c>
      <c r="C123" s="22">
        <v>51.32</v>
      </c>
      <c r="D123" s="22">
        <v>42.94</v>
      </c>
      <c r="E123" s="22">
        <v>39.89</v>
      </c>
      <c r="F123" s="22">
        <v>39.340000000000003</v>
      </c>
      <c r="G123" s="22">
        <v>38.94</v>
      </c>
      <c r="H123" s="22">
        <v>39.229999999999997</v>
      </c>
      <c r="I123" s="22">
        <v>39.08</v>
      </c>
      <c r="J123" s="22">
        <v>49.94</v>
      </c>
      <c r="K123" s="22">
        <v>58.08</v>
      </c>
      <c r="L123" s="22">
        <v>60.76</v>
      </c>
      <c r="M123" s="22">
        <v>61.45</v>
      </c>
      <c r="N123" s="22">
        <v>61.7</v>
      </c>
      <c r="O123" s="22">
        <v>62.54</v>
      </c>
      <c r="P123" s="22">
        <v>62.91</v>
      </c>
      <c r="Q123" s="22">
        <v>62.84</v>
      </c>
      <c r="R123" s="22">
        <v>62.72</v>
      </c>
      <c r="S123" s="22">
        <v>62.79</v>
      </c>
      <c r="T123" s="22">
        <v>62.68</v>
      </c>
      <c r="U123" s="22">
        <v>62.54</v>
      </c>
      <c r="V123" s="22">
        <v>62.54</v>
      </c>
      <c r="W123" s="22">
        <v>63.08</v>
      </c>
      <c r="X123" s="22">
        <v>62.83</v>
      </c>
      <c r="Y123" s="22">
        <v>61.49</v>
      </c>
    </row>
    <row r="124" spans="1:25" ht="12" customHeight="1" x14ac:dyDescent="0.2">
      <c r="A124" s="48">
        <v>16</v>
      </c>
      <c r="B124" s="22">
        <v>57.28</v>
      </c>
      <c r="C124" s="22">
        <v>49.84</v>
      </c>
      <c r="D124" s="22">
        <v>41.51</v>
      </c>
      <c r="E124" s="22">
        <v>39.479999999999997</v>
      </c>
      <c r="F124" s="22">
        <v>38.83</v>
      </c>
      <c r="G124" s="22">
        <v>38.99</v>
      </c>
      <c r="H124" s="22">
        <v>41.9</v>
      </c>
      <c r="I124" s="22">
        <v>55.11</v>
      </c>
      <c r="J124" s="22">
        <v>60.87</v>
      </c>
      <c r="K124" s="22">
        <v>64.150000000000006</v>
      </c>
      <c r="L124" s="22">
        <v>65.17</v>
      </c>
      <c r="M124" s="22">
        <v>64.97</v>
      </c>
      <c r="N124" s="22">
        <v>64.13</v>
      </c>
      <c r="O124" s="22">
        <v>65.459999999999994</v>
      </c>
      <c r="P124" s="22">
        <v>65.75</v>
      </c>
      <c r="Q124" s="22">
        <v>65.39</v>
      </c>
      <c r="R124" s="22">
        <v>64.650000000000006</v>
      </c>
      <c r="S124" s="22">
        <v>63.73</v>
      </c>
      <c r="T124" s="22">
        <v>62.82</v>
      </c>
      <c r="U124" s="22">
        <v>61.89</v>
      </c>
      <c r="V124" s="22">
        <v>61.77</v>
      </c>
      <c r="W124" s="22">
        <v>62.52</v>
      </c>
      <c r="X124" s="22">
        <v>62.02</v>
      </c>
      <c r="Y124" s="22">
        <v>57.82</v>
      </c>
    </row>
    <row r="125" spans="1:25" ht="12" customHeight="1" x14ac:dyDescent="0.2">
      <c r="A125" s="48">
        <v>17</v>
      </c>
      <c r="B125" s="22">
        <v>52.69</v>
      </c>
      <c r="C125" s="22">
        <v>40.25</v>
      </c>
      <c r="D125" s="22">
        <v>38.340000000000003</v>
      </c>
      <c r="E125" s="22">
        <v>36.64</v>
      </c>
      <c r="F125" s="22">
        <v>37.119999999999997</v>
      </c>
      <c r="G125" s="22">
        <v>37.86</v>
      </c>
      <c r="H125" s="22">
        <v>40.409999999999997</v>
      </c>
      <c r="I125" s="22">
        <v>55.42</v>
      </c>
      <c r="J125" s="22">
        <v>58.23</v>
      </c>
      <c r="K125" s="22">
        <v>61.42</v>
      </c>
      <c r="L125" s="22">
        <v>62.87</v>
      </c>
      <c r="M125" s="22">
        <v>62.8</v>
      </c>
      <c r="N125" s="22">
        <v>62.15</v>
      </c>
      <c r="O125" s="22">
        <v>63.31</v>
      </c>
      <c r="P125" s="22">
        <v>63.6</v>
      </c>
      <c r="Q125" s="22">
        <v>63.24</v>
      </c>
      <c r="R125" s="22">
        <v>62.9</v>
      </c>
      <c r="S125" s="22">
        <v>62.01</v>
      </c>
      <c r="T125" s="22">
        <v>61.78</v>
      </c>
      <c r="U125" s="22">
        <v>61.04</v>
      </c>
      <c r="V125" s="22">
        <v>60.52</v>
      </c>
      <c r="W125" s="22">
        <v>61.01</v>
      </c>
      <c r="X125" s="22">
        <v>60.46</v>
      </c>
      <c r="Y125" s="22">
        <v>58.09</v>
      </c>
    </row>
    <row r="126" spans="1:25" x14ac:dyDescent="0.2">
      <c r="A126" s="48">
        <v>18</v>
      </c>
      <c r="B126" s="22">
        <v>48.54</v>
      </c>
      <c r="C126" s="22">
        <v>43.04</v>
      </c>
      <c r="D126" s="22">
        <v>39.979999999999997</v>
      </c>
      <c r="E126" s="22">
        <v>38.97</v>
      </c>
      <c r="F126" s="22">
        <v>38.32</v>
      </c>
      <c r="G126" s="22">
        <v>39.840000000000003</v>
      </c>
      <c r="H126" s="22">
        <v>42.98</v>
      </c>
      <c r="I126" s="22">
        <v>56.75</v>
      </c>
      <c r="J126" s="22">
        <v>61.73</v>
      </c>
      <c r="K126" s="22">
        <v>65.180000000000007</v>
      </c>
      <c r="L126" s="22">
        <v>66.84</v>
      </c>
      <c r="M126" s="22">
        <v>65.62</v>
      </c>
      <c r="N126" s="22">
        <v>65.569999999999993</v>
      </c>
      <c r="O126" s="22">
        <v>67.17</v>
      </c>
      <c r="P126" s="22">
        <v>67.22</v>
      </c>
      <c r="Q126" s="22">
        <v>66.62</v>
      </c>
      <c r="R126" s="22">
        <v>66.03</v>
      </c>
      <c r="S126" s="22">
        <v>63.84</v>
      </c>
      <c r="T126" s="22">
        <v>63.51</v>
      </c>
      <c r="U126" s="22">
        <v>62.6</v>
      </c>
      <c r="V126" s="22">
        <v>61.36</v>
      </c>
      <c r="W126" s="22">
        <v>62.02</v>
      </c>
      <c r="X126" s="22">
        <v>60.59</v>
      </c>
      <c r="Y126" s="22">
        <v>57.14</v>
      </c>
    </row>
    <row r="127" spans="1:25" ht="12" customHeight="1" x14ac:dyDescent="0.2">
      <c r="A127" s="48">
        <v>19</v>
      </c>
      <c r="B127" s="22">
        <v>45.91</v>
      </c>
      <c r="C127" s="22">
        <v>40.17</v>
      </c>
      <c r="D127" s="22">
        <v>39.549999999999997</v>
      </c>
      <c r="E127" s="22">
        <v>38.56</v>
      </c>
      <c r="F127" s="22">
        <v>38.04</v>
      </c>
      <c r="G127" s="22">
        <v>38.130000000000003</v>
      </c>
      <c r="H127" s="22">
        <v>38.6</v>
      </c>
      <c r="I127" s="22">
        <v>50.98</v>
      </c>
      <c r="J127" s="22">
        <v>57.28</v>
      </c>
      <c r="K127" s="22">
        <v>61.57</v>
      </c>
      <c r="L127" s="22">
        <v>62.28</v>
      </c>
      <c r="M127" s="22">
        <v>62.08</v>
      </c>
      <c r="N127" s="22">
        <v>61.5</v>
      </c>
      <c r="O127" s="22">
        <v>62.86</v>
      </c>
      <c r="P127" s="22">
        <v>64.180000000000007</v>
      </c>
      <c r="Q127" s="22">
        <v>62.6</v>
      </c>
      <c r="R127" s="22">
        <v>61.81</v>
      </c>
      <c r="S127" s="22">
        <v>61.2</v>
      </c>
      <c r="T127" s="22">
        <v>60.21</v>
      </c>
      <c r="U127" s="22">
        <v>58.72</v>
      </c>
      <c r="V127" s="22">
        <v>57.16</v>
      </c>
      <c r="W127" s="22">
        <v>58.37</v>
      </c>
      <c r="X127" s="22">
        <v>58.52</v>
      </c>
      <c r="Y127" s="22">
        <v>56.68</v>
      </c>
    </row>
    <row r="128" spans="1:25" ht="12" customHeight="1" x14ac:dyDescent="0.2">
      <c r="A128" s="48">
        <v>20</v>
      </c>
      <c r="B128" s="22">
        <v>41.68</v>
      </c>
      <c r="C128" s="22">
        <v>39.71</v>
      </c>
      <c r="D128" s="22">
        <v>38.6</v>
      </c>
      <c r="E128" s="22">
        <v>37.21</v>
      </c>
      <c r="F128" s="22">
        <v>36.479999999999997</v>
      </c>
      <c r="G128" s="22">
        <v>38.1</v>
      </c>
      <c r="H128" s="22">
        <v>38.83</v>
      </c>
      <c r="I128" s="22">
        <v>46.77</v>
      </c>
      <c r="J128" s="22">
        <v>58.38</v>
      </c>
      <c r="K128" s="22">
        <v>63.53</v>
      </c>
      <c r="L128" s="22">
        <v>64.19</v>
      </c>
      <c r="M128" s="22">
        <v>62.75</v>
      </c>
      <c r="N128" s="22">
        <v>63.31</v>
      </c>
      <c r="O128" s="22">
        <v>64.569999999999993</v>
      </c>
      <c r="P128" s="22">
        <v>64.63</v>
      </c>
      <c r="Q128" s="22">
        <v>65.010000000000005</v>
      </c>
      <c r="R128" s="22">
        <v>64.510000000000005</v>
      </c>
      <c r="S128" s="22">
        <v>63.71</v>
      </c>
      <c r="T128" s="22">
        <v>62.47</v>
      </c>
      <c r="U128" s="22">
        <v>60.6</v>
      </c>
      <c r="V128" s="22">
        <v>58.51</v>
      </c>
      <c r="W128" s="22">
        <v>61.72</v>
      </c>
      <c r="X128" s="22">
        <v>62.13</v>
      </c>
      <c r="Y128" s="22">
        <v>53.65</v>
      </c>
    </row>
    <row r="129" spans="1:25" ht="12" customHeight="1" x14ac:dyDescent="0.2">
      <c r="A129" s="48">
        <v>21</v>
      </c>
      <c r="B129" s="22">
        <v>53.86</v>
      </c>
      <c r="C129" s="22">
        <v>45.43</v>
      </c>
      <c r="D129" s="22">
        <v>42.08</v>
      </c>
      <c r="E129" s="22">
        <v>39.71</v>
      </c>
      <c r="F129" s="22">
        <v>39.03</v>
      </c>
      <c r="G129" s="22">
        <v>38.520000000000003</v>
      </c>
      <c r="H129" s="22">
        <v>38.020000000000003</v>
      </c>
      <c r="I129" s="22">
        <v>43.64</v>
      </c>
      <c r="J129" s="22">
        <v>51.88</v>
      </c>
      <c r="K129" s="22">
        <v>56.59</v>
      </c>
      <c r="L129" s="22">
        <v>59.81</v>
      </c>
      <c r="M129" s="22">
        <v>60.74</v>
      </c>
      <c r="N129" s="22">
        <v>60.88</v>
      </c>
      <c r="O129" s="22">
        <v>61.12</v>
      </c>
      <c r="P129" s="22">
        <v>61.12</v>
      </c>
      <c r="Q129" s="22">
        <v>60.4</v>
      </c>
      <c r="R129" s="22">
        <v>60.28</v>
      </c>
      <c r="S129" s="22">
        <v>60.32</v>
      </c>
      <c r="T129" s="22">
        <v>60.03</v>
      </c>
      <c r="U129" s="22">
        <v>58.19</v>
      </c>
      <c r="V129" s="22">
        <v>55.39</v>
      </c>
      <c r="W129" s="22">
        <v>59.22</v>
      </c>
      <c r="X129" s="22">
        <v>59.91</v>
      </c>
      <c r="Y129" s="22">
        <v>55.7</v>
      </c>
    </row>
    <row r="130" spans="1:25" ht="12" customHeight="1" x14ac:dyDescent="0.2">
      <c r="A130" s="48">
        <v>22</v>
      </c>
      <c r="B130" s="22">
        <v>54.26</v>
      </c>
      <c r="C130" s="22">
        <v>44.95</v>
      </c>
      <c r="D130" s="22">
        <v>41.99</v>
      </c>
      <c r="E130" s="22">
        <v>39.659999999999997</v>
      </c>
      <c r="F130" s="22">
        <v>38.39</v>
      </c>
      <c r="G130" s="22">
        <v>37.68</v>
      </c>
      <c r="H130" s="22">
        <v>38.56</v>
      </c>
      <c r="I130" s="22">
        <v>38.08</v>
      </c>
      <c r="J130" s="22">
        <v>44.58</v>
      </c>
      <c r="K130" s="22">
        <v>52.15</v>
      </c>
      <c r="L130" s="22">
        <v>56.94</v>
      </c>
      <c r="M130" s="22">
        <v>57.6</v>
      </c>
      <c r="N130" s="22">
        <v>57.93</v>
      </c>
      <c r="O130" s="22">
        <v>60.36</v>
      </c>
      <c r="P130" s="22">
        <v>60.77</v>
      </c>
      <c r="Q130" s="22">
        <v>60.36</v>
      </c>
      <c r="R130" s="22">
        <v>60.39</v>
      </c>
      <c r="S130" s="22">
        <v>58.41</v>
      </c>
      <c r="T130" s="22">
        <v>58.31</v>
      </c>
      <c r="U130" s="22">
        <v>58.04</v>
      </c>
      <c r="V130" s="22">
        <v>57.79</v>
      </c>
      <c r="W130" s="22">
        <v>58.6</v>
      </c>
      <c r="X130" s="22">
        <v>58.87</v>
      </c>
      <c r="Y130" s="22">
        <v>57.86</v>
      </c>
    </row>
    <row r="131" spans="1:25" x14ac:dyDescent="0.2">
      <c r="A131" s="48">
        <v>23</v>
      </c>
      <c r="B131" s="22">
        <v>52.39</v>
      </c>
      <c r="C131" s="22">
        <v>46.01</v>
      </c>
      <c r="D131" s="22">
        <v>41.14</v>
      </c>
      <c r="E131" s="22">
        <v>40.28</v>
      </c>
      <c r="F131" s="22">
        <v>38.97</v>
      </c>
      <c r="G131" s="22">
        <v>40.24</v>
      </c>
      <c r="H131" s="22">
        <v>42.4</v>
      </c>
      <c r="I131" s="22">
        <v>52.85</v>
      </c>
      <c r="J131" s="22">
        <v>61.06</v>
      </c>
      <c r="K131" s="22">
        <v>67.239999999999995</v>
      </c>
      <c r="L131" s="22">
        <v>68.45</v>
      </c>
      <c r="M131" s="22">
        <v>67.81</v>
      </c>
      <c r="N131" s="22">
        <v>66.86</v>
      </c>
      <c r="O131" s="22">
        <v>68.489999999999995</v>
      </c>
      <c r="P131" s="22">
        <v>68.78</v>
      </c>
      <c r="Q131" s="22">
        <v>67.78</v>
      </c>
      <c r="R131" s="22">
        <v>66.94</v>
      </c>
      <c r="S131" s="22">
        <v>64.94</v>
      </c>
      <c r="T131" s="22">
        <v>63.86</v>
      </c>
      <c r="U131" s="22">
        <v>60.73</v>
      </c>
      <c r="V131" s="22">
        <v>57.62</v>
      </c>
      <c r="W131" s="22">
        <v>59.95</v>
      </c>
      <c r="X131" s="22">
        <v>59.82</v>
      </c>
      <c r="Y131" s="22">
        <v>55.02</v>
      </c>
    </row>
    <row r="132" spans="1:25" ht="12" customHeight="1" x14ac:dyDescent="0.2">
      <c r="A132" s="48">
        <v>24</v>
      </c>
      <c r="B132" s="22">
        <v>49.74</v>
      </c>
      <c r="C132" s="22">
        <v>39.61</v>
      </c>
      <c r="D132" s="22">
        <v>38.33</v>
      </c>
      <c r="E132" s="22">
        <v>37.700000000000003</v>
      </c>
      <c r="F132" s="22">
        <v>37.450000000000003</v>
      </c>
      <c r="G132" s="22">
        <v>38.03</v>
      </c>
      <c r="H132" s="22">
        <v>39.86</v>
      </c>
      <c r="I132" s="22">
        <v>49.66</v>
      </c>
      <c r="J132" s="22">
        <v>53.49</v>
      </c>
      <c r="K132" s="22">
        <v>63.14</v>
      </c>
      <c r="L132" s="22">
        <v>64.39</v>
      </c>
      <c r="M132" s="22">
        <v>63.76</v>
      </c>
      <c r="N132" s="22">
        <v>63.06</v>
      </c>
      <c r="O132" s="22">
        <v>65.180000000000007</v>
      </c>
      <c r="P132" s="22">
        <v>65.2</v>
      </c>
      <c r="Q132" s="22">
        <v>64.12</v>
      </c>
      <c r="R132" s="22">
        <v>63.17</v>
      </c>
      <c r="S132" s="22">
        <v>61.55</v>
      </c>
      <c r="T132" s="22">
        <v>59.86</v>
      </c>
      <c r="U132" s="22">
        <v>56.8</v>
      </c>
      <c r="V132" s="22">
        <v>53.67</v>
      </c>
      <c r="W132" s="22">
        <v>55.03</v>
      </c>
      <c r="X132" s="22">
        <v>54.7</v>
      </c>
      <c r="Y132" s="22">
        <v>52.48</v>
      </c>
    </row>
    <row r="133" spans="1:25" ht="12" customHeight="1" x14ac:dyDescent="0.2">
      <c r="A133" s="48">
        <v>25</v>
      </c>
      <c r="B133" s="22">
        <v>51.51</v>
      </c>
      <c r="C133" s="22">
        <v>41.66</v>
      </c>
      <c r="D133" s="22">
        <v>38.770000000000003</v>
      </c>
      <c r="E133" s="22">
        <v>36.85</v>
      </c>
      <c r="F133" s="22">
        <v>37.28</v>
      </c>
      <c r="G133" s="22">
        <v>37.85</v>
      </c>
      <c r="H133" s="22">
        <v>39.49</v>
      </c>
      <c r="I133" s="22">
        <v>52.76</v>
      </c>
      <c r="J133" s="22">
        <v>56.87</v>
      </c>
      <c r="K133" s="22">
        <v>63.92</v>
      </c>
      <c r="L133" s="22">
        <v>65</v>
      </c>
      <c r="M133" s="22">
        <v>64.77</v>
      </c>
      <c r="N133" s="22">
        <v>64</v>
      </c>
      <c r="O133" s="22">
        <v>65.37</v>
      </c>
      <c r="P133" s="22">
        <v>65.47</v>
      </c>
      <c r="Q133" s="22">
        <v>64.569999999999993</v>
      </c>
      <c r="R133" s="22">
        <v>63.69</v>
      </c>
      <c r="S133" s="22">
        <v>62.19</v>
      </c>
      <c r="T133" s="22">
        <v>60.64</v>
      </c>
      <c r="U133" s="22">
        <v>58.39</v>
      </c>
      <c r="V133" s="22">
        <v>57</v>
      </c>
      <c r="W133" s="22">
        <v>57.91</v>
      </c>
      <c r="X133" s="22">
        <v>57.43</v>
      </c>
      <c r="Y133" s="22">
        <v>56.1</v>
      </c>
    </row>
    <row r="134" spans="1:25" ht="12" customHeight="1" x14ac:dyDescent="0.2">
      <c r="A134" s="48">
        <v>26</v>
      </c>
      <c r="B134" s="22">
        <v>51.54</v>
      </c>
      <c r="C134" s="22">
        <v>41.21</v>
      </c>
      <c r="D134" s="22">
        <v>40.65</v>
      </c>
      <c r="E134" s="22">
        <v>38.950000000000003</v>
      </c>
      <c r="F134" s="22">
        <v>38.25</v>
      </c>
      <c r="G134" s="22">
        <v>39.75</v>
      </c>
      <c r="H134" s="22">
        <v>41.06</v>
      </c>
      <c r="I134" s="22">
        <v>53.1</v>
      </c>
      <c r="J134" s="22">
        <v>56.72</v>
      </c>
      <c r="K134" s="22">
        <v>65.08</v>
      </c>
      <c r="L134" s="22">
        <v>66.099999999999994</v>
      </c>
      <c r="M134" s="22">
        <v>65.900000000000006</v>
      </c>
      <c r="N134" s="22">
        <v>65.05</v>
      </c>
      <c r="O134" s="22">
        <v>66.78</v>
      </c>
      <c r="P134" s="22">
        <v>66.34</v>
      </c>
      <c r="Q134" s="22">
        <v>65.680000000000007</v>
      </c>
      <c r="R134" s="22">
        <v>64.94</v>
      </c>
      <c r="S134" s="22">
        <v>63.31</v>
      </c>
      <c r="T134" s="22">
        <v>60.39</v>
      </c>
      <c r="U134" s="22">
        <v>59.21</v>
      </c>
      <c r="V134" s="22">
        <v>57.31</v>
      </c>
      <c r="W134" s="22">
        <v>58.39</v>
      </c>
      <c r="X134" s="22">
        <v>58.33</v>
      </c>
      <c r="Y134" s="22">
        <v>53.97</v>
      </c>
    </row>
    <row r="135" spans="1:25" ht="12" customHeight="1" x14ac:dyDescent="0.2">
      <c r="A135" s="48">
        <v>27</v>
      </c>
      <c r="B135" s="22">
        <v>52.33</v>
      </c>
      <c r="C135" s="22">
        <v>41.29</v>
      </c>
      <c r="D135" s="22">
        <v>40.58</v>
      </c>
      <c r="E135" s="22">
        <v>39.04</v>
      </c>
      <c r="F135" s="22">
        <v>39.299999999999997</v>
      </c>
      <c r="G135" s="22">
        <v>39.97</v>
      </c>
      <c r="H135" s="22">
        <v>41.25</v>
      </c>
      <c r="I135" s="22">
        <v>53.23</v>
      </c>
      <c r="J135" s="22">
        <v>56.92</v>
      </c>
      <c r="K135" s="22">
        <v>64.19</v>
      </c>
      <c r="L135" s="22">
        <v>65.61</v>
      </c>
      <c r="M135" s="22">
        <v>65.33</v>
      </c>
      <c r="N135" s="22">
        <v>64.37</v>
      </c>
      <c r="O135" s="22">
        <v>65.7</v>
      </c>
      <c r="P135" s="22">
        <v>65.92</v>
      </c>
      <c r="Q135" s="22">
        <v>65.25</v>
      </c>
      <c r="R135" s="22">
        <v>64.87</v>
      </c>
      <c r="S135" s="22">
        <v>63.68</v>
      </c>
      <c r="T135" s="22">
        <v>62.05</v>
      </c>
      <c r="U135" s="22">
        <v>60.02</v>
      </c>
      <c r="V135" s="22">
        <v>58.85</v>
      </c>
      <c r="W135" s="22">
        <v>59.75</v>
      </c>
      <c r="X135" s="22">
        <v>59.67</v>
      </c>
      <c r="Y135" s="22">
        <v>56.33</v>
      </c>
    </row>
    <row r="136" spans="1:25" ht="12" customHeight="1" x14ac:dyDescent="0.2">
      <c r="A136" s="48">
        <v>28</v>
      </c>
      <c r="B136" s="22">
        <v>55.55</v>
      </c>
      <c r="C136" s="22">
        <v>52.22</v>
      </c>
      <c r="D136" s="22">
        <v>45.33</v>
      </c>
      <c r="E136" s="22">
        <v>40.76</v>
      </c>
      <c r="F136" s="22">
        <v>40.81</v>
      </c>
      <c r="G136" s="22">
        <v>40.619999999999997</v>
      </c>
      <c r="H136" s="22">
        <v>41.08</v>
      </c>
      <c r="I136" s="22">
        <v>47.21</v>
      </c>
      <c r="J136" s="22">
        <v>53.87</v>
      </c>
      <c r="K136" s="22">
        <v>57.27</v>
      </c>
      <c r="L136" s="22">
        <v>59.36</v>
      </c>
      <c r="M136" s="22">
        <v>60.2</v>
      </c>
      <c r="N136" s="22">
        <v>60.43</v>
      </c>
      <c r="O136" s="22">
        <v>60.32</v>
      </c>
      <c r="P136" s="22">
        <v>60.14</v>
      </c>
      <c r="Q136" s="22">
        <v>59.91</v>
      </c>
      <c r="R136" s="22">
        <v>59.72</v>
      </c>
      <c r="S136" s="22">
        <v>59.64</v>
      </c>
      <c r="T136" s="22">
        <v>59.73</v>
      </c>
      <c r="U136" s="22">
        <v>59.72</v>
      </c>
      <c r="V136" s="22">
        <v>58.08</v>
      </c>
      <c r="W136" s="22">
        <v>59.07</v>
      </c>
      <c r="X136" s="22">
        <v>59.97</v>
      </c>
      <c r="Y136" s="22">
        <v>57.99</v>
      </c>
    </row>
    <row r="137" spans="1:25" ht="12" customHeight="1" x14ac:dyDescent="0.2">
      <c r="A137" s="48">
        <v>29</v>
      </c>
      <c r="B137" s="22">
        <v>55.18</v>
      </c>
      <c r="C137" s="22">
        <v>47.84</v>
      </c>
      <c r="D137" s="22">
        <v>41.04</v>
      </c>
      <c r="E137" s="22">
        <v>40.33</v>
      </c>
      <c r="F137" s="22">
        <v>39.590000000000003</v>
      </c>
      <c r="G137" s="22">
        <v>38.46</v>
      </c>
      <c r="H137" s="22">
        <v>38.22</v>
      </c>
      <c r="I137" s="22">
        <v>38.47</v>
      </c>
      <c r="J137" s="22">
        <v>39.619999999999997</v>
      </c>
      <c r="K137" s="22">
        <v>52.81</v>
      </c>
      <c r="L137" s="22">
        <v>56.35</v>
      </c>
      <c r="M137" s="22">
        <v>57.56</v>
      </c>
      <c r="N137" s="22">
        <v>57.93</v>
      </c>
      <c r="O137" s="22">
        <v>58.63</v>
      </c>
      <c r="P137" s="22">
        <v>58.95</v>
      </c>
      <c r="Q137" s="22">
        <v>58.87</v>
      </c>
      <c r="R137" s="22">
        <v>58.41</v>
      </c>
      <c r="S137" s="22">
        <v>58.34</v>
      </c>
      <c r="T137" s="22">
        <v>58.4</v>
      </c>
      <c r="U137" s="22">
        <v>58.39</v>
      </c>
      <c r="V137" s="22">
        <v>58.51</v>
      </c>
      <c r="W137" s="22">
        <v>59.33</v>
      </c>
      <c r="X137" s="22">
        <v>59.52</v>
      </c>
      <c r="Y137" s="22">
        <v>58.78</v>
      </c>
    </row>
    <row r="138" spans="1:25" ht="12" customHeight="1" x14ac:dyDescent="0.2">
      <c r="A138" s="48">
        <v>30</v>
      </c>
      <c r="B138" s="22">
        <v>53.75</v>
      </c>
      <c r="C138" s="22">
        <v>41.05</v>
      </c>
      <c r="D138" s="22">
        <v>40.26</v>
      </c>
      <c r="E138" s="22">
        <v>38.07</v>
      </c>
      <c r="F138" s="22">
        <v>37.96</v>
      </c>
      <c r="G138" s="22">
        <v>38.81</v>
      </c>
      <c r="H138" s="22">
        <v>54.06</v>
      </c>
      <c r="I138" s="22">
        <v>55.81</v>
      </c>
      <c r="J138" s="22">
        <v>59.94</v>
      </c>
      <c r="K138" s="22">
        <v>65.09</v>
      </c>
      <c r="L138" s="22">
        <v>65.41</v>
      </c>
      <c r="M138" s="22">
        <v>64.98</v>
      </c>
      <c r="N138" s="22">
        <v>64.349999999999994</v>
      </c>
      <c r="O138" s="22">
        <v>65.86</v>
      </c>
      <c r="P138" s="22">
        <v>66.400000000000006</v>
      </c>
      <c r="Q138" s="22">
        <v>64.959999999999994</v>
      </c>
      <c r="R138" s="22">
        <v>64.7</v>
      </c>
      <c r="S138" s="22">
        <v>63.44</v>
      </c>
      <c r="T138" s="22">
        <v>62.22</v>
      </c>
      <c r="U138" s="22">
        <v>61.35</v>
      </c>
      <c r="V138" s="22">
        <v>60.8</v>
      </c>
      <c r="W138" s="22">
        <v>61.55</v>
      </c>
      <c r="X138" s="22">
        <v>61.2</v>
      </c>
      <c r="Y138" s="22">
        <v>58.61</v>
      </c>
    </row>
    <row r="139" spans="1:25" ht="12" customHeight="1" x14ac:dyDescent="0.2">
      <c r="A139" s="48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48">
        <v>1</v>
      </c>
      <c r="B145" s="24">
        <v>153.93</v>
      </c>
      <c r="C145" s="24">
        <v>135.53</v>
      </c>
      <c r="D145" s="24">
        <v>122.87</v>
      </c>
      <c r="E145" s="24">
        <v>111.69</v>
      </c>
      <c r="F145" s="24">
        <v>108.43</v>
      </c>
      <c r="G145" s="24">
        <v>105.45</v>
      </c>
      <c r="H145" s="24">
        <v>106.13</v>
      </c>
      <c r="I145" s="24">
        <v>117.32</v>
      </c>
      <c r="J145" s="24">
        <v>134.77000000000001</v>
      </c>
      <c r="K145" s="24">
        <v>166.96</v>
      </c>
      <c r="L145" s="24">
        <v>173.29</v>
      </c>
      <c r="M145" s="24">
        <v>175.15</v>
      </c>
      <c r="N145" s="24">
        <v>177.89</v>
      </c>
      <c r="O145" s="24">
        <v>177.7</v>
      </c>
      <c r="P145" s="24">
        <v>176.23</v>
      </c>
      <c r="Q145" s="24">
        <v>174.22</v>
      </c>
      <c r="R145" s="24">
        <v>173.89</v>
      </c>
      <c r="S145" s="24">
        <v>172.82</v>
      </c>
      <c r="T145" s="24">
        <v>169.57</v>
      </c>
      <c r="U145" s="24">
        <v>168.93</v>
      </c>
      <c r="V145" s="24">
        <v>167.98</v>
      </c>
      <c r="W145" s="24">
        <v>171.56</v>
      </c>
      <c r="X145" s="24">
        <v>176.25</v>
      </c>
      <c r="Y145" s="24">
        <v>171.99</v>
      </c>
    </row>
    <row r="146" spans="1:25" x14ac:dyDescent="0.2">
      <c r="A146" s="48">
        <v>2</v>
      </c>
      <c r="B146" s="24">
        <v>136.08000000000001</v>
      </c>
      <c r="C146" s="24">
        <v>106.4</v>
      </c>
      <c r="D146" s="24">
        <v>104.9</v>
      </c>
      <c r="E146" s="24">
        <v>101.36</v>
      </c>
      <c r="F146" s="24">
        <v>98.67</v>
      </c>
      <c r="G146" s="24">
        <v>94</v>
      </c>
      <c r="H146" s="24">
        <v>103.05</v>
      </c>
      <c r="I146" s="24">
        <v>119.45</v>
      </c>
      <c r="J146" s="24">
        <v>153.6</v>
      </c>
      <c r="K146" s="24">
        <v>165.38</v>
      </c>
      <c r="L146" s="24">
        <v>167.04</v>
      </c>
      <c r="M146" s="24">
        <v>166.36</v>
      </c>
      <c r="N146" s="24">
        <v>166</v>
      </c>
      <c r="O146" s="24">
        <v>167.01</v>
      </c>
      <c r="P146" s="24">
        <v>171.04</v>
      </c>
      <c r="Q146" s="24">
        <v>167.56</v>
      </c>
      <c r="R146" s="24">
        <v>167.65</v>
      </c>
      <c r="S146" s="24">
        <v>165.97</v>
      </c>
      <c r="T146" s="24">
        <v>161.52000000000001</v>
      </c>
      <c r="U146" s="24">
        <v>159.41999999999999</v>
      </c>
      <c r="V146" s="24">
        <v>158.43</v>
      </c>
      <c r="W146" s="24">
        <v>157.91</v>
      </c>
      <c r="X146" s="24">
        <v>155.88</v>
      </c>
      <c r="Y146" s="24">
        <v>125.69</v>
      </c>
    </row>
    <row r="147" spans="1:25" x14ac:dyDescent="0.2">
      <c r="A147" s="48">
        <v>3</v>
      </c>
      <c r="B147" s="24">
        <v>107</v>
      </c>
      <c r="C147" s="24">
        <v>103.14</v>
      </c>
      <c r="D147" s="24">
        <v>99.6</v>
      </c>
      <c r="E147" s="24">
        <v>80.739999999999995</v>
      </c>
      <c r="F147" s="24">
        <v>83.25</v>
      </c>
      <c r="G147" s="24">
        <v>100.69</v>
      </c>
      <c r="H147" s="24">
        <v>108.91</v>
      </c>
      <c r="I147" s="24">
        <v>118.19</v>
      </c>
      <c r="J147" s="24">
        <v>152.16</v>
      </c>
      <c r="K147" s="24">
        <v>165.85</v>
      </c>
      <c r="L147" s="24">
        <v>167.68</v>
      </c>
      <c r="M147" s="24">
        <v>166.76</v>
      </c>
      <c r="N147" s="24">
        <v>165.56</v>
      </c>
      <c r="O147" s="24">
        <v>167.06</v>
      </c>
      <c r="P147" s="24">
        <v>169.48</v>
      </c>
      <c r="Q147" s="24">
        <v>166.84</v>
      </c>
      <c r="R147" s="24">
        <v>167.71</v>
      </c>
      <c r="S147" s="24">
        <v>164.72</v>
      </c>
      <c r="T147" s="24">
        <v>163.61000000000001</v>
      </c>
      <c r="U147" s="24">
        <v>159.80000000000001</v>
      </c>
      <c r="V147" s="24">
        <v>159.06</v>
      </c>
      <c r="W147" s="24">
        <v>159.78</v>
      </c>
      <c r="X147" s="24">
        <v>160.52000000000001</v>
      </c>
      <c r="Y147" s="24">
        <v>137.03</v>
      </c>
    </row>
    <row r="148" spans="1:25" x14ac:dyDescent="0.2">
      <c r="A148" s="48">
        <v>4</v>
      </c>
      <c r="B148" s="24">
        <v>110.89</v>
      </c>
      <c r="C148" s="24">
        <v>105.45</v>
      </c>
      <c r="D148" s="24">
        <v>103.46</v>
      </c>
      <c r="E148" s="24">
        <v>97.58</v>
      </c>
      <c r="F148" s="24">
        <v>100.54</v>
      </c>
      <c r="G148" s="24">
        <v>103.64</v>
      </c>
      <c r="H148" s="24">
        <v>106.98</v>
      </c>
      <c r="I148" s="24">
        <v>132.28</v>
      </c>
      <c r="J148" s="24">
        <v>156.63999999999999</v>
      </c>
      <c r="K148" s="24">
        <v>171.77</v>
      </c>
      <c r="L148" s="24">
        <v>174.87</v>
      </c>
      <c r="M148" s="24">
        <v>174.27</v>
      </c>
      <c r="N148" s="24">
        <v>172.07</v>
      </c>
      <c r="O148" s="24">
        <v>175.22</v>
      </c>
      <c r="P148" s="24">
        <v>177.47</v>
      </c>
      <c r="Q148" s="24">
        <v>173.61</v>
      </c>
      <c r="R148" s="24">
        <v>186.37</v>
      </c>
      <c r="S148" s="24">
        <v>173.03</v>
      </c>
      <c r="T148" s="24">
        <v>171.64</v>
      </c>
      <c r="U148" s="24">
        <v>166.16</v>
      </c>
      <c r="V148" s="24">
        <v>162.69999999999999</v>
      </c>
      <c r="W148" s="24">
        <v>164.55</v>
      </c>
      <c r="X148" s="24">
        <v>164.69</v>
      </c>
      <c r="Y148" s="24">
        <v>149.38999999999999</v>
      </c>
    </row>
    <row r="149" spans="1:25" x14ac:dyDescent="0.2">
      <c r="A149" s="48">
        <v>5</v>
      </c>
      <c r="B149" s="24">
        <v>119</v>
      </c>
      <c r="C149" s="24">
        <v>105.65</v>
      </c>
      <c r="D149" s="24">
        <v>110.16</v>
      </c>
      <c r="E149" s="24">
        <v>98.85</v>
      </c>
      <c r="F149" s="24">
        <v>95.14</v>
      </c>
      <c r="G149" s="24">
        <v>104.11</v>
      </c>
      <c r="H149" s="24">
        <v>110.03</v>
      </c>
      <c r="I149" s="24">
        <v>136.26</v>
      </c>
      <c r="J149" s="24">
        <v>165.14</v>
      </c>
      <c r="K149" s="24">
        <v>174.82</v>
      </c>
      <c r="L149" s="24">
        <v>180.71</v>
      </c>
      <c r="M149" s="24">
        <v>178.77</v>
      </c>
      <c r="N149" s="24">
        <v>177.44</v>
      </c>
      <c r="O149" s="24">
        <v>179.11</v>
      </c>
      <c r="P149" s="24">
        <v>185.06</v>
      </c>
      <c r="Q149" s="24">
        <v>184.37</v>
      </c>
      <c r="R149" s="24">
        <v>184.81</v>
      </c>
      <c r="S149" s="24">
        <v>184.71</v>
      </c>
      <c r="T149" s="24">
        <v>179.14</v>
      </c>
      <c r="U149" s="24">
        <v>173.93</v>
      </c>
      <c r="V149" s="24">
        <v>169.37</v>
      </c>
      <c r="W149" s="24">
        <v>170.56</v>
      </c>
      <c r="X149" s="24">
        <v>167.9</v>
      </c>
      <c r="Y149" s="24">
        <v>150.38999999999999</v>
      </c>
    </row>
    <row r="150" spans="1:25" x14ac:dyDescent="0.2">
      <c r="A150" s="48">
        <v>6</v>
      </c>
      <c r="B150" s="24">
        <v>132.77000000000001</v>
      </c>
      <c r="C150" s="24">
        <v>109.89</v>
      </c>
      <c r="D150" s="24">
        <v>106.54</v>
      </c>
      <c r="E150" s="24">
        <v>102.27</v>
      </c>
      <c r="F150" s="24">
        <v>99.9</v>
      </c>
      <c r="G150" s="24">
        <v>104.56</v>
      </c>
      <c r="H150" s="24">
        <v>107.89</v>
      </c>
      <c r="I150" s="24">
        <v>130.83000000000001</v>
      </c>
      <c r="J150" s="24">
        <v>163.03</v>
      </c>
      <c r="K150" s="24">
        <v>174.46</v>
      </c>
      <c r="L150" s="24">
        <v>180.97</v>
      </c>
      <c r="M150" s="24">
        <v>179.57</v>
      </c>
      <c r="N150" s="24">
        <v>176.48</v>
      </c>
      <c r="O150" s="24">
        <v>184.3</v>
      </c>
      <c r="P150" s="24">
        <v>184.19</v>
      </c>
      <c r="Q150" s="24">
        <v>183.73</v>
      </c>
      <c r="R150" s="24">
        <v>182.34</v>
      </c>
      <c r="S150" s="24">
        <v>177.88</v>
      </c>
      <c r="T150" s="24">
        <v>179.06</v>
      </c>
      <c r="U150" s="24">
        <v>175.78</v>
      </c>
      <c r="V150" s="24">
        <v>175.09</v>
      </c>
      <c r="W150" s="24">
        <v>183.17</v>
      </c>
      <c r="X150" s="24">
        <v>179.28</v>
      </c>
      <c r="Y150" s="24">
        <v>156.09</v>
      </c>
    </row>
    <row r="151" spans="1:25" x14ac:dyDescent="0.2">
      <c r="A151" s="48">
        <v>7</v>
      </c>
      <c r="B151" s="24">
        <v>141.59</v>
      </c>
      <c r="C151" s="24">
        <v>122.53</v>
      </c>
      <c r="D151" s="24">
        <v>125.15</v>
      </c>
      <c r="E151" s="24">
        <v>120.76</v>
      </c>
      <c r="F151" s="24">
        <v>126.11</v>
      </c>
      <c r="G151" s="24">
        <v>125.23</v>
      </c>
      <c r="H151" s="24">
        <v>124.42</v>
      </c>
      <c r="I151" s="24">
        <v>132.44999999999999</v>
      </c>
      <c r="J151" s="24">
        <v>125.71</v>
      </c>
      <c r="K151" s="24">
        <v>151.36000000000001</v>
      </c>
      <c r="L151" s="24">
        <v>173.97</v>
      </c>
      <c r="M151" s="24">
        <v>175.26</v>
      </c>
      <c r="N151" s="24">
        <v>175.48</v>
      </c>
      <c r="O151" s="24">
        <v>176.44</v>
      </c>
      <c r="P151" s="24">
        <v>176.33</v>
      </c>
      <c r="Q151" s="24">
        <v>221.8</v>
      </c>
      <c r="R151" s="24">
        <v>180.67</v>
      </c>
      <c r="S151" s="24">
        <v>182.09</v>
      </c>
      <c r="T151" s="24">
        <v>179.21</v>
      </c>
      <c r="U151" s="24">
        <v>170.72</v>
      </c>
      <c r="V151" s="24">
        <v>165.07</v>
      </c>
      <c r="W151" s="24">
        <v>167.71</v>
      </c>
      <c r="X151" s="24">
        <v>177.58</v>
      </c>
      <c r="Y151" s="24">
        <v>156.97</v>
      </c>
    </row>
    <row r="152" spans="1:25" x14ac:dyDescent="0.2">
      <c r="A152" s="48">
        <v>8</v>
      </c>
      <c r="B152" s="24">
        <v>130.31</v>
      </c>
      <c r="C152" s="24">
        <v>109.81</v>
      </c>
      <c r="D152" s="24">
        <v>105.91</v>
      </c>
      <c r="E152" s="24">
        <v>104.46</v>
      </c>
      <c r="F152" s="24">
        <v>103.3</v>
      </c>
      <c r="G152" s="24">
        <v>102.75</v>
      </c>
      <c r="H152" s="24">
        <v>101.41</v>
      </c>
      <c r="I152" s="24">
        <v>101.48</v>
      </c>
      <c r="J152" s="24">
        <v>105.9</v>
      </c>
      <c r="K152" s="24">
        <v>130.26</v>
      </c>
      <c r="L152" s="24">
        <v>145.32</v>
      </c>
      <c r="M152" s="24">
        <v>152.68</v>
      </c>
      <c r="N152" s="24">
        <v>154.15</v>
      </c>
      <c r="O152" s="24">
        <v>157.18</v>
      </c>
      <c r="P152" s="24">
        <v>157.53</v>
      </c>
      <c r="Q152" s="24">
        <v>157.46</v>
      </c>
      <c r="R152" s="24">
        <v>157.4</v>
      </c>
      <c r="S152" s="24">
        <v>157.15</v>
      </c>
      <c r="T152" s="24">
        <v>157.19</v>
      </c>
      <c r="U152" s="24">
        <v>156.03</v>
      </c>
      <c r="V152" s="24">
        <v>155.84</v>
      </c>
      <c r="W152" s="24">
        <v>158.16</v>
      </c>
      <c r="X152" s="24">
        <v>157.36000000000001</v>
      </c>
      <c r="Y152" s="24">
        <v>144.91999999999999</v>
      </c>
    </row>
    <row r="153" spans="1:25" x14ac:dyDescent="0.2">
      <c r="A153" s="48">
        <v>9</v>
      </c>
      <c r="B153" s="24">
        <v>120.47</v>
      </c>
      <c r="C153" s="24">
        <v>106.42</v>
      </c>
      <c r="D153" s="24">
        <v>103.31</v>
      </c>
      <c r="E153" s="24">
        <v>101.89</v>
      </c>
      <c r="F153" s="24">
        <v>100.2</v>
      </c>
      <c r="G153" s="24">
        <v>100.2</v>
      </c>
      <c r="H153" s="24">
        <v>99.55</v>
      </c>
      <c r="I153" s="24">
        <v>145.5</v>
      </c>
      <c r="J153" s="24">
        <v>158.79</v>
      </c>
      <c r="K153" s="24">
        <v>183.92</v>
      </c>
      <c r="L153" s="24">
        <v>194.85</v>
      </c>
      <c r="M153" s="24">
        <v>191.93</v>
      </c>
      <c r="N153" s="24">
        <v>183.34</v>
      </c>
      <c r="O153" s="24">
        <v>192.61</v>
      </c>
      <c r="P153" s="24">
        <v>198.06</v>
      </c>
      <c r="Q153" s="24">
        <v>189.11</v>
      </c>
      <c r="R153" s="24">
        <v>188.69</v>
      </c>
      <c r="S153" s="24">
        <v>186.67</v>
      </c>
      <c r="T153" s="24">
        <v>184.63</v>
      </c>
      <c r="U153" s="24">
        <v>161.32</v>
      </c>
      <c r="V153" s="24">
        <v>173</v>
      </c>
      <c r="W153" s="24">
        <v>181.2</v>
      </c>
      <c r="X153" s="24">
        <v>181.77</v>
      </c>
      <c r="Y153" s="24">
        <v>151.97999999999999</v>
      </c>
    </row>
    <row r="154" spans="1:25" x14ac:dyDescent="0.2">
      <c r="A154" s="48">
        <v>10</v>
      </c>
      <c r="B154" s="24">
        <v>110.98</v>
      </c>
      <c r="C154" s="24">
        <v>104.09</v>
      </c>
      <c r="D154" s="24">
        <v>100.02</v>
      </c>
      <c r="E154" s="24">
        <v>94.56</v>
      </c>
      <c r="F154" s="24">
        <v>92.76</v>
      </c>
      <c r="G154" s="24">
        <v>97.39</v>
      </c>
      <c r="H154" s="24">
        <v>101.46</v>
      </c>
      <c r="I154" s="24">
        <v>135.88999999999999</v>
      </c>
      <c r="J154" s="24">
        <v>167.28</v>
      </c>
      <c r="K154" s="24">
        <v>187.99</v>
      </c>
      <c r="L154" s="24">
        <v>193.94</v>
      </c>
      <c r="M154" s="24">
        <v>193.44</v>
      </c>
      <c r="N154" s="24">
        <v>186.85</v>
      </c>
      <c r="O154" s="24">
        <v>197.72</v>
      </c>
      <c r="P154" s="24">
        <v>199.59</v>
      </c>
      <c r="Q154" s="24">
        <v>197.42</v>
      </c>
      <c r="R154" s="24">
        <v>193.94</v>
      </c>
      <c r="S154" s="24">
        <v>192.16</v>
      </c>
      <c r="T154" s="24">
        <v>189.46</v>
      </c>
      <c r="U154" s="24">
        <v>169.38</v>
      </c>
      <c r="V154" s="24">
        <v>179.57</v>
      </c>
      <c r="W154" s="24">
        <v>170.51</v>
      </c>
      <c r="X154" s="24">
        <v>165.31</v>
      </c>
      <c r="Y154" s="24">
        <v>149.47999999999999</v>
      </c>
    </row>
    <row r="155" spans="1:25" x14ac:dyDescent="0.2">
      <c r="A155" s="48">
        <v>11</v>
      </c>
      <c r="B155" s="24">
        <v>123.55</v>
      </c>
      <c r="C155" s="24">
        <v>108.7</v>
      </c>
      <c r="D155" s="24">
        <v>103.4</v>
      </c>
      <c r="E155" s="24">
        <v>92.17</v>
      </c>
      <c r="F155" s="24">
        <v>92.61</v>
      </c>
      <c r="G155" s="24">
        <v>100.71</v>
      </c>
      <c r="H155" s="24">
        <v>104.93</v>
      </c>
      <c r="I155" s="24">
        <v>132.97999999999999</v>
      </c>
      <c r="J155" s="24">
        <v>163.02000000000001</v>
      </c>
      <c r="K155" s="24">
        <v>172.58</v>
      </c>
      <c r="L155" s="24">
        <v>174.92</v>
      </c>
      <c r="M155" s="24">
        <v>174.5</v>
      </c>
      <c r="N155" s="24">
        <v>173.06</v>
      </c>
      <c r="O155" s="24">
        <v>175.7</v>
      </c>
      <c r="P155" s="24">
        <v>180.22</v>
      </c>
      <c r="Q155" s="24">
        <v>178.84</v>
      </c>
      <c r="R155" s="24">
        <v>176.16</v>
      </c>
      <c r="S155" s="24">
        <v>174.04</v>
      </c>
      <c r="T155" s="24">
        <v>173.86</v>
      </c>
      <c r="U155" s="24">
        <v>173.71</v>
      </c>
      <c r="V155" s="24">
        <v>173.19</v>
      </c>
      <c r="W155" s="24">
        <v>174.52</v>
      </c>
      <c r="X155" s="24">
        <v>174.26</v>
      </c>
      <c r="Y155" s="24">
        <v>164.63</v>
      </c>
    </row>
    <row r="156" spans="1:25" x14ac:dyDescent="0.2">
      <c r="A156" s="48">
        <v>12</v>
      </c>
      <c r="B156" s="24">
        <v>162.80000000000001</v>
      </c>
      <c r="C156" s="24">
        <v>136.78</v>
      </c>
      <c r="D156" s="24">
        <v>124.86</v>
      </c>
      <c r="E156" s="24">
        <v>111.78</v>
      </c>
      <c r="F156" s="24">
        <v>109.76</v>
      </c>
      <c r="G156" s="24">
        <v>108.06</v>
      </c>
      <c r="H156" s="24">
        <v>106.48</v>
      </c>
      <c r="I156" s="24">
        <v>109.9</v>
      </c>
      <c r="J156" s="24">
        <v>140.25</v>
      </c>
      <c r="K156" s="24">
        <v>164.88</v>
      </c>
      <c r="L156" s="24">
        <v>167.95</v>
      </c>
      <c r="M156" s="24">
        <v>169.09</v>
      </c>
      <c r="N156" s="24">
        <v>170.53</v>
      </c>
      <c r="O156" s="24">
        <v>171.79</v>
      </c>
      <c r="P156" s="24">
        <v>173.84</v>
      </c>
      <c r="Q156" s="24">
        <v>176.99</v>
      </c>
      <c r="R156" s="24">
        <v>171.56</v>
      </c>
      <c r="S156" s="24">
        <v>170.58</v>
      </c>
      <c r="T156" s="24">
        <v>170.36</v>
      </c>
      <c r="U156" s="24">
        <v>170.05</v>
      </c>
      <c r="V156" s="24">
        <v>169.8</v>
      </c>
      <c r="W156" s="24">
        <v>171.36</v>
      </c>
      <c r="X156" s="24">
        <v>174.51</v>
      </c>
      <c r="Y156" s="24">
        <v>164.59</v>
      </c>
    </row>
    <row r="157" spans="1:25" x14ac:dyDescent="0.2">
      <c r="A157" s="48">
        <v>13</v>
      </c>
      <c r="B157" s="24">
        <v>162.27000000000001</v>
      </c>
      <c r="C157" s="24">
        <v>140.33000000000001</v>
      </c>
      <c r="D157" s="24">
        <v>133.35</v>
      </c>
      <c r="E157" s="24">
        <v>113.92</v>
      </c>
      <c r="F157" s="24">
        <v>110.78</v>
      </c>
      <c r="G157" s="24">
        <v>109.59</v>
      </c>
      <c r="H157" s="24">
        <v>111.2</v>
      </c>
      <c r="I157" s="24">
        <v>125.97</v>
      </c>
      <c r="J157" s="24">
        <v>145.97999999999999</v>
      </c>
      <c r="K157" s="24">
        <v>172.33</v>
      </c>
      <c r="L157" s="24">
        <v>176.06</v>
      </c>
      <c r="M157" s="24">
        <v>176.94</v>
      </c>
      <c r="N157" s="24">
        <v>176.52</v>
      </c>
      <c r="O157" s="24">
        <v>177.47</v>
      </c>
      <c r="P157" s="24">
        <v>177.86</v>
      </c>
      <c r="Q157" s="24">
        <v>177.24</v>
      </c>
      <c r="R157" s="24">
        <v>176.49</v>
      </c>
      <c r="S157" s="24">
        <v>176.25</v>
      </c>
      <c r="T157" s="24">
        <v>176.01</v>
      </c>
      <c r="U157" s="24">
        <v>176.25</v>
      </c>
      <c r="V157" s="24">
        <v>176.46</v>
      </c>
      <c r="W157" s="24">
        <v>179.76</v>
      </c>
      <c r="X157" s="24">
        <v>179.64</v>
      </c>
      <c r="Y157" s="24">
        <v>171.93</v>
      </c>
    </row>
    <row r="158" spans="1:25" x14ac:dyDescent="0.2">
      <c r="A158" s="48">
        <v>14</v>
      </c>
      <c r="B158" s="24">
        <v>162</v>
      </c>
      <c r="C158" s="24">
        <v>141.88</v>
      </c>
      <c r="D158" s="24">
        <v>132.52000000000001</v>
      </c>
      <c r="E158" s="24">
        <v>111.85</v>
      </c>
      <c r="F158" s="24">
        <v>109.13</v>
      </c>
      <c r="G158" s="24">
        <v>108.42</v>
      </c>
      <c r="H158" s="24">
        <v>110.15</v>
      </c>
      <c r="I158" s="24">
        <v>116.33</v>
      </c>
      <c r="J158" s="24">
        <v>141.07</v>
      </c>
      <c r="K158" s="24">
        <v>164.73</v>
      </c>
      <c r="L158" s="24">
        <v>170.2</v>
      </c>
      <c r="M158" s="24">
        <v>171.52</v>
      </c>
      <c r="N158" s="24">
        <v>171.84</v>
      </c>
      <c r="O158" s="24">
        <v>173.43</v>
      </c>
      <c r="P158" s="24">
        <v>173.91</v>
      </c>
      <c r="Q158" s="24">
        <v>173.36</v>
      </c>
      <c r="R158" s="24">
        <v>173.74</v>
      </c>
      <c r="S158" s="24">
        <v>173.41</v>
      </c>
      <c r="T158" s="24">
        <v>173.17</v>
      </c>
      <c r="U158" s="24">
        <v>172.71</v>
      </c>
      <c r="V158" s="24">
        <v>172.03</v>
      </c>
      <c r="W158" s="24">
        <v>173.25</v>
      </c>
      <c r="X158" s="24">
        <v>174.47</v>
      </c>
      <c r="Y158" s="24">
        <v>165.46</v>
      </c>
    </row>
    <row r="159" spans="1:25" x14ac:dyDescent="0.2">
      <c r="A159" s="48">
        <v>15</v>
      </c>
      <c r="B159" s="24">
        <v>158.59</v>
      </c>
      <c r="C159" s="24">
        <v>138.96</v>
      </c>
      <c r="D159" s="24">
        <v>116.08</v>
      </c>
      <c r="E159" s="24">
        <v>107.75</v>
      </c>
      <c r="F159" s="24">
        <v>106.24</v>
      </c>
      <c r="G159" s="24">
        <v>105.15</v>
      </c>
      <c r="H159" s="24">
        <v>105.94</v>
      </c>
      <c r="I159" s="24">
        <v>105.53</v>
      </c>
      <c r="J159" s="24">
        <v>135.19</v>
      </c>
      <c r="K159" s="24">
        <v>157.38999999999999</v>
      </c>
      <c r="L159" s="24">
        <v>164.72</v>
      </c>
      <c r="M159" s="24">
        <v>166.6</v>
      </c>
      <c r="N159" s="24">
        <v>167.28</v>
      </c>
      <c r="O159" s="24">
        <v>169.58</v>
      </c>
      <c r="P159" s="24">
        <v>170.6</v>
      </c>
      <c r="Q159" s="24">
        <v>170.39</v>
      </c>
      <c r="R159" s="24">
        <v>170.08</v>
      </c>
      <c r="S159" s="24">
        <v>170.27</v>
      </c>
      <c r="T159" s="24">
        <v>169.98</v>
      </c>
      <c r="U159" s="24">
        <v>169.58</v>
      </c>
      <c r="V159" s="24">
        <v>169.58</v>
      </c>
      <c r="W159" s="24">
        <v>171.07</v>
      </c>
      <c r="X159" s="24">
        <v>170.38</v>
      </c>
      <c r="Y159" s="24">
        <v>166.73</v>
      </c>
    </row>
    <row r="160" spans="1:25" x14ac:dyDescent="0.2">
      <c r="A160" s="48">
        <v>16</v>
      </c>
      <c r="B160" s="24">
        <v>155.22</v>
      </c>
      <c r="C160" s="24">
        <v>134.91</v>
      </c>
      <c r="D160" s="24">
        <v>112.15</v>
      </c>
      <c r="E160" s="24">
        <v>106.63</v>
      </c>
      <c r="F160" s="24">
        <v>104.84</v>
      </c>
      <c r="G160" s="24">
        <v>105.29</v>
      </c>
      <c r="H160" s="24">
        <v>113.22</v>
      </c>
      <c r="I160" s="24">
        <v>149.29</v>
      </c>
      <c r="J160" s="24">
        <v>165.04</v>
      </c>
      <c r="K160" s="24">
        <v>173.99</v>
      </c>
      <c r="L160" s="24">
        <v>176.78</v>
      </c>
      <c r="M160" s="24">
        <v>176.22</v>
      </c>
      <c r="N160" s="24">
        <v>173.91</v>
      </c>
      <c r="O160" s="24">
        <v>177.55</v>
      </c>
      <c r="P160" s="24">
        <v>178.36</v>
      </c>
      <c r="Q160" s="24">
        <v>177.35</v>
      </c>
      <c r="R160" s="24">
        <v>175.34</v>
      </c>
      <c r="S160" s="24">
        <v>172.83</v>
      </c>
      <c r="T160" s="24">
        <v>170.35</v>
      </c>
      <c r="U160" s="24">
        <v>167.81</v>
      </c>
      <c r="V160" s="24">
        <v>167.48</v>
      </c>
      <c r="W160" s="24">
        <v>169.52</v>
      </c>
      <c r="X160" s="24">
        <v>168.18</v>
      </c>
      <c r="Y160" s="24">
        <v>156.69</v>
      </c>
    </row>
    <row r="161" spans="1:25" x14ac:dyDescent="0.2">
      <c r="A161" s="48">
        <v>17</v>
      </c>
      <c r="B161" s="24">
        <v>142.68</v>
      </c>
      <c r="C161" s="24">
        <v>108.72</v>
      </c>
      <c r="D161" s="24">
        <v>103.52</v>
      </c>
      <c r="E161" s="24">
        <v>98.88</v>
      </c>
      <c r="F161" s="24">
        <v>100.18</v>
      </c>
      <c r="G161" s="24">
        <v>102.21</v>
      </c>
      <c r="H161" s="24">
        <v>109.15</v>
      </c>
      <c r="I161" s="24">
        <v>150.13999999999999</v>
      </c>
      <c r="J161" s="24">
        <v>157.81</v>
      </c>
      <c r="K161" s="24">
        <v>166.54</v>
      </c>
      <c r="L161" s="24">
        <v>170.47</v>
      </c>
      <c r="M161" s="24">
        <v>170.3</v>
      </c>
      <c r="N161" s="24">
        <v>168.51</v>
      </c>
      <c r="O161" s="24">
        <v>171.68</v>
      </c>
      <c r="P161" s="24">
        <v>172.48</v>
      </c>
      <c r="Q161" s="24">
        <v>171.5</v>
      </c>
      <c r="R161" s="24">
        <v>170.57</v>
      </c>
      <c r="S161" s="24">
        <v>168.13</v>
      </c>
      <c r="T161" s="24">
        <v>167.5</v>
      </c>
      <c r="U161" s="24">
        <v>165.49</v>
      </c>
      <c r="V161" s="24">
        <v>164.07</v>
      </c>
      <c r="W161" s="24">
        <v>165.4</v>
      </c>
      <c r="X161" s="24">
        <v>163.89</v>
      </c>
      <c r="Y161" s="24">
        <v>157.44</v>
      </c>
    </row>
    <row r="162" spans="1:25" x14ac:dyDescent="0.2">
      <c r="A162" s="48">
        <v>18</v>
      </c>
      <c r="B162" s="24">
        <v>131.36000000000001</v>
      </c>
      <c r="C162" s="24">
        <v>116.33</v>
      </c>
      <c r="D162" s="24">
        <v>107.98</v>
      </c>
      <c r="E162" s="24">
        <v>105.24</v>
      </c>
      <c r="F162" s="24">
        <v>103.46</v>
      </c>
      <c r="G162" s="24">
        <v>107.61</v>
      </c>
      <c r="H162" s="24">
        <v>116.17</v>
      </c>
      <c r="I162" s="24">
        <v>153.78</v>
      </c>
      <c r="J162" s="24">
        <v>167.38</v>
      </c>
      <c r="K162" s="24">
        <v>176.79</v>
      </c>
      <c r="L162" s="24">
        <v>181.33</v>
      </c>
      <c r="M162" s="24">
        <v>178</v>
      </c>
      <c r="N162" s="24">
        <v>177.87</v>
      </c>
      <c r="O162" s="24">
        <v>182.22</v>
      </c>
      <c r="P162" s="24">
        <v>182.36</v>
      </c>
      <c r="Q162" s="24">
        <v>180.72</v>
      </c>
      <c r="R162" s="24">
        <v>179.11</v>
      </c>
      <c r="S162" s="24">
        <v>173.13</v>
      </c>
      <c r="T162" s="24">
        <v>172.24</v>
      </c>
      <c r="U162" s="24">
        <v>169.74</v>
      </c>
      <c r="V162" s="24">
        <v>166.35</v>
      </c>
      <c r="W162" s="24">
        <v>168.16</v>
      </c>
      <c r="X162" s="24">
        <v>164.26</v>
      </c>
      <c r="Y162" s="24">
        <v>154.85</v>
      </c>
    </row>
    <row r="163" spans="1:25" x14ac:dyDescent="0.2">
      <c r="A163" s="48">
        <v>19</v>
      </c>
      <c r="B163" s="24">
        <v>124.19</v>
      </c>
      <c r="C163" s="24">
        <v>108.49</v>
      </c>
      <c r="D163" s="24">
        <v>106.8</v>
      </c>
      <c r="E163" s="24">
        <v>104.1</v>
      </c>
      <c r="F163" s="24">
        <v>102.7</v>
      </c>
      <c r="G163" s="24">
        <v>102.95</v>
      </c>
      <c r="H163" s="24">
        <v>104.22</v>
      </c>
      <c r="I163" s="24">
        <v>138.02000000000001</v>
      </c>
      <c r="J163" s="24">
        <v>155.21</v>
      </c>
      <c r="K163" s="24">
        <v>166.94</v>
      </c>
      <c r="L163" s="24">
        <v>168.89</v>
      </c>
      <c r="M163" s="24">
        <v>168.34</v>
      </c>
      <c r="N163" s="24">
        <v>166.75</v>
      </c>
      <c r="O163" s="24">
        <v>170.46</v>
      </c>
      <c r="P163" s="24">
        <v>174.05</v>
      </c>
      <c r="Q163" s="24">
        <v>169.75</v>
      </c>
      <c r="R163" s="24">
        <v>167.59</v>
      </c>
      <c r="S163" s="24">
        <v>165.93</v>
      </c>
      <c r="T163" s="24">
        <v>163.22</v>
      </c>
      <c r="U163" s="24">
        <v>159.13999999999999</v>
      </c>
      <c r="V163" s="24">
        <v>154.88999999999999</v>
      </c>
      <c r="W163" s="24">
        <v>158.19</v>
      </c>
      <c r="X163" s="24">
        <v>158.6</v>
      </c>
      <c r="Y163" s="24">
        <v>153.6</v>
      </c>
    </row>
    <row r="164" spans="1:25" x14ac:dyDescent="0.2">
      <c r="A164" s="48">
        <v>20</v>
      </c>
      <c r="B164" s="24">
        <v>112.64</v>
      </c>
      <c r="C164" s="24">
        <v>107.24</v>
      </c>
      <c r="D164" s="24">
        <v>104.22</v>
      </c>
      <c r="E164" s="24">
        <v>100.43</v>
      </c>
      <c r="F164" s="24">
        <v>98.43</v>
      </c>
      <c r="G164" s="24">
        <v>102.85</v>
      </c>
      <c r="H164" s="24">
        <v>104.85</v>
      </c>
      <c r="I164" s="24">
        <v>126.53</v>
      </c>
      <c r="J164" s="24">
        <v>158.24</v>
      </c>
      <c r="K164" s="24">
        <v>172.29</v>
      </c>
      <c r="L164" s="24">
        <v>174.1</v>
      </c>
      <c r="M164" s="24">
        <v>170.15</v>
      </c>
      <c r="N164" s="24">
        <v>171.68</v>
      </c>
      <c r="O164" s="24">
        <v>175.12</v>
      </c>
      <c r="P164" s="24">
        <v>175.28</v>
      </c>
      <c r="Q164" s="24">
        <v>176.33</v>
      </c>
      <c r="R164" s="24">
        <v>174.96</v>
      </c>
      <c r="S164" s="24">
        <v>172.77</v>
      </c>
      <c r="T164" s="24">
        <v>169.39</v>
      </c>
      <c r="U164" s="24">
        <v>164.3</v>
      </c>
      <c r="V164" s="24">
        <v>158.57</v>
      </c>
      <c r="W164" s="24">
        <v>167.36</v>
      </c>
      <c r="X164" s="24">
        <v>168.47</v>
      </c>
      <c r="Y164" s="24">
        <v>145.30000000000001</v>
      </c>
    </row>
    <row r="165" spans="1:25" x14ac:dyDescent="0.2">
      <c r="A165" s="48">
        <v>21</v>
      </c>
      <c r="B165" s="24">
        <v>145.88999999999999</v>
      </c>
      <c r="C165" s="24">
        <v>122.87</v>
      </c>
      <c r="D165" s="24">
        <v>113.71</v>
      </c>
      <c r="E165" s="24">
        <v>107.24</v>
      </c>
      <c r="F165" s="24">
        <v>105.4</v>
      </c>
      <c r="G165" s="24">
        <v>104.01</v>
      </c>
      <c r="H165" s="24">
        <v>102.64</v>
      </c>
      <c r="I165" s="24">
        <v>117.98</v>
      </c>
      <c r="J165" s="24">
        <v>140.49</v>
      </c>
      <c r="K165" s="24">
        <v>153.35</v>
      </c>
      <c r="L165" s="24">
        <v>162.13</v>
      </c>
      <c r="M165" s="24">
        <v>164.68</v>
      </c>
      <c r="N165" s="24">
        <v>165.06</v>
      </c>
      <c r="O165" s="24">
        <v>165.71</v>
      </c>
      <c r="P165" s="24">
        <v>165.71</v>
      </c>
      <c r="Q165" s="24">
        <v>163.74</v>
      </c>
      <c r="R165" s="24">
        <v>163.41999999999999</v>
      </c>
      <c r="S165" s="24">
        <v>163.53</v>
      </c>
      <c r="T165" s="24">
        <v>162.74</v>
      </c>
      <c r="U165" s="24">
        <v>157.72</v>
      </c>
      <c r="V165" s="24">
        <v>150.05000000000001</v>
      </c>
      <c r="W165" s="24">
        <v>160.51</v>
      </c>
      <c r="X165" s="24">
        <v>162.41</v>
      </c>
      <c r="Y165" s="24">
        <v>150.9</v>
      </c>
    </row>
    <row r="166" spans="1:25" x14ac:dyDescent="0.2">
      <c r="A166" s="48">
        <v>22</v>
      </c>
      <c r="B166" s="24">
        <v>146.99</v>
      </c>
      <c r="C166" s="24">
        <v>121.55</v>
      </c>
      <c r="D166" s="24">
        <v>113.47</v>
      </c>
      <c r="E166" s="24">
        <v>107.11</v>
      </c>
      <c r="F166" s="24">
        <v>103.65</v>
      </c>
      <c r="G166" s="24">
        <v>101.7</v>
      </c>
      <c r="H166" s="24">
        <v>104.1</v>
      </c>
      <c r="I166" s="24">
        <v>102.81</v>
      </c>
      <c r="J166" s="24">
        <v>120.55</v>
      </c>
      <c r="K166" s="24">
        <v>141.21</v>
      </c>
      <c r="L166" s="24">
        <v>154.30000000000001</v>
      </c>
      <c r="M166" s="24">
        <v>156.1</v>
      </c>
      <c r="N166" s="24">
        <v>157</v>
      </c>
      <c r="O166" s="24">
        <v>163.63999999999999</v>
      </c>
      <c r="P166" s="24">
        <v>164.75</v>
      </c>
      <c r="Q166" s="24">
        <v>163.63999999999999</v>
      </c>
      <c r="R166" s="24">
        <v>163.72</v>
      </c>
      <c r="S166" s="24">
        <v>158.32</v>
      </c>
      <c r="T166" s="24">
        <v>158.04</v>
      </c>
      <c r="U166" s="24">
        <v>157.29</v>
      </c>
      <c r="V166" s="24">
        <v>156.62</v>
      </c>
      <c r="W166" s="24">
        <v>158.82</v>
      </c>
      <c r="X166" s="24">
        <v>159.55000000000001</v>
      </c>
      <c r="Y166" s="24">
        <v>156.80000000000001</v>
      </c>
    </row>
    <row r="167" spans="1:25" x14ac:dyDescent="0.2">
      <c r="A167" s="48">
        <v>23</v>
      </c>
      <c r="B167" s="24">
        <v>141.87</v>
      </c>
      <c r="C167" s="24">
        <v>124.46</v>
      </c>
      <c r="D167" s="24">
        <v>111.15</v>
      </c>
      <c r="E167" s="24">
        <v>108.79</v>
      </c>
      <c r="F167" s="24">
        <v>105.23</v>
      </c>
      <c r="G167" s="24">
        <v>108.69</v>
      </c>
      <c r="H167" s="24">
        <v>114.6</v>
      </c>
      <c r="I167" s="24">
        <v>143.12</v>
      </c>
      <c r="J167" s="24">
        <v>165.54</v>
      </c>
      <c r="K167" s="24">
        <v>182.41</v>
      </c>
      <c r="L167" s="24">
        <v>185.73</v>
      </c>
      <c r="M167" s="24">
        <v>183.99</v>
      </c>
      <c r="N167" s="24">
        <v>181.37</v>
      </c>
      <c r="O167" s="24">
        <v>185.83</v>
      </c>
      <c r="P167" s="24">
        <v>186.61</v>
      </c>
      <c r="Q167" s="24">
        <v>183.9</v>
      </c>
      <c r="R167" s="24">
        <v>181.59</v>
      </c>
      <c r="S167" s="24">
        <v>176.14</v>
      </c>
      <c r="T167" s="24">
        <v>173.18</v>
      </c>
      <c r="U167" s="24">
        <v>164.64</v>
      </c>
      <c r="V167" s="24">
        <v>156.13999999999999</v>
      </c>
      <c r="W167" s="24">
        <v>162.52000000000001</v>
      </c>
      <c r="X167" s="24">
        <v>162.15</v>
      </c>
      <c r="Y167" s="24">
        <v>149.05000000000001</v>
      </c>
    </row>
    <row r="168" spans="1:25" x14ac:dyDescent="0.2">
      <c r="A168" s="48">
        <v>24</v>
      </c>
      <c r="B168" s="24">
        <v>134.63999999999999</v>
      </c>
      <c r="C168" s="24">
        <v>106.97</v>
      </c>
      <c r="D168" s="24">
        <v>103.49</v>
      </c>
      <c r="E168" s="24">
        <v>101.77</v>
      </c>
      <c r="F168" s="24">
        <v>101.09</v>
      </c>
      <c r="G168" s="24">
        <v>102.67</v>
      </c>
      <c r="H168" s="24">
        <v>107.66</v>
      </c>
      <c r="I168" s="24">
        <v>134.41999999999999</v>
      </c>
      <c r="J168" s="24">
        <v>144.87</v>
      </c>
      <c r="K168" s="24">
        <v>171.21</v>
      </c>
      <c r="L168" s="24">
        <v>174.62</v>
      </c>
      <c r="M168" s="24">
        <v>172.92</v>
      </c>
      <c r="N168" s="24">
        <v>171.01</v>
      </c>
      <c r="O168" s="24">
        <v>176.8</v>
      </c>
      <c r="P168" s="24">
        <v>176.85</v>
      </c>
      <c r="Q168" s="24">
        <v>173.91</v>
      </c>
      <c r="R168" s="24">
        <v>171.32</v>
      </c>
      <c r="S168" s="24">
        <v>166.87</v>
      </c>
      <c r="T168" s="24">
        <v>162.26</v>
      </c>
      <c r="U168" s="24">
        <v>153.9</v>
      </c>
      <c r="V168" s="24">
        <v>145.36000000000001</v>
      </c>
      <c r="W168" s="24">
        <v>149.08000000000001</v>
      </c>
      <c r="X168" s="24">
        <v>148.16999999999999</v>
      </c>
      <c r="Y168" s="24">
        <v>142.11000000000001</v>
      </c>
    </row>
    <row r="169" spans="1:25" x14ac:dyDescent="0.2">
      <c r="A169" s="48">
        <v>25</v>
      </c>
      <c r="B169" s="24">
        <v>139.47999999999999</v>
      </c>
      <c r="C169" s="24">
        <v>112.58</v>
      </c>
      <c r="D169" s="24">
        <v>104.68</v>
      </c>
      <c r="E169" s="24">
        <v>99.44</v>
      </c>
      <c r="F169" s="24">
        <v>100.62</v>
      </c>
      <c r="G169" s="24">
        <v>102.18</v>
      </c>
      <c r="H169" s="24">
        <v>106.64</v>
      </c>
      <c r="I169" s="24">
        <v>142.88</v>
      </c>
      <c r="J169" s="24">
        <v>154.11000000000001</v>
      </c>
      <c r="K169" s="24">
        <v>173.35</v>
      </c>
      <c r="L169" s="24">
        <v>176.29</v>
      </c>
      <c r="M169" s="24">
        <v>175.68</v>
      </c>
      <c r="N169" s="24">
        <v>173.58</v>
      </c>
      <c r="O169" s="24">
        <v>177.3</v>
      </c>
      <c r="P169" s="24">
        <v>177.6</v>
      </c>
      <c r="Q169" s="24">
        <v>175.13</v>
      </c>
      <c r="R169" s="24">
        <v>172.72</v>
      </c>
      <c r="S169" s="24">
        <v>168.63</v>
      </c>
      <c r="T169" s="24">
        <v>164.4</v>
      </c>
      <c r="U169" s="24">
        <v>158.24</v>
      </c>
      <c r="V169" s="24">
        <v>154.44999999999999</v>
      </c>
      <c r="W169" s="24">
        <v>156.94999999999999</v>
      </c>
      <c r="X169" s="24">
        <v>155.62</v>
      </c>
      <c r="Y169" s="24">
        <v>151.99</v>
      </c>
    </row>
    <row r="170" spans="1:25" x14ac:dyDescent="0.2">
      <c r="A170" s="48">
        <v>26</v>
      </c>
      <c r="B170" s="24">
        <v>139.55000000000001</v>
      </c>
      <c r="C170" s="24">
        <v>111.34</v>
      </c>
      <c r="D170" s="24">
        <v>109.83</v>
      </c>
      <c r="E170" s="24">
        <v>105.19</v>
      </c>
      <c r="F170" s="24">
        <v>103.28</v>
      </c>
      <c r="G170" s="24">
        <v>107.37</v>
      </c>
      <c r="H170" s="24">
        <v>110.93</v>
      </c>
      <c r="I170" s="24">
        <v>143.81</v>
      </c>
      <c r="J170" s="24">
        <v>153.69</v>
      </c>
      <c r="K170" s="24">
        <v>176.52</v>
      </c>
      <c r="L170" s="24">
        <v>179.31</v>
      </c>
      <c r="M170" s="24">
        <v>178.77</v>
      </c>
      <c r="N170" s="24">
        <v>176.43</v>
      </c>
      <c r="O170" s="24">
        <v>181.16</v>
      </c>
      <c r="P170" s="24">
        <v>179.96</v>
      </c>
      <c r="Q170" s="24">
        <v>178.16</v>
      </c>
      <c r="R170" s="24">
        <v>176.15</v>
      </c>
      <c r="S170" s="24">
        <v>171.69</v>
      </c>
      <c r="T170" s="24">
        <v>163.71</v>
      </c>
      <c r="U170" s="24">
        <v>160.5</v>
      </c>
      <c r="V170" s="24">
        <v>155.30000000000001</v>
      </c>
      <c r="W170" s="24">
        <v>158.26</v>
      </c>
      <c r="X170" s="24">
        <v>158.1</v>
      </c>
      <c r="Y170" s="24">
        <v>146.19999999999999</v>
      </c>
    </row>
    <row r="171" spans="1:25" x14ac:dyDescent="0.2">
      <c r="A171" s="48">
        <v>27</v>
      </c>
      <c r="B171" s="24">
        <v>141.72</v>
      </c>
      <c r="C171" s="24">
        <v>111.58</v>
      </c>
      <c r="D171" s="24">
        <v>109.63</v>
      </c>
      <c r="E171" s="24">
        <v>105.43</v>
      </c>
      <c r="F171" s="24">
        <v>106.12</v>
      </c>
      <c r="G171" s="24">
        <v>107.97</v>
      </c>
      <c r="H171" s="24">
        <v>111.46</v>
      </c>
      <c r="I171" s="24">
        <v>144.16</v>
      </c>
      <c r="J171" s="24">
        <v>154.24</v>
      </c>
      <c r="K171" s="24">
        <v>174.09</v>
      </c>
      <c r="L171" s="24">
        <v>177.96</v>
      </c>
      <c r="M171" s="24">
        <v>177.2</v>
      </c>
      <c r="N171" s="24">
        <v>174.57</v>
      </c>
      <c r="O171" s="24">
        <v>178.2</v>
      </c>
      <c r="P171" s="24">
        <v>178.82</v>
      </c>
      <c r="Q171" s="24">
        <v>176.98</v>
      </c>
      <c r="R171" s="24">
        <v>175.95</v>
      </c>
      <c r="S171" s="24">
        <v>172.68</v>
      </c>
      <c r="T171" s="24">
        <v>168.25</v>
      </c>
      <c r="U171" s="24">
        <v>162.71</v>
      </c>
      <c r="V171" s="24">
        <v>159.52000000000001</v>
      </c>
      <c r="W171" s="24">
        <v>161.96</v>
      </c>
      <c r="X171" s="24">
        <v>161.76</v>
      </c>
      <c r="Y171" s="24">
        <v>152.63999999999999</v>
      </c>
    </row>
    <row r="172" spans="1:25" x14ac:dyDescent="0.2">
      <c r="A172" s="48">
        <v>28</v>
      </c>
      <c r="B172" s="24">
        <v>150.49</v>
      </c>
      <c r="C172" s="24">
        <v>141.4</v>
      </c>
      <c r="D172" s="24">
        <v>122.6</v>
      </c>
      <c r="E172" s="24">
        <v>110.11</v>
      </c>
      <c r="F172" s="24">
        <v>110.25</v>
      </c>
      <c r="G172" s="24">
        <v>109.75</v>
      </c>
      <c r="H172" s="24">
        <v>111</v>
      </c>
      <c r="I172" s="24">
        <v>127.73</v>
      </c>
      <c r="J172" s="24">
        <v>145.91999999999999</v>
      </c>
      <c r="K172" s="24">
        <v>155.19999999999999</v>
      </c>
      <c r="L172" s="24">
        <v>160.91</v>
      </c>
      <c r="M172" s="24">
        <v>163.19999999999999</v>
      </c>
      <c r="N172" s="24">
        <v>163.83000000000001</v>
      </c>
      <c r="O172" s="24">
        <v>163.52000000000001</v>
      </c>
      <c r="P172" s="24">
        <v>163.04</v>
      </c>
      <c r="Q172" s="24">
        <v>162.4</v>
      </c>
      <c r="R172" s="24">
        <v>161.88</v>
      </c>
      <c r="S172" s="24">
        <v>161.66999999999999</v>
      </c>
      <c r="T172" s="24">
        <v>161.91999999999999</v>
      </c>
      <c r="U172" s="24">
        <v>161.88</v>
      </c>
      <c r="V172" s="24">
        <v>157.41</v>
      </c>
      <c r="W172" s="24">
        <v>160.11000000000001</v>
      </c>
      <c r="X172" s="24">
        <v>162.57</v>
      </c>
      <c r="Y172" s="24">
        <v>157.16999999999999</v>
      </c>
    </row>
    <row r="173" spans="1:25" x14ac:dyDescent="0.2">
      <c r="A173" s="48">
        <v>29</v>
      </c>
      <c r="B173" s="24">
        <v>149.49</v>
      </c>
      <c r="C173" s="24">
        <v>129.44</v>
      </c>
      <c r="D173" s="24">
        <v>110.89</v>
      </c>
      <c r="E173" s="24">
        <v>108.94</v>
      </c>
      <c r="F173" s="24">
        <v>106.93</v>
      </c>
      <c r="G173" s="24">
        <v>103.85</v>
      </c>
      <c r="H173" s="24">
        <v>103.17</v>
      </c>
      <c r="I173" s="24">
        <v>103.87</v>
      </c>
      <c r="J173" s="24">
        <v>106.99</v>
      </c>
      <c r="K173" s="24">
        <v>143.02000000000001</v>
      </c>
      <c r="L173" s="24">
        <v>152.68</v>
      </c>
      <c r="M173" s="24">
        <v>155.97999999999999</v>
      </c>
      <c r="N173" s="24">
        <v>157</v>
      </c>
      <c r="O173" s="24">
        <v>158.9</v>
      </c>
      <c r="P173" s="24">
        <v>159.78</v>
      </c>
      <c r="Q173" s="24">
        <v>159.56</v>
      </c>
      <c r="R173" s="24">
        <v>158.32</v>
      </c>
      <c r="S173" s="24">
        <v>158.12</v>
      </c>
      <c r="T173" s="24">
        <v>158.27000000000001</v>
      </c>
      <c r="U173" s="24">
        <v>158.26</v>
      </c>
      <c r="V173" s="24">
        <v>158.58000000000001</v>
      </c>
      <c r="W173" s="24">
        <v>160.81</v>
      </c>
      <c r="X173" s="24">
        <v>161.33000000000001</v>
      </c>
      <c r="Y173" s="24">
        <v>159.32</v>
      </c>
    </row>
    <row r="174" spans="1:25" x14ac:dyDescent="0.2">
      <c r="A174" s="48">
        <v>30</v>
      </c>
      <c r="B174" s="24">
        <v>145.58000000000001</v>
      </c>
      <c r="C174" s="24">
        <v>110.91</v>
      </c>
      <c r="D174" s="24">
        <v>108.74</v>
      </c>
      <c r="E174" s="24">
        <v>102.78</v>
      </c>
      <c r="F174" s="24">
        <v>102.49</v>
      </c>
      <c r="G174" s="24">
        <v>104.8</v>
      </c>
      <c r="H174" s="24">
        <v>146.43</v>
      </c>
      <c r="I174" s="24">
        <v>151.19999999999999</v>
      </c>
      <c r="J174" s="24">
        <v>162.47999999999999</v>
      </c>
      <c r="K174" s="24">
        <v>176.54</v>
      </c>
      <c r="L174" s="24">
        <v>177.42</v>
      </c>
      <c r="M174" s="24">
        <v>176.24</v>
      </c>
      <c r="N174" s="24">
        <v>174.54</v>
      </c>
      <c r="O174" s="24">
        <v>178.65</v>
      </c>
      <c r="P174" s="24">
        <v>180.12</v>
      </c>
      <c r="Q174" s="24">
        <v>176.19</v>
      </c>
      <c r="R174" s="24">
        <v>175.48</v>
      </c>
      <c r="S174" s="24">
        <v>172.03</v>
      </c>
      <c r="T174" s="24">
        <v>168.71</v>
      </c>
      <c r="U174" s="24">
        <v>166.33</v>
      </c>
      <c r="V174" s="24">
        <v>164.82</v>
      </c>
      <c r="W174" s="24">
        <v>166.88</v>
      </c>
      <c r="X174" s="24">
        <v>165.93</v>
      </c>
      <c r="Y174" s="24">
        <v>158.85</v>
      </c>
    </row>
    <row r="175" spans="1:25" x14ac:dyDescent="0.2">
      <c r="A175" s="48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48">
        <v>1</v>
      </c>
      <c r="B179" s="22">
        <v>141.35</v>
      </c>
      <c r="C179" s="22">
        <v>124.45</v>
      </c>
      <c r="D179" s="22">
        <v>112.83</v>
      </c>
      <c r="E179" s="22">
        <v>102.55</v>
      </c>
      <c r="F179" s="22">
        <v>99.56</v>
      </c>
      <c r="G179" s="22">
        <v>96.83</v>
      </c>
      <c r="H179" s="22">
        <v>97.45</v>
      </c>
      <c r="I179" s="22">
        <v>107.73</v>
      </c>
      <c r="J179" s="22">
        <v>123.75</v>
      </c>
      <c r="K179" s="22">
        <v>153.31</v>
      </c>
      <c r="L179" s="22">
        <v>159.13</v>
      </c>
      <c r="M179" s="22">
        <v>160.83000000000001</v>
      </c>
      <c r="N179" s="22">
        <v>163.35</v>
      </c>
      <c r="O179" s="22">
        <v>163.16999999999999</v>
      </c>
      <c r="P179" s="22">
        <v>161.82</v>
      </c>
      <c r="Q179" s="22">
        <v>159.97999999999999</v>
      </c>
      <c r="R179" s="22">
        <v>159.66999999999999</v>
      </c>
      <c r="S179" s="22">
        <v>158.69</v>
      </c>
      <c r="T179" s="22">
        <v>155.71</v>
      </c>
      <c r="U179" s="22">
        <v>155.12</v>
      </c>
      <c r="V179" s="22">
        <v>154.25</v>
      </c>
      <c r="W179" s="22">
        <v>157.54</v>
      </c>
      <c r="X179" s="22">
        <v>161.84</v>
      </c>
      <c r="Y179" s="22">
        <v>157.93</v>
      </c>
    </row>
    <row r="180" spans="1:25" x14ac:dyDescent="0.2">
      <c r="A180" s="48">
        <v>2</v>
      </c>
      <c r="B180" s="22">
        <v>124.96</v>
      </c>
      <c r="C180" s="22">
        <v>97.7</v>
      </c>
      <c r="D180" s="22">
        <v>96.32</v>
      </c>
      <c r="E180" s="22">
        <v>93.07</v>
      </c>
      <c r="F180" s="22">
        <v>90.6</v>
      </c>
      <c r="G180" s="22">
        <v>86.32</v>
      </c>
      <c r="H180" s="22">
        <v>94.63</v>
      </c>
      <c r="I180" s="22">
        <v>109.69</v>
      </c>
      <c r="J180" s="22">
        <v>141.05000000000001</v>
      </c>
      <c r="K180" s="22">
        <v>151.86000000000001</v>
      </c>
      <c r="L180" s="22">
        <v>153.38999999999999</v>
      </c>
      <c r="M180" s="22">
        <v>152.76</v>
      </c>
      <c r="N180" s="22">
        <v>152.43</v>
      </c>
      <c r="O180" s="22">
        <v>153.36000000000001</v>
      </c>
      <c r="P180" s="22">
        <v>157.06</v>
      </c>
      <c r="Q180" s="22">
        <v>153.86000000000001</v>
      </c>
      <c r="R180" s="22">
        <v>153.94999999999999</v>
      </c>
      <c r="S180" s="22">
        <v>152.41</v>
      </c>
      <c r="T180" s="22">
        <v>148.32</v>
      </c>
      <c r="U180" s="22">
        <v>146.38</v>
      </c>
      <c r="V180" s="22">
        <v>145.47999999999999</v>
      </c>
      <c r="W180" s="22">
        <v>145</v>
      </c>
      <c r="X180" s="22">
        <v>143.13</v>
      </c>
      <c r="Y180" s="22">
        <v>115.41</v>
      </c>
    </row>
    <row r="181" spans="1:25" x14ac:dyDescent="0.2">
      <c r="A181" s="48">
        <v>3</v>
      </c>
      <c r="B181" s="22">
        <v>98.25</v>
      </c>
      <c r="C181" s="22">
        <v>94.71</v>
      </c>
      <c r="D181" s="22">
        <v>91.46</v>
      </c>
      <c r="E181" s="22">
        <v>74.14</v>
      </c>
      <c r="F181" s="22">
        <v>76.44</v>
      </c>
      <c r="G181" s="22">
        <v>92.46</v>
      </c>
      <c r="H181" s="22">
        <v>100.01</v>
      </c>
      <c r="I181" s="22">
        <v>108.53</v>
      </c>
      <c r="J181" s="22">
        <v>139.72</v>
      </c>
      <c r="K181" s="22">
        <v>152.29</v>
      </c>
      <c r="L181" s="22">
        <v>153.97999999999999</v>
      </c>
      <c r="M181" s="22">
        <v>153.13</v>
      </c>
      <c r="N181" s="22">
        <v>152.03</v>
      </c>
      <c r="O181" s="22">
        <v>153.4</v>
      </c>
      <c r="P181" s="22">
        <v>155.63</v>
      </c>
      <c r="Q181" s="22">
        <v>153.19999999999999</v>
      </c>
      <c r="R181" s="22">
        <v>154</v>
      </c>
      <c r="S181" s="22">
        <v>151.25</v>
      </c>
      <c r="T181" s="22">
        <v>150.22999999999999</v>
      </c>
      <c r="U181" s="22">
        <v>146.74</v>
      </c>
      <c r="V181" s="22">
        <v>146.05000000000001</v>
      </c>
      <c r="W181" s="22">
        <v>146.72</v>
      </c>
      <c r="X181" s="22">
        <v>147.4</v>
      </c>
      <c r="Y181" s="22">
        <v>125.83</v>
      </c>
    </row>
    <row r="182" spans="1:25" x14ac:dyDescent="0.2">
      <c r="A182" s="48">
        <v>4</v>
      </c>
      <c r="B182" s="22">
        <v>101.83</v>
      </c>
      <c r="C182" s="22">
        <v>96.83</v>
      </c>
      <c r="D182" s="22">
        <v>95</v>
      </c>
      <c r="E182" s="22">
        <v>89.61</v>
      </c>
      <c r="F182" s="22">
        <v>92.32</v>
      </c>
      <c r="G182" s="22">
        <v>95.16</v>
      </c>
      <c r="H182" s="22">
        <v>98.24</v>
      </c>
      <c r="I182" s="22">
        <v>121.46</v>
      </c>
      <c r="J182" s="22">
        <v>143.84</v>
      </c>
      <c r="K182" s="22">
        <v>157.72999999999999</v>
      </c>
      <c r="L182" s="22">
        <v>160.57</v>
      </c>
      <c r="M182" s="22">
        <v>160.03</v>
      </c>
      <c r="N182" s="22">
        <v>158.01</v>
      </c>
      <c r="O182" s="22">
        <v>160.88999999999999</v>
      </c>
      <c r="P182" s="22">
        <v>162.96</v>
      </c>
      <c r="Q182" s="22">
        <v>159.41999999999999</v>
      </c>
      <c r="R182" s="22">
        <v>171.13</v>
      </c>
      <c r="S182" s="22">
        <v>158.88999999999999</v>
      </c>
      <c r="T182" s="22">
        <v>157.61000000000001</v>
      </c>
      <c r="U182" s="22">
        <v>152.57</v>
      </c>
      <c r="V182" s="22">
        <v>149.4</v>
      </c>
      <c r="W182" s="22">
        <v>151.1</v>
      </c>
      <c r="X182" s="22">
        <v>151.22</v>
      </c>
      <c r="Y182" s="22">
        <v>137.18</v>
      </c>
    </row>
    <row r="183" spans="1:25" x14ac:dyDescent="0.2">
      <c r="A183" s="48">
        <v>5</v>
      </c>
      <c r="B183" s="22">
        <v>109.27</v>
      </c>
      <c r="C183" s="22">
        <v>97.01</v>
      </c>
      <c r="D183" s="22">
        <v>101.15</v>
      </c>
      <c r="E183" s="22">
        <v>90.77</v>
      </c>
      <c r="F183" s="22">
        <v>87.37</v>
      </c>
      <c r="G183" s="22">
        <v>95.6</v>
      </c>
      <c r="H183" s="22">
        <v>101.04</v>
      </c>
      <c r="I183" s="22">
        <v>125.12</v>
      </c>
      <c r="J183" s="22">
        <v>151.63999999999999</v>
      </c>
      <c r="K183" s="22">
        <v>160.53</v>
      </c>
      <c r="L183" s="22">
        <v>165.94</v>
      </c>
      <c r="M183" s="22">
        <v>164.15</v>
      </c>
      <c r="N183" s="22">
        <v>162.93</v>
      </c>
      <c r="O183" s="22">
        <v>164.46</v>
      </c>
      <c r="P183" s="22">
        <v>169.93</v>
      </c>
      <c r="Q183" s="22">
        <v>169.3</v>
      </c>
      <c r="R183" s="22">
        <v>169.7</v>
      </c>
      <c r="S183" s="22">
        <v>169.61</v>
      </c>
      <c r="T183" s="22">
        <v>164.49</v>
      </c>
      <c r="U183" s="22">
        <v>159.71</v>
      </c>
      <c r="V183" s="22">
        <v>155.52000000000001</v>
      </c>
      <c r="W183" s="22">
        <v>156.62</v>
      </c>
      <c r="X183" s="22">
        <v>154.16999999999999</v>
      </c>
      <c r="Y183" s="22">
        <v>138.1</v>
      </c>
    </row>
    <row r="184" spans="1:25" x14ac:dyDescent="0.2">
      <c r="A184" s="48">
        <v>6</v>
      </c>
      <c r="B184" s="22">
        <v>121.92</v>
      </c>
      <c r="C184" s="22">
        <v>100.9</v>
      </c>
      <c r="D184" s="22">
        <v>97.83</v>
      </c>
      <c r="E184" s="22">
        <v>93.91</v>
      </c>
      <c r="F184" s="22">
        <v>91.73</v>
      </c>
      <c r="G184" s="22">
        <v>96.01</v>
      </c>
      <c r="H184" s="22">
        <v>99.07</v>
      </c>
      <c r="I184" s="22">
        <v>120.13</v>
      </c>
      <c r="J184" s="22">
        <v>149.69999999999999</v>
      </c>
      <c r="K184" s="22">
        <v>160.19999999999999</v>
      </c>
      <c r="L184" s="22">
        <v>166.17</v>
      </c>
      <c r="M184" s="22">
        <v>164.89</v>
      </c>
      <c r="N184" s="22">
        <v>162.05000000000001</v>
      </c>
      <c r="O184" s="22">
        <v>169.23</v>
      </c>
      <c r="P184" s="22">
        <v>169.14</v>
      </c>
      <c r="Q184" s="22">
        <v>168.71</v>
      </c>
      <c r="R184" s="22">
        <v>167.43</v>
      </c>
      <c r="S184" s="22">
        <v>163.34</v>
      </c>
      <c r="T184" s="22">
        <v>164.42</v>
      </c>
      <c r="U184" s="22">
        <v>161.41</v>
      </c>
      <c r="V184" s="22">
        <v>160.78</v>
      </c>
      <c r="W184" s="22">
        <v>168.2</v>
      </c>
      <c r="X184" s="22">
        <v>164.62</v>
      </c>
      <c r="Y184" s="22">
        <v>143.33000000000001</v>
      </c>
    </row>
    <row r="185" spans="1:25" x14ac:dyDescent="0.2">
      <c r="A185" s="48">
        <v>7</v>
      </c>
      <c r="B185" s="22">
        <v>130.02000000000001</v>
      </c>
      <c r="C185" s="22">
        <v>112.51</v>
      </c>
      <c r="D185" s="22">
        <v>114.92</v>
      </c>
      <c r="E185" s="22">
        <v>110.89</v>
      </c>
      <c r="F185" s="22">
        <v>115.8</v>
      </c>
      <c r="G185" s="22">
        <v>114.99</v>
      </c>
      <c r="H185" s="22">
        <v>114.24</v>
      </c>
      <c r="I185" s="22">
        <v>121.62</v>
      </c>
      <c r="J185" s="22">
        <v>115.43</v>
      </c>
      <c r="K185" s="22">
        <v>138.99</v>
      </c>
      <c r="L185" s="22">
        <v>159.74</v>
      </c>
      <c r="M185" s="22">
        <v>160.93</v>
      </c>
      <c r="N185" s="22">
        <v>161.13</v>
      </c>
      <c r="O185" s="22">
        <v>162.01</v>
      </c>
      <c r="P185" s="22">
        <v>161.91</v>
      </c>
      <c r="Q185" s="22">
        <v>203.67</v>
      </c>
      <c r="R185" s="22">
        <v>165.9</v>
      </c>
      <c r="S185" s="22">
        <v>167.2</v>
      </c>
      <c r="T185" s="22">
        <v>164.56</v>
      </c>
      <c r="U185" s="22">
        <v>156.77000000000001</v>
      </c>
      <c r="V185" s="22">
        <v>151.57</v>
      </c>
      <c r="W185" s="22">
        <v>154</v>
      </c>
      <c r="X185" s="22">
        <v>163.06</v>
      </c>
      <c r="Y185" s="22">
        <v>144.13999999999999</v>
      </c>
    </row>
    <row r="186" spans="1:25" x14ac:dyDescent="0.2">
      <c r="A186" s="48">
        <v>8</v>
      </c>
      <c r="B186" s="22">
        <v>119.66</v>
      </c>
      <c r="C186" s="22">
        <v>100.83</v>
      </c>
      <c r="D186" s="22">
        <v>97.25</v>
      </c>
      <c r="E186" s="22">
        <v>95.92</v>
      </c>
      <c r="F186" s="22">
        <v>94.86</v>
      </c>
      <c r="G186" s="22">
        <v>94.35</v>
      </c>
      <c r="H186" s="22">
        <v>93.12</v>
      </c>
      <c r="I186" s="22">
        <v>93.18</v>
      </c>
      <c r="J186" s="22">
        <v>97.24</v>
      </c>
      <c r="K186" s="22">
        <v>119.61</v>
      </c>
      <c r="L186" s="22">
        <v>133.44</v>
      </c>
      <c r="M186" s="22">
        <v>140.19999999999999</v>
      </c>
      <c r="N186" s="22">
        <v>141.55000000000001</v>
      </c>
      <c r="O186" s="22">
        <v>144.33000000000001</v>
      </c>
      <c r="P186" s="22">
        <v>144.66</v>
      </c>
      <c r="Q186" s="22">
        <v>144.59</v>
      </c>
      <c r="R186" s="22">
        <v>144.53</v>
      </c>
      <c r="S186" s="22">
        <v>144.30000000000001</v>
      </c>
      <c r="T186" s="22">
        <v>144.34</v>
      </c>
      <c r="U186" s="22">
        <v>143.27000000000001</v>
      </c>
      <c r="V186" s="22">
        <v>143.1</v>
      </c>
      <c r="W186" s="22">
        <v>145.22999999999999</v>
      </c>
      <c r="X186" s="22">
        <v>144.49</v>
      </c>
      <c r="Y186" s="22">
        <v>133.07</v>
      </c>
    </row>
    <row r="187" spans="1:25" x14ac:dyDescent="0.2">
      <c r="A187" s="48">
        <v>9</v>
      </c>
      <c r="B187" s="22">
        <v>110.62</v>
      </c>
      <c r="C187" s="22">
        <v>97.72</v>
      </c>
      <c r="D187" s="22">
        <v>94.86</v>
      </c>
      <c r="E187" s="22">
        <v>93.56</v>
      </c>
      <c r="F187" s="22">
        <v>92</v>
      </c>
      <c r="G187" s="22">
        <v>92.01</v>
      </c>
      <c r="H187" s="22">
        <v>91.41</v>
      </c>
      <c r="I187" s="22">
        <v>133.61000000000001</v>
      </c>
      <c r="J187" s="22">
        <v>145.81</v>
      </c>
      <c r="K187" s="22">
        <v>168.88</v>
      </c>
      <c r="L187" s="22">
        <v>178.92</v>
      </c>
      <c r="M187" s="22">
        <v>176.24</v>
      </c>
      <c r="N187" s="22">
        <v>168.35</v>
      </c>
      <c r="O187" s="22">
        <v>176.86</v>
      </c>
      <c r="P187" s="22">
        <v>181.87</v>
      </c>
      <c r="Q187" s="22">
        <v>173.65</v>
      </c>
      <c r="R187" s="22">
        <v>173.27</v>
      </c>
      <c r="S187" s="22">
        <v>171.41</v>
      </c>
      <c r="T187" s="22">
        <v>169.54</v>
      </c>
      <c r="U187" s="22">
        <v>148.13</v>
      </c>
      <c r="V187" s="22">
        <v>158.86000000000001</v>
      </c>
      <c r="W187" s="22">
        <v>166.39</v>
      </c>
      <c r="X187" s="22">
        <v>166.91</v>
      </c>
      <c r="Y187" s="22">
        <v>139.55000000000001</v>
      </c>
    </row>
    <row r="188" spans="1:25" x14ac:dyDescent="0.2">
      <c r="A188" s="48">
        <v>10</v>
      </c>
      <c r="B188" s="22">
        <v>101.9</v>
      </c>
      <c r="C188" s="22">
        <v>95.58</v>
      </c>
      <c r="D188" s="22">
        <v>91.85</v>
      </c>
      <c r="E188" s="22">
        <v>86.83</v>
      </c>
      <c r="F188" s="22">
        <v>85.18</v>
      </c>
      <c r="G188" s="22">
        <v>89.43</v>
      </c>
      <c r="H188" s="22">
        <v>93.16</v>
      </c>
      <c r="I188" s="22">
        <v>124.78</v>
      </c>
      <c r="J188" s="22">
        <v>153.6</v>
      </c>
      <c r="K188" s="22">
        <v>172.63</v>
      </c>
      <c r="L188" s="22">
        <v>178.09</v>
      </c>
      <c r="M188" s="22">
        <v>177.63</v>
      </c>
      <c r="N188" s="22">
        <v>171.57</v>
      </c>
      <c r="O188" s="22">
        <v>181.56</v>
      </c>
      <c r="P188" s="22">
        <v>183.27</v>
      </c>
      <c r="Q188" s="22">
        <v>181.28</v>
      </c>
      <c r="R188" s="22">
        <v>178.08</v>
      </c>
      <c r="S188" s="22">
        <v>176.45</v>
      </c>
      <c r="T188" s="22">
        <v>173.97</v>
      </c>
      <c r="U188" s="22">
        <v>155.53</v>
      </c>
      <c r="V188" s="22">
        <v>164.89</v>
      </c>
      <c r="W188" s="22">
        <v>156.57</v>
      </c>
      <c r="X188" s="22">
        <v>151.79</v>
      </c>
      <c r="Y188" s="22">
        <v>137.26</v>
      </c>
    </row>
    <row r="189" spans="1:25" x14ac:dyDescent="0.2">
      <c r="A189" s="48">
        <v>11</v>
      </c>
      <c r="B189" s="22">
        <v>113.45</v>
      </c>
      <c r="C189" s="22">
        <v>99.81</v>
      </c>
      <c r="D189" s="22">
        <v>94.94</v>
      </c>
      <c r="E189" s="22">
        <v>84.63</v>
      </c>
      <c r="F189" s="22">
        <v>85.04</v>
      </c>
      <c r="G189" s="22">
        <v>92.48</v>
      </c>
      <c r="H189" s="22">
        <v>96.36</v>
      </c>
      <c r="I189" s="22">
        <v>122.11</v>
      </c>
      <c r="J189" s="22">
        <v>149.69</v>
      </c>
      <c r="K189" s="22">
        <v>158.47</v>
      </c>
      <c r="L189" s="22">
        <v>160.62</v>
      </c>
      <c r="M189" s="22">
        <v>160.22999999999999</v>
      </c>
      <c r="N189" s="22">
        <v>158.91</v>
      </c>
      <c r="O189" s="22">
        <v>161.34</v>
      </c>
      <c r="P189" s="22">
        <v>165.48</v>
      </c>
      <c r="Q189" s="22">
        <v>164.22</v>
      </c>
      <c r="R189" s="22">
        <v>161.76</v>
      </c>
      <c r="S189" s="22">
        <v>159.81</v>
      </c>
      <c r="T189" s="22">
        <v>159.63999999999999</v>
      </c>
      <c r="U189" s="22">
        <v>159.51</v>
      </c>
      <c r="V189" s="22">
        <v>159.03</v>
      </c>
      <c r="W189" s="22">
        <v>160.25</v>
      </c>
      <c r="X189" s="22">
        <v>160.02000000000001</v>
      </c>
      <c r="Y189" s="22">
        <v>151.16999999999999</v>
      </c>
    </row>
    <row r="190" spans="1:25" x14ac:dyDescent="0.2">
      <c r="A190" s="48">
        <v>12</v>
      </c>
      <c r="B190" s="22">
        <v>149.49</v>
      </c>
      <c r="C190" s="22">
        <v>125.6</v>
      </c>
      <c r="D190" s="22">
        <v>114.65</v>
      </c>
      <c r="E190" s="22">
        <v>102.64</v>
      </c>
      <c r="F190" s="22">
        <v>100.79</v>
      </c>
      <c r="G190" s="22">
        <v>99.22</v>
      </c>
      <c r="H190" s="22">
        <v>97.78</v>
      </c>
      <c r="I190" s="22">
        <v>100.92</v>
      </c>
      <c r="J190" s="22">
        <v>128.78</v>
      </c>
      <c r="K190" s="22">
        <v>151.4</v>
      </c>
      <c r="L190" s="22">
        <v>154.22</v>
      </c>
      <c r="M190" s="22">
        <v>155.27000000000001</v>
      </c>
      <c r="N190" s="22">
        <v>156.58000000000001</v>
      </c>
      <c r="O190" s="22">
        <v>157.75</v>
      </c>
      <c r="P190" s="22">
        <v>159.63</v>
      </c>
      <c r="Q190" s="22">
        <v>162.52000000000001</v>
      </c>
      <c r="R190" s="22">
        <v>157.54</v>
      </c>
      <c r="S190" s="22">
        <v>156.63999999999999</v>
      </c>
      <c r="T190" s="22">
        <v>156.43</v>
      </c>
      <c r="U190" s="22">
        <v>156.15</v>
      </c>
      <c r="V190" s="22">
        <v>155.91</v>
      </c>
      <c r="W190" s="22">
        <v>157.35</v>
      </c>
      <c r="X190" s="22">
        <v>160.25</v>
      </c>
      <c r="Y190" s="22">
        <v>151.13999999999999</v>
      </c>
    </row>
    <row r="191" spans="1:25" x14ac:dyDescent="0.2">
      <c r="A191" s="48">
        <v>13</v>
      </c>
      <c r="B191" s="22">
        <v>149.01</v>
      </c>
      <c r="C191" s="22">
        <v>128.86000000000001</v>
      </c>
      <c r="D191" s="22">
        <v>122.45</v>
      </c>
      <c r="E191" s="22">
        <v>104.61</v>
      </c>
      <c r="F191" s="22">
        <v>101.72</v>
      </c>
      <c r="G191" s="22">
        <v>100.63</v>
      </c>
      <c r="H191" s="22">
        <v>102.11</v>
      </c>
      <c r="I191" s="22">
        <v>115.67</v>
      </c>
      <c r="J191" s="22">
        <v>134.05000000000001</v>
      </c>
      <c r="K191" s="22">
        <v>158.24</v>
      </c>
      <c r="L191" s="22">
        <v>161.66</v>
      </c>
      <c r="M191" s="22">
        <v>162.47</v>
      </c>
      <c r="N191" s="22">
        <v>162.09</v>
      </c>
      <c r="O191" s="22">
        <v>162.96</v>
      </c>
      <c r="P191" s="22">
        <v>163.32</v>
      </c>
      <c r="Q191" s="22">
        <v>162.75</v>
      </c>
      <c r="R191" s="22">
        <v>162.06</v>
      </c>
      <c r="S191" s="22">
        <v>161.84</v>
      </c>
      <c r="T191" s="22">
        <v>161.62</v>
      </c>
      <c r="U191" s="22">
        <v>161.84</v>
      </c>
      <c r="V191" s="22">
        <v>162.03</v>
      </c>
      <c r="W191" s="22">
        <v>165.06</v>
      </c>
      <c r="X191" s="22">
        <v>164.95</v>
      </c>
      <c r="Y191" s="22">
        <v>157.87</v>
      </c>
    </row>
    <row r="192" spans="1:25" x14ac:dyDescent="0.2">
      <c r="A192" s="48">
        <v>14</v>
      </c>
      <c r="B192" s="22">
        <v>148.76</v>
      </c>
      <c r="C192" s="22">
        <v>130.28</v>
      </c>
      <c r="D192" s="22">
        <v>121.69</v>
      </c>
      <c r="E192" s="22">
        <v>102.7</v>
      </c>
      <c r="F192" s="22">
        <v>100.21</v>
      </c>
      <c r="G192" s="22">
        <v>99.55</v>
      </c>
      <c r="H192" s="22">
        <v>101.15</v>
      </c>
      <c r="I192" s="22">
        <v>106.82</v>
      </c>
      <c r="J192" s="22">
        <v>129.53</v>
      </c>
      <c r="K192" s="22">
        <v>151.26</v>
      </c>
      <c r="L192" s="22">
        <v>156.29</v>
      </c>
      <c r="M192" s="22">
        <v>157.5</v>
      </c>
      <c r="N192" s="22">
        <v>157.79</v>
      </c>
      <c r="O192" s="22">
        <v>159.25</v>
      </c>
      <c r="P192" s="22">
        <v>159.69</v>
      </c>
      <c r="Q192" s="22">
        <v>159.19</v>
      </c>
      <c r="R192" s="22">
        <v>159.54</v>
      </c>
      <c r="S192" s="22">
        <v>159.24</v>
      </c>
      <c r="T192" s="22">
        <v>159.02000000000001</v>
      </c>
      <c r="U192" s="22">
        <v>158.59</v>
      </c>
      <c r="V192" s="22">
        <v>157.96</v>
      </c>
      <c r="W192" s="22">
        <v>159.08000000000001</v>
      </c>
      <c r="X192" s="22">
        <v>160.21</v>
      </c>
      <c r="Y192" s="22">
        <v>151.93</v>
      </c>
    </row>
    <row r="193" spans="1:25" x14ac:dyDescent="0.2">
      <c r="A193" s="48">
        <v>15</v>
      </c>
      <c r="B193" s="22">
        <v>145.63</v>
      </c>
      <c r="C193" s="22">
        <v>127.6</v>
      </c>
      <c r="D193" s="22">
        <v>106.59</v>
      </c>
      <c r="E193" s="22">
        <v>98.94</v>
      </c>
      <c r="F193" s="22">
        <v>97.55</v>
      </c>
      <c r="G193" s="22">
        <v>96.55</v>
      </c>
      <c r="H193" s="22">
        <v>97.28</v>
      </c>
      <c r="I193" s="22">
        <v>96.91</v>
      </c>
      <c r="J193" s="22">
        <v>124.14</v>
      </c>
      <c r="K193" s="22">
        <v>144.53</v>
      </c>
      <c r="L193" s="22">
        <v>151.25</v>
      </c>
      <c r="M193" s="22">
        <v>152.97999999999999</v>
      </c>
      <c r="N193" s="22">
        <v>153.61000000000001</v>
      </c>
      <c r="O193" s="22">
        <v>155.71</v>
      </c>
      <c r="P193" s="22">
        <v>156.65</v>
      </c>
      <c r="Q193" s="22">
        <v>156.46</v>
      </c>
      <c r="R193" s="22">
        <v>156.18</v>
      </c>
      <c r="S193" s="22">
        <v>156.35</v>
      </c>
      <c r="T193" s="22">
        <v>156.08000000000001</v>
      </c>
      <c r="U193" s="22">
        <v>155.72</v>
      </c>
      <c r="V193" s="22">
        <v>155.72</v>
      </c>
      <c r="W193" s="22">
        <v>157.09</v>
      </c>
      <c r="X193" s="22">
        <v>156.44999999999999</v>
      </c>
      <c r="Y193" s="22">
        <v>153.1</v>
      </c>
    </row>
    <row r="194" spans="1:25" x14ac:dyDescent="0.2">
      <c r="A194" s="48">
        <v>16</v>
      </c>
      <c r="B194" s="22">
        <v>142.53</v>
      </c>
      <c r="C194" s="22">
        <v>123.88</v>
      </c>
      <c r="D194" s="22">
        <v>102.98</v>
      </c>
      <c r="E194" s="22">
        <v>97.91</v>
      </c>
      <c r="F194" s="22">
        <v>96.27</v>
      </c>
      <c r="G194" s="22">
        <v>96.68</v>
      </c>
      <c r="H194" s="22">
        <v>103.96</v>
      </c>
      <c r="I194" s="22">
        <v>137.09</v>
      </c>
      <c r="J194" s="22">
        <v>151.55000000000001</v>
      </c>
      <c r="K194" s="22">
        <v>159.77000000000001</v>
      </c>
      <c r="L194" s="22">
        <v>162.33000000000001</v>
      </c>
      <c r="M194" s="22">
        <v>161.82</v>
      </c>
      <c r="N194" s="22">
        <v>159.69</v>
      </c>
      <c r="O194" s="22">
        <v>163.03</v>
      </c>
      <c r="P194" s="22">
        <v>163.78</v>
      </c>
      <c r="Q194" s="22">
        <v>162.85</v>
      </c>
      <c r="R194" s="22">
        <v>161</v>
      </c>
      <c r="S194" s="22">
        <v>158.69999999999999</v>
      </c>
      <c r="T194" s="22">
        <v>156.43</v>
      </c>
      <c r="U194" s="22">
        <v>154.09</v>
      </c>
      <c r="V194" s="22">
        <v>153.78</v>
      </c>
      <c r="W194" s="22">
        <v>155.66</v>
      </c>
      <c r="X194" s="22">
        <v>154.43</v>
      </c>
      <c r="Y194" s="22">
        <v>143.88</v>
      </c>
    </row>
    <row r="195" spans="1:25" x14ac:dyDescent="0.2">
      <c r="A195" s="48">
        <v>17</v>
      </c>
      <c r="B195" s="22">
        <v>131.02000000000001</v>
      </c>
      <c r="C195" s="22">
        <v>99.83</v>
      </c>
      <c r="D195" s="22">
        <v>95.06</v>
      </c>
      <c r="E195" s="22">
        <v>90.8</v>
      </c>
      <c r="F195" s="22">
        <v>91.99</v>
      </c>
      <c r="G195" s="22">
        <v>93.85</v>
      </c>
      <c r="H195" s="22">
        <v>100.23</v>
      </c>
      <c r="I195" s="22">
        <v>137.86000000000001</v>
      </c>
      <c r="J195" s="22">
        <v>144.9</v>
      </c>
      <c r="K195" s="22">
        <v>152.91999999999999</v>
      </c>
      <c r="L195" s="22">
        <v>156.54</v>
      </c>
      <c r="M195" s="22">
        <v>156.38</v>
      </c>
      <c r="N195" s="22">
        <v>154.72999999999999</v>
      </c>
      <c r="O195" s="22">
        <v>157.63999999999999</v>
      </c>
      <c r="P195" s="22">
        <v>158.38</v>
      </c>
      <c r="Q195" s="22">
        <v>157.47999999999999</v>
      </c>
      <c r="R195" s="22">
        <v>156.62</v>
      </c>
      <c r="S195" s="22">
        <v>154.38</v>
      </c>
      <c r="T195" s="22">
        <v>153.81</v>
      </c>
      <c r="U195" s="22">
        <v>151.96</v>
      </c>
      <c r="V195" s="22">
        <v>150.66</v>
      </c>
      <c r="W195" s="22">
        <v>151.88</v>
      </c>
      <c r="X195" s="22">
        <v>150.5</v>
      </c>
      <c r="Y195" s="22">
        <v>144.57</v>
      </c>
    </row>
    <row r="196" spans="1:25" x14ac:dyDescent="0.2">
      <c r="A196" s="48">
        <v>18</v>
      </c>
      <c r="B196" s="22">
        <v>120.62</v>
      </c>
      <c r="C196" s="22">
        <v>106.82</v>
      </c>
      <c r="D196" s="22">
        <v>99.15</v>
      </c>
      <c r="E196" s="22">
        <v>96.63</v>
      </c>
      <c r="F196" s="22">
        <v>95</v>
      </c>
      <c r="G196" s="22">
        <v>98.82</v>
      </c>
      <c r="H196" s="22">
        <v>106.68</v>
      </c>
      <c r="I196" s="22">
        <v>141.21</v>
      </c>
      <c r="J196" s="22">
        <v>153.69999999999999</v>
      </c>
      <c r="K196" s="22">
        <v>162.34</v>
      </c>
      <c r="L196" s="22">
        <v>166.5</v>
      </c>
      <c r="M196" s="22">
        <v>163.44999999999999</v>
      </c>
      <c r="N196" s="22">
        <v>163.33000000000001</v>
      </c>
      <c r="O196" s="22">
        <v>167.32</v>
      </c>
      <c r="P196" s="22">
        <v>167.45</v>
      </c>
      <c r="Q196" s="22">
        <v>165.95</v>
      </c>
      <c r="R196" s="22">
        <v>164.46</v>
      </c>
      <c r="S196" s="22">
        <v>158.97999999999999</v>
      </c>
      <c r="T196" s="22">
        <v>158.16</v>
      </c>
      <c r="U196" s="22">
        <v>155.86000000000001</v>
      </c>
      <c r="V196" s="22">
        <v>152.75</v>
      </c>
      <c r="W196" s="22">
        <v>154.41</v>
      </c>
      <c r="X196" s="22">
        <v>150.83000000000001</v>
      </c>
      <c r="Y196" s="22">
        <v>142.19</v>
      </c>
    </row>
    <row r="197" spans="1:25" x14ac:dyDescent="0.2">
      <c r="A197" s="48">
        <v>19</v>
      </c>
      <c r="B197" s="22">
        <v>114.03</v>
      </c>
      <c r="C197" s="22">
        <v>99.62</v>
      </c>
      <c r="D197" s="22">
        <v>98.07</v>
      </c>
      <c r="E197" s="22">
        <v>95.59</v>
      </c>
      <c r="F197" s="22">
        <v>94.3</v>
      </c>
      <c r="G197" s="22">
        <v>94.53</v>
      </c>
      <c r="H197" s="22">
        <v>95.7</v>
      </c>
      <c r="I197" s="22">
        <v>126.74</v>
      </c>
      <c r="J197" s="22">
        <v>142.52000000000001</v>
      </c>
      <c r="K197" s="22">
        <v>153.29</v>
      </c>
      <c r="L197" s="22">
        <v>155.08000000000001</v>
      </c>
      <c r="M197" s="22">
        <v>154.57</v>
      </c>
      <c r="N197" s="22">
        <v>153.11000000000001</v>
      </c>
      <c r="O197" s="22">
        <v>156.52000000000001</v>
      </c>
      <c r="P197" s="22">
        <v>159.82</v>
      </c>
      <c r="Q197" s="22">
        <v>155.87</v>
      </c>
      <c r="R197" s="22">
        <v>153.88999999999999</v>
      </c>
      <c r="S197" s="22">
        <v>152.36000000000001</v>
      </c>
      <c r="T197" s="22">
        <v>149.87</v>
      </c>
      <c r="U197" s="22">
        <v>146.13</v>
      </c>
      <c r="V197" s="22">
        <v>142.22999999999999</v>
      </c>
      <c r="W197" s="22">
        <v>145.26</v>
      </c>
      <c r="X197" s="22">
        <v>145.63</v>
      </c>
      <c r="Y197" s="22">
        <v>141.04</v>
      </c>
    </row>
    <row r="198" spans="1:25" x14ac:dyDescent="0.2">
      <c r="A198" s="48">
        <v>20</v>
      </c>
      <c r="B198" s="22">
        <v>103.43</v>
      </c>
      <c r="C198" s="22">
        <v>98.48</v>
      </c>
      <c r="D198" s="22">
        <v>95.7</v>
      </c>
      <c r="E198" s="22">
        <v>92.22</v>
      </c>
      <c r="F198" s="22">
        <v>90.39</v>
      </c>
      <c r="G198" s="22">
        <v>94.44</v>
      </c>
      <c r="H198" s="22">
        <v>96.28</v>
      </c>
      <c r="I198" s="22">
        <v>116.19</v>
      </c>
      <c r="J198" s="22">
        <v>145.30000000000001</v>
      </c>
      <c r="K198" s="22">
        <v>158.19999999999999</v>
      </c>
      <c r="L198" s="22">
        <v>159.86000000000001</v>
      </c>
      <c r="M198" s="22">
        <v>156.24</v>
      </c>
      <c r="N198" s="22">
        <v>157.63999999999999</v>
      </c>
      <c r="O198" s="22">
        <v>160.80000000000001</v>
      </c>
      <c r="P198" s="22">
        <v>160.94999999999999</v>
      </c>
      <c r="Q198" s="22">
        <v>161.91</v>
      </c>
      <c r="R198" s="22">
        <v>160.65</v>
      </c>
      <c r="S198" s="22">
        <v>158.65</v>
      </c>
      <c r="T198" s="22">
        <v>155.54</v>
      </c>
      <c r="U198" s="22">
        <v>150.87</v>
      </c>
      <c r="V198" s="22">
        <v>145.61000000000001</v>
      </c>
      <c r="W198" s="22">
        <v>153.68</v>
      </c>
      <c r="X198" s="22">
        <v>154.69999999999999</v>
      </c>
      <c r="Y198" s="22">
        <v>133.41999999999999</v>
      </c>
    </row>
    <row r="199" spans="1:25" x14ac:dyDescent="0.2">
      <c r="A199" s="48">
        <v>21</v>
      </c>
      <c r="B199" s="22">
        <v>133.96</v>
      </c>
      <c r="C199" s="22">
        <v>112.82</v>
      </c>
      <c r="D199" s="22">
        <v>104.42</v>
      </c>
      <c r="E199" s="22">
        <v>98.48</v>
      </c>
      <c r="F199" s="22">
        <v>96.78</v>
      </c>
      <c r="G199" s="22">
        <v>95.51</v>
      </c>
      <c r="H199" s="22">
        <v>94.25</v>
      </c>
      <c r="I199" s="22">
        <v>108.33</v>
      </c>
      <c r="J199" s="22">
        <v>129</v>
      </c>
      <c r="K199" s="22">
        <v>140.81</v>
      </c>
      <c r="L199" s="22">
        <v>148.87</v>
      </c>
      <c r="M199" s="22">
        <v>151.22</v>
      </c>
      <c r="N199" s="22">
        <v>151.57</v>
      </c>
      <c r="O199" s="22">
        <v>152.16999999999999</v>
      </c>
      <c r="P199" s="22">
        <v>152.16</v>
      </c>
      <c r="Q199" s="22">
        <v>150.36000000000001</v>
      </c>
      <c r="R199" s="22">
        <v>150.06</v>
      </c>
      <c r="S199" s="22">
        <v>150.16</v>
      </c>
      <c r="T199" s="22">
        <v>149.44</v>
      </c>
      <c r="U199" s="22">
        <v>144.82</v>
      </c>
      <c r="V199" s="22">
        <v>137.78</v>
      </c>
      <c r="W199" s="22">
        <v>147.38</v>
      </c>
      <c r="X199" s="22">
        <v>149.13</v>
      </c>
      <c r="Y199" s="22">
        <v>138.56</v>
      </c>
    </row>
    <row r="200" spans="1:25" x14ac:dyDescent="0.2">
      <c r="A200" s="48">
        <v>22</v>
      </c>
      <c r="B200" s="22">
        <v>134.97</v>
      </c>
      <c r="C200" s="22">
        <v>111.61</v>
      </c>
      <c r="D200" s="22">
        <v>104.19</v>
      </c>
      <c r="E200" s="22">
        <v>98.35</v>
      </c>
      <c r="F200" s="22">
        <v>95.17</v>
      </c>
      <c r="G200" s="22">
        <v>93.38</v>
      </c>
      <c r="H200" s="22">
        <v>95.59</v>
      </c>
      <c r="I200" s="22">
        <v>94.4</v>
      </c>
      <c r="J200" s="22">
        <v>110.69</v>
      </c>
      <c r="K200" s="22">
        <v>129.66999999999999</v>
      </c>
      <c r="L200" s="22">
        <v>141.69</v>
      </c>
      <c r="M200" s="22">
        <v>143.34</v>
      </c>
      <c r="N200" s="22">
        <v>144.16</v>
      </c>
      <c r="O200" s="22">
        <v>150.26</v>
      </c>
      <c r="P200" s="22">
        <v>151.28</v>
      </c>
      <c r="Q200" s="22">
        <v>150.26</v>
      </c>
      <c r="R200" s="22">
        <v>150.34</v>
      </c>
      <c r="S200" s="22">
        <v>145.37</v>
      </c>
      <c r="T200" s="22">
        <v>145.12</v>
      </c>
      <c r="U200" s="22">
        <v>144.43</v>
      </c>
      <c r="V200" s="22">
        <v>143.81</v>
      </c>
      <c r="W200" s="22">
        <v>145.84</v>
      </c>
      <c r="X200" s="22">
        <v>146.51</v>
      </c>
      <c r="Y200" s="22">
        <v>143.97999999999999</v>
      </c>
    </row>
    <row r="201" spans="1:25" x14ac:dyDescent="0.2">
      <c r="A201" s="48">
        <v>23</v>
      </c>
      <c r="B201" s="22">
        <v>130.28</v>
      </c>
      <c r="C201" s="22">
        <v>114.29</v>
      </c>
      <c r="D201" s="22">
        <v>102.06</v>
      </c>
      <c r="E201" s="22">
        <v>99.9</v>
      </c>
      <c r="F201" s="22">
        <v>96.63</v>
      </c>
      <c r="G201" s="22">
        <v>99.81</v>
      </c>
      <c r="H201" s="22">
        <v>105.23</v>
      </c>
      <c r="I201" s="22">
        <v>131.41999999999999</v>
      </c>
      <c r="J201" s="22">
        <v>152.01</v>
      </c>
      <c r="K201" s="22">
        <v>167.49</v>
      </c>
      <c r="L201" s="22">
        <v>170.55</v>
      </c>
      <c r="M201" s="22">
        <v>168.95</v>
      </c>
      <c r="N201" s="22">
        <v>166.54</v>
      </c>
      <c r="O201" s="22">
        <v>170.64</v>
      </c>
      <c r="P201" s="22">
        <v>171.36</v>
      </c>
      <c r="Q201" s="22">
        <v>168.87</v>
      </c>
      <c r="R201" s="22">
        <v>166.75</v>
      </c>
      <c r="S201" s="22">
        <v>161.74</v>
      </c>
      <c r="T201" s="22">
        <v>159.03</v>
      </c>
      <c r="U201" s="22">
        <v>151.18</v>
      </c>
      <c r="V201" s="22">
        <v>143.38</v>
      </c>
      <c r="W201" s="22">
        <v>149.22999999999999</v>
      </c>
      <c r="X201" s="22">
        <v>148.88999999999999</v>
      </c>
      <c r="Y201" s="22">
        <v>136.86000000000001</v>
      </c>
    </row>
    <row r="202" spans="1:25" x14ac:dyDescent="0.2">
      <c r="A202" s="48">
        <v>24</v>
      </c>
      <c r="B202" s="22">
        <v>123.63</v>
      </c>
      <c r="C202" s="22">
        <v>98.22</v>
      </c>
      <c r="D202" s="22">
        <v>95.03</v>
      </c>
      <c r="E202" s="22">
        <v>93.45</v>
      </c>
      <c r="F202" s="22">
        <v>92.83</v>
      </c>
      <c r="G202" s="22">
        <v>94.28</v>
      </c>
      <c r="H202" s="22">
        <v>98.86</v>
      </c>
      <c r="I202" s="22">
        <v>123.43</v>
      </c>
      <c r="J202" s="22">
        <v>133.03</v>
      </c>
      <c r="K202" s="22">
        <v>157.22</v>
      </c>
      <c r="L202" s="22">
        <v>160.35</v>
      </c>
      <c r="M202" s="22">
        <v>158.78</v>
      </c>
      <c r="N202" s="22">
        <v>157.03</v>
      </c>
      <c r="O202" s="22">
        <v>162.35</v>
      </c>
      <c r="P202" s="22">
        <v>162.4</v>
      </c>
      <c r="Q202" s="22">
        <v>159.69</v>
      </c>
      <c r="R202" s="22">
        <v>157.31</v>
      </c>
      <c r="S202" s="22">
        <v>153.22999999999999</v>
      </c>
      <c r="T202" s="22">
        <v>149</v>
      </c>
      <c r="U202" s="22">
        <v>141.32</v>
      </c>
      <c r="V202" s="22">
        <v>133.47999999999999</v>
      </c>
      <c r="W202" s="22">
        <v>136.88999999999999</v>
      </c>
      <c r="X202" s="22">
        <v>136.06</v>
      </c>
      <c r="Y202" s="22">
        <v>130.49</v>
      </c>
    </row>
    <row r="203" spans="1:25" x14ac:dyDescent="0.2">
      <c r="A203" s="48">
        <v>25</v>
      </c>
      <c r="B203" s="22">
        <v>128.08000000000001</v>
      </c>
      <c r="C203" s="22">
        <v>103.37</v>
      </c>
      <c r="D203" s="22">
        <v>96.12</v>
      </c>
      <c r="E203" s="22">
        <v>91.31</v>
      </c>
      <c r="F203" s="22">
        <v>92.39</v>
      </c>
      <c r="G203" s="22">
        <v>93.83</v>
      </c>
      <c r="H203" s="22">
        <v>97.93</v>
      </c>
      <c r="I203" s="22">
        <v>131.19999999999999</v>
      </c>
      <c r="J203" s="22">
        <v>141.51</v>
      </c>
      <c r="K203" s="22">
        <v>159.18</v>
      </c>
      <c r="L203" s="22">
        <v>161.88</v>
      </c>
      <c r="M203" s="22">
        <v>161.31</v>
      </c>
      <c r="N203" s="22">
        <v>159.38999999999999</v>
      </c>
      <c r="O203" s="22">
        <v>162.81</v>
      </c>
      <c r="P203" s="22">
        <v>163.08000000000001</v>
      </c>
      <c r="Q203" s="22">
        <v>160.81</v>
      </c>
      <c r="R203" s="22">
        <v>158.6</v>
      </c>
      <c r="S203" s="22">
        <v>154.84</v>
      </c>
      <c r="T203" s="22">
        <v>150.96</v>
      </c>
      <c r="U203" s="22">
        <v>145.31</v>
      </c>
      <c r="V203" s="22">
        <v>141.82</v>
      </c>
      <c r="W203" s="22">
        <v>144.12</v>
      </c>
      <c r="X203" s="22">
        <v>142.9</v>
      </c>
      <c r="Y203" s="22">
        <v>139.57</v>
      </c>
    </row>
    <row r="204" spans="1:25" x14ac:dyDescent="0.2">
      <c r="A204" s="48">
        <v>26</v>
      </c>
      <c r="B204" s="22">
        <v>128.13999999999999</v>
      </c>
      <c r="C204" s="22">
        <v>102.24</v>
      </c>
      <c r="D204" s="22">
        <v>100.85</v>
      </c>
      <c r="E204" s="22">
        <v>96.59</v>
      </c>
      <c r="F204" s="22">
        <v>94.83</v>
      </c>
      <c r="G204" s="22">
        <v>98.59</v>
      </c>
      <c r="H204" s="22">
        <v>101.86</v>
      </c>
      <c r="I204" s="22">
        <v>132.06</v>
      </c>
      <c r="J204" s="22">
        <v>141.13</v>
      </c>
      <c r="K204" s="22">
        <v>162.09</v>
      </c>
      <c r="L204" s="22">
        <v>164.65</v>
      </c>
      <c r="M204" s="22">
        <v>164.15</v>
      </c>
      <c r="N204" s="22">
        <v>162.01</v>
      </c>
      <c r="O204" s="22">
        <v>166.35</v>
      </c>
      <c r="P204" s="22">
        <v>165.25</v>
      </c>
      <c r="Q204" s="22">
        <v>163.59</v>
      </c>
      <c r="R204" s="22">
        <v>161.75</v>
      </c>
      <c r="S204" s="22">
        <v>157.65</v>
      </c>
      <c r="T204" s="22">
        <v>150.33000000000001</v>
      </c>
      <c r="U204" s="22">
        <v>147.38</v>
      </c>
      <c r="V204" s="22">
        <v>142.61000000000001</v>
      </c>
      <c r="W204" s="22">
        <v>145.32</v>
      </c>
      <c r="X204" s="22">
        <v>145.16999999999999</v>
      </c>
      <c r="Y204" s="22">
        <v>134.25</v>
      </c>
    </row>
    <row r="205" spans="1:25" x14ac:dyDescent="0.2">
      <c r="A205" s="48">
        <v>27</v>
      </c>
      <c r="B205" s="22">
        <v>130.13</v>
      </c>
      <c r="C205" s="22">
        <v>102.45</v>
      </c>
      <c r="D205" s="22">
        <v>100.67</v>
      </c>
      <c r="E205" s="22">
        <v>96.81</v>
      </c>
      <c r="F205" s="22">
        <v>97.44</v>
      </c>
      <c r="G205" s="22">
        <v>99.14</v>
      </c>
      <c r="H205" s="22">
        <v>102.35</v>
      </c>
      <c r="I205" s="22">
        <v>132.37</v>
      </c>
      <c r="J205" s="22">
        <v>141.63</v>
      </c>
      <c r="K205" s="22">
        <v>159.86000000000001</v>
      </c>
      <c r="L205" s="22">
        <v>163.41</v>
      </c>
      <c r="M205" s="22">
        <v>162.72</v>
      </c>
      <c r="N205" s="22">
        <v>160.30000000000001</v>
      </c>
      <c r="O205" s="22">
        <v>163.63999999999999</v>
      </c>
      <c r="P205" s="22">
        <v>164.21</v>
      </c>
      <c r="Q205" s="22">
        <v>162.51</v>
      </c>
      <c r="R205" s="22">
        <v>161.56</v>
      </c>
      <c r="S205" s="22">
        <v>158.57</v>
      </c>
      <c r="T205" s="22">
        <v>154.5</v>
      </c>
      <c r="U205" s="22">
        <v>149.4</v>
      </c>
      <c r="V205" s="22">
        <v>146.47</v>
      </c>
      <c r="W205" s="22">
        <v>148.72</v>
      </c>
      <c r="X205" s="22">
        <v>148.53</v>
      </c>
      <c r="Y205" s="22">
        <v>140.16</v>
      </c>
    </row>
    <row r="206" spans="1:25" x14ac:dyDescent="0.2">
      <c r="A206" s="48">
        <v>28</v>
      </c>
      <c r="B206" s="22">
        <v>138.19</v>
      </c>
      <c r="C206" s="22">
        <v>129.84</v>
      </c>
      <c r="D206" s="22">
        <v>112.57</v>
      </c>
      <c r="E206" s="22">
        <v>101.11</v>
      </c>
      <c r="F206" s="22">
        <v>101.24</v>
      </c>
      <c r="G206" s="22">
        <v>100.77</v>
      </c>
      <c r="H206" s="22">
        <v>101.93</v>
      </c>
      <c r="I206" s="22">
        <v>117.29</v>
      </c>
      <c r="J206" s="22">
        <v>133.99</v>
      </c>
      <c r="K206" s="22">
        <v>142.51</v>
      </c>
      <c r="L206" s="22">
        <v>147.76</v>
      </c>
      <c r="M206" s="22">
        <v>149.85</v>
      </c>
      <c r="N206" s="22">
        <v>150.44</v>
      </c>
      <c r="O206" s="22">
        <v>150.15</v>
      </c>
      <c r="P206" s="22">
        <v>149.71</v>
      </c>
      <c r="Q206" s="22">
        <v>149.12</v>
      </c>
      <c r="R206" s="22">
        <v>148.65</v>
      </c>
      <c r="S206" s="22">
        <v>148.44999999999999</v>
      </c>
      <c r="T206" s="22">
        <v>148.68</v>
      </c>
      <c r="U206" s="22">
        <v>148.65</v>
      </c>
      <c r="V206" s="22">
        <v>144.54</v>
      </c>
      <c r="W206" s="22">
        <v>147.02000000000001</v>
      </c>
      <c r="X206" s="22">
        <v>149.28</v>
      </c>
      <c r="Y206" s="22">
        <v>144.32</v>
      </c>
    </row>
    <row r="207" spans="1:25" x14ac:dyDescent="0.2">
      <c r="A207" s="48">
        <v>29</v>
      </c>
      <c r="B207" s="22">
        <v>137.27000000000001</v>
      </c>
      <c r="C207" s="22">
        <v>118.86</v>
      </c>
      <c r="D207" s="22">
        <v>101.83</v>
      </c>
      <c r="E207" s="22">
        <v>100.04</v>
      </c>
      <c r="F207" s="22">
        <v>98.19</v>
      </c>
      <c r="G207" s="22">
        <v>95.36</v>
      </c>
      <c r="H207" s="22">
        <v>94.74</v>
      </c>
      <c r="I207" s="22">
        <v>95.38</v>
      </c>
      <c r="J207" s="22">
        <v>98.25</v>
      </c>
      <c r="K207" s="22">
        <v>131.32</v>
      </c>
      <c r="L207" s="22">
        <v>140.19</v>
      </c>
      <c r="M207" s="22">
        <v>143.22</v>
      </c>
      <c r="N207" s="22">
        <v>144.16999999999999</v>
      </c>
      <c r="O207" s="22">
        <v>145.91</v>
      </c>
      <c r="P207" s="22">
        <v>146.72</v>
      </c>
      <c r="Q207" s="22">
        <v>146.51</v>
      </c>
      <c r="R207" s="22">
        <v>145.37</v>
      </c>
      <c r="S207" s="22">
        <v>145.19</v>
      </c>
      <c r="T207" s="22">
        <v>145.33000000000001</v>
      </c>
      <c r="U207" s="22">
        <v>145.32</v>
      </c>
      <c r="V207" s="22">
        <v>145.61000000000001</v>
      </c>
      <c r="W207" s="22">
        <v>147.66999999999999</v>
      </c>
      <c r="X207" s="22">
        <v>148.13999999999999</v>
      </c>
      <c r="Y207" s="22">
        <v>146.30000000000001</v>
      </c>
    </row>
    <row r="208" spans="1:25" x14ac:dyDescent="0.2">
      <c r="A208" s="48">
        <v>30</v>
      </c>
      <c r="B208" s="22">
        <v>133.68</v>
      </c>
      <c r="C208" s="22">
        <v>101.85</v>
      </c>
      <c r="D208" s="22">
        <v>99.85</v>
      </c>
      <c r="E208" s="22">
        <v>94.38</v>
      </c>
      <c r="F208" s="22">
        <v>94.11</v>
      </c>
      <c r="G208" s="22">
        <v>96.23</v>
      </c>
      <c r="H208" s="22">
        <v>134.46</v>
      </c>
      <c r="I208" s="22">
        <v>138.84</v>
      </c>
      <c r="J208" s="22">
        <v>149.19999999999999</v>
      </c>
      <c r="K208" s="22">
        <v>162.1</v>
      </c>
      <c r="L208" s="22">
        <v>162.91999999999999</v>
      </c>
      <c r="M208" s="22">
        <v>161.83000000000001</v>
      </c>
      <c r="N208" s="22">
        <v>160.27000000000001</v>
      </c>
      <c r="O208" s="22">
        <v>164.04</v>
      </c>
      <c r="P208" s="22">
        <v>165.39</v>
      </c>
      <c r="Q208" s="22">
        <v>161.79</v>
      </c>
      <c r="R208" s="22">
        <v>161.13</v>
      </c>
      <c r="S208" s="22">
        <v>157.97</v>
      </c>
      <c r="T208" s="22">
        <v>154.91999999999999</v>
      </c>
      <c r="U208" s="22">
        <v>152.72999999999999</v>
      </c>
      <c r="V208" s="22">
        <v>151.35</v>
      </c>
      <c r="W208" s="22">
        <v>153.24</v>
      </c>
      <c r="X208" s="22">
        <v>152.37</v>
      </c>
      <c r="Y208" s="22">
        <v>145.86000000000001</v>
      </c>
    </row>
    <row r="209" spans="1:25" x14ac:dyDescent="0.2">
      <c r="A209" s="48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48">
        <v>1</v>
      </c>
      <c r="B213" s="22">
        <v>96.24</v>
      </c>
      <c r="C213" s="22">
        <v>84.74</v>
      </c>
      <c r="D213" s="22">
        <v>76.83</v>
      </c>
      <c r="E213" s="22">
        <v>69.83</v>
      </c>
      <c r="F213" s="22">
        <v>67.790000000000006</v>
      </c>
      <c r="G213" s="22">
        <v>65.930000000000007</v>
      </c>
      <c r="H213" s="22">
        <v>66.36</v>
      </c>
      <c r="I213" s="22">
        <v>73.36</v>
      </c>
      <c r="J213" s="22">
        <v>84.26</v>
      </c>
      <c r="K213" s="22">
        <v>104.39</v>
      </c>
      <c r="L213" s="22">
        <v>108.35</v>
      </c>
      <c r="M213" s="22">
        <v>109.51</v>
      </c>
      <c r="N213" s="22">
        <v>111.23</v>
      </c>
      <c r="O213" s="22">
        <v>111.1</v>
      </c>
      <c r="P213" s="22">
        <v>110.19</v>
      </c>
      <c r="Q213" s="22">
        <v>108.93</v>
      </c>
      <c r="R213" s="22">
        <v>108.72</v>
      </c>
      <c r="S213" s="22">
        <v>108.05</v>
      </c>
      <c r="T213" s="22">
        <v>106.02</v>
      </c>
      <c r="U213" s="22">
        <v>105.62</v>
      </c>
      <c r="V213" s="22">
        <v>105.03</v>
      </c>
      <c r="W213" s="22">
        <v>107.27</v>
      </c>
      <c r="X213" s="22">
        <v>110.2</v>
      </c>
      <c r="Y213" s="22">
        <v>107.54</v>
      </c>
    </row>
    <row r="214" spans="1:25" x14ac:dyDescent="0.2">
      <c r="A214" s="48">
        <v>2</v>
      </c>
      <c r="B214" s="22">
        <v>85.08</v>
      </c>
      <c r="C214" s="22">
        <v>66.53</v>
      </c>
      <c r="D214" s="22">
        <v>65.59</v>
      </c>
      <c r="E214" s="22">
        <v>63.37</v>
      </c>
      <c r="F214" s="22">
        <v>61.69</v>
      </c>
      <c r="G214" s="22">
        <v>58.78</v>
      </c>
      <c r="H214" s="22">
        <v>64.430000000000007</v>
      </c>
      <c r="I214" s="22">
        <v>74.69</v>
      </c>
      <c r="J214" s="22">
        <v>96.04</v>
      </c>
      <c r="K214" s="22">
        <v>103.41</v>
      </c>
      <c r="L214" s="22">
        <v>104.44</v>
      </c>
      <c r="M214" s="22">
        <v>104.02</v>
      </c>
      <c r="N214" s="22">
        <v>103.79</v>
      </c>
      <c r="O214" s="22">
        <v>104.42</v>
      </c>
      <c r="P214" s="22">
        <v>106.94</v>
      </c>
      <c r="Q214" s="22">
        <v>104.76</v>
      </c>
      <c r="R214" s="22">
        <v>104.82</v>
      </c>
      <c r="S214" s="22">
        <v>103.77</v>
      </c>
      <c r="T214" s="22">
        <v>100.99</v>
      </c>
      <c r="U214" s="22">
        <v>99.67</v>
      </c>
      <c r="V214" s="22">
        <v>99.06</v>
      </c>
      <c r="W214" s="22">
        <v>98.73</v>
      </c>
      <c r="X214" s="22">
        <v>97.46</v>
      </c>
      <c r="Y214" s="22">
        <v>78.58</v>
      </c>
    </row>
    <row r="215" spans="1:25" x14ac:dyDescent="0.2">
      <c r="A215" s="48">
        <v>3</v>
      </c>
      <c r="B215" s="22">
        <v>66.900000000000006</v>
      </c>
      <c r="C215" s="22">
        <v>64.489999999999995</v>
      </c>
      <c r="D215" s="22">
        <v>62.28</v>
      </c>
      <c r="E215" s="22">
        <v>50.49</v>
      </c>
      <c r="F215" s="22">
        <v>52.05</v>
      </c>
      <c r="G215" s="22">
        <v>62.96</v>
      </c>
      <c r="H215" s="22">
        <v>68.099999999999994</v>
      </c>
      <c r="I215" s="22">
        <v>73.900000000000006</v>
      </c>
      <c r="J215" s="22">
        <v>95.14</v>
      </c>
      <c r="K215" s="22">
        <v>103.7</v>
      </c>
      <c r="L215" s="22">
        <v>104.84</v>
      </c>
      <c r="M215" s="22">
        <v>104.27</v>
      </c>
      <c r="N215" s="22">
        <v>103.52</v>
      </c>
      <c r="O215" s="22">
        <v>104.45</v>
      </c>
      <c r="P215" s="22">
        <v>105.97</v>
      </c>
      <c r="Q215" s="22">
        <v>104.32</v>
      </c>
      <c r="R215" s="22">
        <v>104.86</v>
      </c>
      <c r="S215" s="22">
        <v>102.99</v>
      </c>
      <c r="T215" s="22">
        <v>102.29</v>
      </c>
      <c r="U215" s="22">
        <v>99.91</v>
      </c>
      <c r="V215" s="22">
        <v>99.45</v>
      </c>
      <c r="W215" s="22">
        <v>99.9</v>
      </c>
      <c r="X215" s="22">
        <v>100.37</v>
      </c>
      <c r="Y215" s="22">
        <v>85.68</v>
      </c>
    </row>
    <row r="216" spans="1:25" x14ac:dyDescent="0.2">
      <c r="A216" s="48">
        <v>4</v>
      </c>
      <c r="B216" s="22">
        <v>69.33</v>
      </c>
      <c r="C216" s="22">
        <v>65.930000000000007</v>
      </c>
      <c r="D216" s="22">
        <v>64.69</v>
      </c>
      <c r="E216" s="22">
        <v>61.01</v>
      </c>
      <c r="F216" s="22">
        <v>62.86</v>
      </c>
      <c r="G216" s="22">
        <v>64.8</v>
      </c>
      <c r="H216" s="22">
        <v>66.89</v>
      </c>
      <c r="I216" s="22">
        <v>82.71</v>
      </c>
      <c r="J216" s="22">
        <v>97.94</v>
      </c>
      <c r="K216" s="22">
        <v>107.4</v>
      </c>
      <c r="L216" s="22">
        <v>109.34</v>
      </c>
      <c r="M216" s="22">
        <v>108.96</v>
      </c>
      <c r="N216" s="22">
        <v>107.59</v>
      </c>
      <c r="O216" s="22">
        <v>109.55</v>
      </c>
      <c r="P216" s="22">
        <v>110.96</v>
      </c>
      <c r="Q216" s="22">
        <v>108.55</v>
      </c>
      <c r="R216" s="22">
        <v>116.53</v>
      </c>
      <c r="S216" s="22">
        <v>108.19</v>
      </c>
      <c r="T216" s="22">
        <v>107.32</v>
      </c>
      <c r="U216" s="22">
        <v>103.89</v>
      </c>
      <c r="V216" s="22">
        <v>101.73</v>
      </c>
      <c r="W216" s="22">
        <v>102.89</v>
      </c>
      <c r="X216" s="22">
        <v>102.97</v>
      </c>
      <c r="Y216" s="22">
        <v>93.41</v>
      </c>
    </row>
    <row r="217" spans="1:25" x14ac:dyDescent="0.2">
      <c r="A217" s="48">
        <v>5</v>
      </c>
      <c r="B217" s="22">
        <v>74.400000000000006</v>
      </c>
      <c r="C217" s="22">
        <v>66.06</v>
      </c>
      <c r="D217" s="22">
        <v>68.88</v>
      </c>
      <c r="E217" s="22">
        <v>61.81</v>
      </c>
      <c r="F217" s="22">
        <v>59.49</v>
      </c>
      <c r="G217" s="22">
        <v>65.099999999999994</v>
      </c>
      <c r="H217" s="22">
        <v>68.8</v>
      </c>
      <c r="I217" s="22">
        <v>85.19</v>
      </c>
      <c r="J217" s="22">
        <v>103.26</v>
      </c>
      <c r="K217" s="22">
        <v>109.31</v>
      </c>
      <c r="L217" s="22">
        <v>112.99</v>
      </c>
      <c r="M217" s="22">
        <v>111.77</v>
      </c>
      <c r="N217" s="22">
        <v>110.94</v>
      </c>
      <c r="O217" s="22">
        <v>111.99</v>
      </c>
      <c r="P217" s="22">
        <v>115.71</v>
      </c>
      <c r="Q217" s="22">
        <v>115.28</v>
      </c>
      <c r="R217" s="22">
        <v>115.55</v>
      </c>
      <c r="S217" s="22">
        <v>115.49</v>
      </c>
      <c r="T217" s="22">
        <v>112</v>
      </c>
      <c r="U217" s="22">
        <v>108.75</v>
      </c>
      <c r="V217" s="22">
        <v>105.9</v>
      </c>
      <c r="W217" s="22">
        <v>106.64</v>
      </c>
      <c r="X217" s="22">
        <v>104.98</v>
      </c>
      <c r="Y217" s="22">
        <v>94.03</v>
      </c>
    </row>
    <row r="218" spans="1:25" x14ac:dyDescent="0.2">
      <c r="A218" s="48">
        <v>6</v>
      </c>
      <c r="B218" s="22">
        <v>83.02</v>
      </c>
      <c r="C218" s="22">
        <v>68.709999999999994</v>
      </c>
      <c r="D218" s="22">
        <v>66.62</v>
      </c>
      <c r="E218" s="22">
        <v>63.94</v>
      </c>
      <c r="F218" s="22">
        <v>62.46</v>
      </c>
      <c r="G218" s="22">
        <v>65.37</v>
      </c>
      <c r="H218" s="22">
        <v>67.459999999999994</v>
      </c>
      <c r="I218" s="22">
        <v>81.8</v>
      </c>
      <c r="J218" s="22">
        <v>101.94</v>
      </c>
      <c r="K218" s="22">
        <v>109.08</v>
      </c>
      <c r="L218" s="22">
        <v>113.15</v>
      </c>
      <c r="M218" s="22">
        <v>112.27</v>
      </c>
      <c r="N218" s="22">
        <v>110.34</v>
      </c>
      <c r="O218" s="22">
        <v>115.23</v>
      </c>
      <c r="P218" s="22">
        <v>115.17</v>
      </c>
      <c r="Q218" s="22">
        <v>114.87</v>
      </c>
      <c r="R218" s="22">
        <v>114.01</v>
      </c>
      <c r="S218" s="22">
        <v>111.22</v>
      </c>
      <c r="T218" s="22">
        <v>111.96</v>
      </c>
      <c r="U218" s="22">
        <v>109.91</v>
      </c>
      <c r="V218" s="22">
        <v>109.48</v>
      </c>
      <c r="W218" s="22">
        <v>114.53</v>
      </c>
      <c r="X218" s="22">
        <v>112.09</v>
      </c>
      <c r="Y218" s="22">
        <v>97.59</v>
      </c>
    </row>
    <row r="219" spans="1:25" x14ac:dyDescent="0.2">
      <c r="A219" s="48">
        <v>7</v>
      </c>
      <c r="B219" s="22">
        <v>88.53</v>
      </c>
      <c r="C219" s="22">
        <v>76.61</v>
      </c>
      <c r="D219" s="22">
        <v>78.25</v>
      </c>
      <c r="E219" s="22">
        <v>75.5</v>
      </c>
      <c r="F219" s="22">
        <v>78.849999999999994</v>
      </c>
      <c r="G219" s="22">
        <v>78.3</v>
      </c>
      <c r="H219" s="22">
        <v>77.790000000000006</v>
      </c>
      <c r="I219" s="22">
        <v>82.81</v>
      </c>
      <c r="J219" s="22">
        <v>78.599999999999994</v>
      </c>
      <c r="K219" s="22">
        <v>94.64</v>
      </c>
      <c r="L219" s="22">
        <v>108.77</v>
      </c>
      <c r="M219" s="22">
        <v>109.58</v>
      </c>
      <c r="N219" s="22">
        <v>109.72</v>
      </c>
      <c r="O219" s="22">
        <v>110.32</v>
      </c>
      <c r="P219" s="22">
        <v>110.25</v>
      </c>
      <c r="Q219" s="22">
        <v>138.68</v>
      </c>
      <c r="R219" s="22">
        <v>112.97</v>
      </c>
      <c r="S219" s="22">
        <v>113.85</v>
      </c>
      <c r="T219" s="22">
        <v>112.05</v>
      </c>
      <c r="U219" s="22">
        <v>106.74</v>
      </c>
      <c r="V219" s="22">
        <v>103.21</v>
      </c>
      <c r="W219" s="22">
        <v>104.86</v>
      </c>
      <c r="X219" s="22">
        <v>111.03</v>
      </c>
      <c r="Y219" s="22">
        <v>98.15</v>
      </c>
    </row>
    <row r="220" spans="1:25" x14ac:dyDescent="0.2">
      <c r="A220" s="48">
        <v>8</v>
      </c>
      <c r="B220" s="22">
        <v>81.48</v>
      </c>
      <c r="C220" s="22">
        <v>68.66</v>
      </c>
      <c r="D220" s="22">
        <v>66.22</v>
      </c>
      <c r="E220" s="22">
        <v>65.319999999999993</v>
      </c>
      <c r="F220" s="22">
        <v>64.59</v>
      </c>
      <c r="G220" s="22">
        <v>64.25</v>
      </c>
      <c r="H220" s="22">
        <v>63.41</v>
      </c>
      <c r="I220" s="22">
        <v>63.45</v>
      </c>
      <c r="J220" s="22">
        <v>66.209999999999994</v>
      </c>
      <c r="K220" s="22">
        <v>81.44</v>
      </c>
      <c r="L220" s="22">
        <v>90.86</v>
      </c>
      <c r="M220" s="22">
        <v>95.46</v>
      </c>
      <c r="N220" s="22">
        <v>96.38</v>
      </c>
      <c r="O220" s="22">
        <v>98.28</v>
      </c>
      <c r="P220" s="22">
        <v>98.5</v>
      </c>
      <c r="Q220" s="22">
        <v>98.45</v>
      </c>
      <c r="R220" s="22">
        <v>98.41</v>
      </c>
      <c r="S220" s="22">
        <v>98.26</v>
      </c>
      <c r="T220" s="22">
        <v>98.28</v>
      </c>
      <c r="U220" s="22">
        <v>97.56</v>
      </c>
      <c r="V220" s="22">
        <v>97.44</v>
      </c>
      <c r="W220" s="22">
        <v>98.89</v>
      </c>
      <c r="X220" s="22">
        <v>98.39</v>
      </c>
      <c r="Y220" s="22">
        <v>90.61</v>
      </c>
    </row>
    <row r="221" spans="1:25" x14ac:dyDescent="0.2">
      <c r="A221" s="48">
        <v>9</v>
      </c>
      <c r="B221" s="22">
        <v>75.319999999999993</v>
      </c>
      <c r="C221" s="22">
        <v>66.540000000000006</v>
      </c>
      <c r="D221" s="22">
        <v>64.59</v>
      </c>
      <c r="E221" s="22">
        <v>63.71</v>
      </c>
      <c r="F221" s="22">
        <v>62.65</v>
      </c>
      <c r="G221" s="22">
        <v>62.65</v>
      </c>
      <c r="H221" s="22">
        <v>62.25</v>
      </c>
      <c r="I221" s="22">
        <v>90.97</v>
      </c>
      <c r="J221" s="22">
        <v>99.28</v>
      </c>
      <c r="K221" s="22">
        <v>115</v>
      </c>
      <c r="L221" s="22">
        <v>121.83</v>
      </c>
      <c r="M221" s="22">
        <v>120</v>
      </c>
      <c r="N221" s="22">
        <v>114.63</v>
      </c>
      <c r="O221" s="22">
        <v>120.43</v>
      </c>
      <c r="P221" s="22">
        <v>123.84</v>
      </c>
      <c r="Q221" s="22">
        <v>118.24</v>
      </c>
      <c r="R221" s="22">
        <v>117.98</v>
      </c>
      <c r="S221" s="22">
        <v>116.72</v>
      </c>
      <c r="T221" s="22">
        <v>115.44</v>
      </c>
      <c r="U221" s="22">
        <v>100.86</v>
      </c>
      <c r="V221" s="22">
        <v>108.17</v>
      </c>
      <c r="W221" s="22">
        <v>113.29</v>
      </c>
      <c r="X221" s="22">
        <v>113.65</v>
      </c>
      <c r="Y221" s="22">
        <v>95.02</v>
      </c>
    </row>
    <row r="222" spans="1:25" x14ac:dyDescent="0.2">
      <c r="A222" s="48">
        <v>10</v>
      </c>
      <c r="B222" s="22">
        <v>69.39</v>
      </c>
      <c r="C222" s="22">
        <v>65.08</v>
      </c>
      <c r="D222" s="22">
        <v>62.54</v>
      </c>
      <c r="E222" s="22">
        <v>59.13</v>
      </c>
      <c r="F222" s="22">
        <v>58</v>
      </c>
      <c r="G222" s="22">
        <v>60.89</v>
      </c>
      <c r="H222" s="22">
        <v>63.44</v>
      </c>
      <c r="I222" s="22">
        <v>84.96</v>
      </c>
      <c r="J222" s="22">
        <v>104.59</v>
      </c>
      <c r="K222" s="22">
        <v>117.54</v>
      </c>
      <c r="L222" s="22">
        <v>121.26</v>
      </c>
      <c r="M222" s="22">
        <v>120.95</v>
      </c>
      <c r="N222" s="22">
        <v>116.83</v>
      </c>
      <c r="O222" s="22">
        <v>123.63</v>
      </c>
      <c r="P222" s="22">
        <v>124.79</v>
      </c>
      <c r="Q222" s="22">
        <v>123.43</v>
      </c>
      <c r="R222" s="22">
        <v>121.26</v>
      </c>
      <c r="S222" s="22">
        <v>120.14</v>
      </c>
      <c r="T222" s="22">
        <v>118.46</v>
      </c>
      <c r="U222" s="22">
        <v>105.9</v>
      </c>
      <c r="V222" s="22">
        <v>112.28</v>
      </c>
      <c r="W222" s="22">
        <v>106.61</v>
      </c>
      <c r="X222" s="22">
        <v>103.36</v>
      </c>
      <c r="Y222" s="22">
        <v>93.46</v>
      </c>
    </row>
    <row r="223" spans="1:25" x14ac:dyDescent="0.2">
      <c r="A223" s="48">
        <v>11</v>
      </c>
      <c r="B223" s="22">
        <v>77.25</v>
      </c>
      <c r="C223" s="22">
        <v>67.959999999999994</v>
      </c>
      <c r="D223" s="22">
        <v>64.650000000000006</v>
      </c>
      <c r="E223" s="22">
        <v>57.63</v>
      </c>
      <c r="F223" s="22">
        <v>57.9</v>
      </c>
      <c r="G223" s="22">
        <v>62.97</v>
      </c>
      <c r="H223" s="22">
        <v>65.61</v>
      </c>
      <c r="I223" s="22">
        <v>83.15</v>
      </c>
      <c r="J223" s="22">
        <v>101.93</v>
      </c>
      <c r="K223" s="22">
        <v>107.91</v>
      </c>
      <c r="L223" s="22">
        <v>109.37</v>
      </c>
      <c r="M223" s="22">
        <v>109.1</v>
      </c>
      <c r="N223" s="22">
        <v>108.21</v>
      </c>
      <c r="O223" s="22">
        <v>109.86</v>
      </c>
      <c r="P223" s="22">
        <v>112.68</v>
      </c>
      <c r="Q223" s="22">
        <v>111.82</v>
      </c>
      <c r="R223" s="22">
        <v>110.15</v>
      </c>
      <c r="S223" s="22">
        <v>108.82</v>
      </c>
      <c r="T223" s="22">
        <v>108.7</v>
      </c>
      <c r="U223" s="22">
        <v>108.61</v>
      </c>
      <c r="V223" s="22">
        <v>108.29</v>
      </c>
      <c r="W223" s="22">
        <v>109.12</v>
      </c>
      <c r="X223" s="22">
        <v>108.96</v>
      </c>
      <c r="Y223" s="22">
        <v>102.94</v>
      </c>
    </row>
    <row r="224" spans="1:25" x14ac:dyDescent="0.2">
      <c r="A224" s="48">
        <v>12</v>
      </c>
      <c r="B224" s="22">
        <v>101.79</v>
      </c>
      <c r="C224" s="22">
        <v>85.52</v>
      </c>
      <c r="D224" s="22">
        <v>78.069999999999993</v>
      </c>
      <c r="E224" s="22">
        <v>69.89</v>
      </c>
      <c r="F224" s="22">
        <v>68.63</v>
      </c>
      <c r="G224" s="22">
        <v>67.56</v>
      </c>
      <c r="H224" s="22">
        <v>66.58</v>
      </c>
      <c r="I224" s="22">
        <v>68.72</v>
      </c>
      <c r="J224" s="22">
        <v>87.69</v>
      </c>
      <c r="K224" s="22">
        <v>103.09</v>
      </c>
      <c r="L224" s="22">
        <v>105.01</v>
      </c>
      <c r="M224" s="22">
        <v>105.73</v>
      </c>
      <c r="N224" s="22">
        <v>106.62</v>
      </c>
      <c r="O224" s="22">
        <v>107.41</v>
      </c>
      <c r="P224" s="22">
        <v>108.7</v>
      </c>
      <c r="Q224" s="22">
        <v>110.66</v>
      </c>
      <c r="R224" s="22">
        <v>107.27</v>
      </c>
      <c r="S224" s="22">
        <v>106.66</v>
      </c>
      <c r="T224" s="22">
        <v>106.52</v>
      </c>
      <c r="U224" s="22">
        <v>106.32</v>
      </c>
      <c r="V224" s="22">
        <v>106.16</v>
      </c>
      <c r="W224" s="22">
        <v>107.14</v>
      </c>
      <c r="X224" s="22">
        <v>109.11</v>
      </c>
      <c r="Y224" s="22">
        <v>102.91</v>
      </c>
    </row>
    <row r="225" spans="1:25" x14ac:dyDescent="0.2">
      <c r="A225" s="48">
        <v>13</v>
      </c>
      <c r="B225" s="22">
        <v>101.46</v>
      </c>
      <c r="C225" s="22">
        <v>87.74</v>
      </c>
      <c r="D225" s="22">
        <v>83.38</v>
      </c>
      <c r="E225" s="22">
        <v>71.23</v>
      </c>
      <c r="F225" s="22">
        <v>69.260000000000005</v>
      </c>
      <c r="G225" s="22">
        <v>68.52</v>
      </c>
      <c r="H225" s="22">
        <v>69.53</v>
      </c>
      <c r="I225" s="22">
        <v>78.760000000000005</v>
      </c>
      <c r="J225" s="22">
        <v>91.28</v>
      </c>
      <c r="K225" s="22">
        <v>107.75</v>
      </c>
      <c r="L225" s="22">
        <v>110.08</v>
      </c>
      <c r="M225" s="22">
        <v>110.63</v>
      </c>
      <c r="N225" s="22">
        <v>110.37</v>
      </c>
      <c r="O225" s="22">
        <v>110.96</v>
      </c>
      <c r="P225" s="22">
        <v>111.21</v>
      </c>
      <c r="Q225" s="22">
        <v>110.82</v>
      </c>
      <c r="R225" s="22">
        <v>110.35</v>
      </c>
      <c r="S225" s="22">
        <v>110.2</v>
      </c>
      <c r="T225" s="22">
        <v>110.05</v>
      </c>
      <c r="U225" s="22">
        <v>110.2</v>
      </c>
      <c r="V225" s="22">
        <v>110.33</v>
      </c>
      <c r="W225" s="22">
        <v>112.39</v>
      </c>
      <c r="X225" s="22">
        <v>112.32</v>
      </c>
      <c r="Y225" s="22">
        <v>107.5</v>
      </c>
    </row>
    <row r="226" spans="1:25" x14ac:dyDescent="0.2">
      <c r="A226" s="48">
        <v>14</v>
      </c>
      <c r="B226" s="22">
        <v>101.29</v>
      </c>
      <c r="C226" s="22">
        <v>88.71</v>
      </c>
      <c r="D226" s="22">
        <v>82.86</v>
      </c>
      <c r="E226" s="22">
        <v>69.930000000000007</v>
      </c>
      <c r="F226" s="22">
        <v>68.23</v>
      </c>
      <c r="G226" s="22">
        <v>67.790000000000006</v>
      </c>
      <c r="H226" s="22">
        <v>68.87</v>
      </c>
      <c r="I226" s="22">
        <v>72.739999999999995</v>
      </c>
      <c r="J226" s="22">
        <v>88.2</v>
      </c>
      <c r="K226" s="22">
        <v>103</v>
      </c>
      <c r="L226" s="22">
        <v>106.42</v>
      </c>
      <c r="M226" s="22">
        <v>107.24</v>
      </c>
      <c r="N226" s="22">
        <v>107.44</v>
      </c>
      <c r="O226" s="22">
        <v>108.43</v>
      </c>
      <c r="P226" s="22">
        <v>108.74</v>
      </c>
      <c r="Q226" s="22">
        <v>108.39</v>
      </c>
      <c r="R226" s="22">
        <v>108.63</v>
      </c>
      <c r="S226" s="22">
        <v>108.43</v>
      </c>
      <c r="T226" s="22">
        <v>108.28</v>
      </c>
      <c r="U226" s="22">
        <v>107.98</v>
      </c>
      <c r="V226" s="22">
        <v>107.56</v>
      </c>
      <c r="W226" s="22">
        <v>108.32</v>
      </c>
      <c r="X226" s="22">
        <v>109.09</v>
      </c>
      <c r="Y226" s="22">
        <v>103.45</v>
      </c>
    </row>
    <row r="227" spans="1:25" x14ac:dyDescent="0.2">
      <c r="A227" s="48">
        <v>15</v>
      </c>
      <c r="B227" s="22">
        <v>99.16</v>
      </c>
      <c r="C227" s="22">
        <v>86.88</v>
      </c>
      <c r="D227" s="22">
        <v>72.58</v>
      </c>
      <c r="E227" s="22">
        <v>67.37</v>
      </c>
      <c r="F227" s="22">
        <v>66.42</v>
      </c>
      <c r="G227" s="22">
        <v>65.739999999999995</v>
      </c>
      <c r="H227" s="22">
        <v>66.239999999999995</v>
      </c>
      <c r="I227" s="22">
        <v>65.989999999999995</v>
      </c>
      <c r="J227" s="22">
        <v>84.53</v>
      </c>
      <c r="K227" s="22">
        <v>98.41</v>
      </c>
      <c r="L227" s="22">
        <v>102.99</v>
      </c>
      <c r="M227" s="22">
        <v>104.17</v>
      </c>
      <c r="N227" s="22">
        <v>104.59</v>
      </c>
      <c r="O227" s="22">
        <v>106.03</v>
      </c>
      <c r="P227" s="22">
        <v>106.67</v>
      </c>
      <c r="Q227" s="22">
        <v>106.54</v>
      </c>
      <c r="R227" s="22">
        <v>106.34</v>
      </c>
      <c r="S227" s="22">
        <v>106.46</v>
      </c>
      <c r="T227" s="22">
        <v>106.28</v>
      </c>
      <c r="U227" s="22">
        <v>106.03</v>
      </c>
      <c r="V227" s="22">
        <v>106.03</v>
      </c>
      <c r="W227" s="22">
        <v>106.96</v>
      </c>
      <c r="X227" s="22">
        <v>106.53</v>
      </c>
      <c r="Y227" s="22">
        <v>104.25</v>
      </c>
    </row>
    <row r="228" spans="1:25" x14ac:dyDescent="0.2">
      <c r="A228" s="48">
        <v>16</v>
      </c>
      <c r="B228" s="22">
        <v>97.05</v>
      </c>
      <c r="C228" s="22">
        <v>84.35</v>
      </c>
      <c r="D228" s="22">
        <v>70.12</v>
      </c>
      <c r="E228" s="22">
        <v>66.67</v>
      </c>
      <c r="F228" s="22">
        <v>65.55</v>
      </c>
      <c r="G228" s="22">
        <v>65.83</v>
      </c>
      <c r="H228" s="22">
        <v>70.790000000000006</v>
      </c>
      <c r="I228" s="22">
        <v>93.34</v>
      </c>
      <c r="J228" s="22">
        <v>103.19</v>
      </c>
      <c r="K228" s="22">
        <v>108.79</v>
      </c>
      <c r="L228" s="22">
        <v>110.53</v>
      </c>
      <c r="M228" s="22">
        <v>110.18</v>
      </c>
      <c r="N228" s="22">
        <v>108.74</v>
      </c>
      <c r="O228" s="22">
        <v>111.01</v>
      </c>
      <c r="P228" s="22">
        <v>111.52</v>
      </c>
      <c r="Q228" s="22">
        <v>110.89</v>
      </c>
      <c r="R228" s="22">
        <v>109.63</v>
      </c>
      <c r="S228" s="22">
        <v>108.06</v>
      </c>
      <c r="T228" s="22">
        <v>106.51</v>
      </c>
      <c r="U228" s="22">
        <v>104.92</v>
      </c>
      <c r="V228" s="22">
        <v>104.71</v>
      </c>
      <c r="W228" s="22">
        <v>105.99</v>
      </c>
      <c r="X228" s="22">
        <v>105.15</v>
      </c>
      <c r="Y228" s="22">
        <v>97.97</v>
      </c>
    </row>
    <row r="229" spans="1:25" x14ac:dyDescent="0.2">
      <c r="A229" s="48">
        <v>17</v>
      </c>
      <c r="B229" s="22">
        <v>89.21</v>
      </c>
      <c r="C229" s="22">
        <v>67.98</v>
      </c>
      <c r="D229" s="22">
        <v>64.72</v>
      </c>
      <c r="E229" s="22">
        <v>61.83</v>
      </c>
      <c r="F229" s="22">
        <v>62.64</v>
      </c>
      <c r="G229" s="22">
        <v>63.9</v>
      </c>
      <c r="H229" s="22">
        <v>68.25</v>
      </c>
      <c r="I229" s="22">
        <v>93.87</v>
      </c>
      <c r="J229" s="22">
        <v>98.67</v>
      </c>
      <c r="K229" s="22">
        <v>104.13</v>
      </c>
      <c r="L229" s="22">
        <v>106.59</v>
      </c>
      <c r="M229" s="22">
        <v>106.48</v>
      </c>
      <c r="N229" s="22">
        <v>105.36</v>
      </c>
      <c r="O229" s="22">
        <v>107.34</v>
      </c>
      <c r="P229" s="22">
        <v>107.84</v>
      </c>
      <c r="Q229" s="22">
        <v>107.23</v>
      </c>
      <c r="R229" s="22">
        <v>106.65</v>
      </c>
      <c r="S229" s="22">
        <v>105.12</v>
      </c>
      <c r="T229" s="22">
        <v>104.73</v>
      </c>
      <c r="U229" s="22">
        <v>103.47</v>
      </c>
      <c r="V229" s="22">
        <v>102.59</v>
      </c>
      <c r="W229" s="22">
        <v>103.41</v>
      </c>
      <c r="X229" s="22">
        <v>102.47</v>
      </c>
      <c r="Y229" s="22">
        <v>98.44</v>
      </c>
    </row>
    <row r="230" spans="1:25" x14ac:dyDescent="0.2">
      <c r="A230" s="48">
        <v>18</v>
      </c>
      <c r="B230" s="22">
        <v>82.13</v>
      </c>
      <c r="C230" s="22">
        <v>72.73</v>
      </c>
      <c r="D230" s="22">
        <v>67.510000000000005</v>
      </c>
      <c r="E230" s="22">
        <v>65.8</v>
      </c>
      <c r="F230" s="22">
        <v>64.69</v>
      </c>
      <c r="G230" s="22">
        <v>67.28</v>
      </c>
      <c r="H230" s="22">
        <v>72.64</v>
      </c>
      <c r="I230" s="22">
        <v>96.15</v>
      </c>
      <c r="J230" s="22">
        <v>104.66</v>
      </c>
      <c r="K230" s="22">
        <v>110.54</v>
      </c>
      <c r="L230" s="22">
        <v>113.37</v>
      </c>
      <c r="M230" s="22">
        <v>111.29</v>
      </c>
      <c r="N230" s="22">
        <v>111.21</v>
      </c>
      <c r="O230" s="22">
        <v>113.93</v>
      </c>
      <c r="P230" s="22">
        <v>114.02</v>
      </c>
      <c r="Q230" s="22">
        <v>113</v>
      </c>
      <c r="R230" s="22">
        <v>111.99</v>
      </c>
      <c r="S230" s="22">
        <v>108.25</v>
      </c>
      <c r="T230" s="22">
        <v>107.69</v>
      </c>
      <c r="U230" s="22">
        <v>106.13</v>
      </c>
      <c r="V230" s="22">
        <v>104.01</v>
      </c>
      <c r="W230" s="22">
        <v>105.14</v>
      </c>
      <c r="X230" s="22">
        <v>102.7</v>
      </c>
      <c r="Y230" s="22">
        <v>96.82</v>
      </c>
    </row>
    <row r="231" spans="1:25" x14ac:dyDescent="0.2">
      <c r="A231" s="48">
        <v>19</v>
      </c>
      <c r="B231" s="22">
        <v>77.650000000000006</v>
      </c>
      <c r="C231" s="22">
        <v>67.84</v>
      </c>
      <c r="D231" s="22">
        <v>66.78</v>
      </c>
      <c r="E231" s="22">
        <v>65.09</v>
      </c>
      <c r="F231" s="22">
        <v>64.209999999999994</v>
      </c>
      <c r="G231" s="22">
        <v>64.37</v>
      </c>
      <c r="H231" s="22">
        <v>65.16</v>
      </c>
      <c r="I231" s="22">
        <v>86.3</v>
      </c>
      <c r="J231" s="22">
        <v>97.05</v>
      </c>
      <c r="K231" s="22">
        <v>104.38</v>
      </c>
      <c r="L231" s="22">
        <v>105.6</v>
      </c>
      <c r="M231" s="22">
        <v>105.25</v>
      </c>
      <c r="N231" s="22">
        <v>104.26</v>
      </c>
      <c r="O231" s="22">
        <v>106.58</v>
      </c>
      <c r="P231" s="22">
        <v>108.83</v>
      </c>
      <c r="Q231" s="22">
        <v>106.13</v>
      </c>
      <c r="R231" s="22">
        <v>104.79</v>
      </c>
      <c r="S231" s="22">
        <v>103.75</v>
      </c>
      <c r="T231" s="22">
        <v>102.05</v>
      </c>
      <c r="U231" s="22">
        <v>99.5</v>
      </c>
      <c r="V231" s="22">
        <v>96.84</v>
      </c>
      <c r="W231" s="22">
        <v>98.91</v>
      </c>
      <c r="X231" s="22">
        <v>99.16</v>
      </c>
      <c r="Y231" s="22">
        <v>96.04</v>
      </c>
    </row>
    <row r="232" spans="1:25" x14ac:dyDescent="0.2">
      <c r="A232" s="48">
        <v>20</v>
      </c>
      <c r="B232" s="22">
        <v>70.430000000000007</v>
      </c>
      <c r="C232" s="22">
        <v>67.05</v>
      </c>
      <c r="D232" s="22">
        <v>65.16</v>
      </c>
      <c r="E232" s="22">
        <v>62.8</v>
      </c>
      <c r="F232" s="22">
        <v>61.55</v>
      </c>
      <c r="G232" s="22">
        <v>64.31</v>
      </c>
      <c r="H232" s="22">
        <v>65.56</v>
      </c>
      <c r="I232" s="22">
        <v>79.12</v>
      </c>
      <c r="J232" s="22">
        <v>98.94</v>
      </c>
      <c r="K232" s="22">
        <v>107.72</v>
      </c>
      <c r="L232" s="22">
        <v>108.85</v>
      </c>
      <c r="M232" s="22">
        <v>106.38</v>
      </c>
      <c r="N232" s="22">
        <v>107.34</v>
      </c>
      <c r="O232" s="22">
        <v>109.49</v>
      </c>
      <c r="P232" s="22">
        <v>109.6</v>
      </c>
      <c r="Q232" s="22">
        <v>110.25</v>
      </c>
      <c r="R232" s="22">
        <v>109.39</v>
      </c>
      <c r="S232" s="22">
        <v>108.02</v>
      </c>
      <c r="T232" s="22">
        <v>105.91</v>
      </c>
      <c r="U232" s="22">
        <v>102.73</v>
      </c>
      <c r="V232" s="22">
        <v>99.15</v>
      </c>
      <c r="W232" s="22">
        <v>104.64</v>
      </c>
      <c r="X232" s="22">
        <v>105.34</v>
      </c>
      <c r="Y232" s="22">
        <v>90.85</v>
      </c>
    </row>
    <row r="233" spans="1:25" x14ac:dyDescent="0.2">
      <c r="A233" s="48">
        <v>21</v>
      </c>
      <c r="B233" s="22">
        <v>91.22</v>
      </c>
      <c r="C233" s="22">
        <v>76.819999999999993</v>
      </c>
      <c r="D233" s="22">
        <v>71.099999999999994</v>
      </c>
      <c r="E233" s="22">
        <v>67.05</v>
      </c>
      <c r="F233" s="22">
        <v>65.900000000000006</v>
      </c>
      <c r="G233" s="22">
        <v>65.03</v>
      </c>
      <c r="H233" s="22">
        <v>64.17</v>
      </c>
      <c r="I233" s="22">
        <v>73.760000000000005</v>
      </c>
      <c r="J233" s="22">
        <v>87.84</v>
      </c>
      <c r="K233" s="22">
        <v>95.88</v>
      </c>
      <c r="L233" s="22">
        <v>101.37</v>
      </c>
      <c r="M233" s="22">
        <v>102.97</v>
      </c>
      <c r="N233" s="22">
        <v>103.2</v>
      </c>
      <c r="O233" s="22">
        <v>103.61</v>
      </c>
      <c r="P233" s="22">
        <v>103.61</v>
      </c>
      <c r="Q233" s="22">
        <v>102.38</v>
      </c>
      <c r="R233" s="22">
        <v>102.18</v>
      </c>
      <c r="S233" s="22">
        <v>102.25</v>
      </c>
      <c r="T233" s="22">
        <v>101.75</v>
      </c>
      <c r="U233" s="22">
        <v>98.61</v>
      </c>
      <c r="V233" s="22">
        <v>93.82</v>
      </c>
      <c r="W233" s="22">
        <v>100.36</v>
      </c>
      <c r="X233" s="22">
        <v>101.55</v>
      </c>
      <c r="Y233" s="22">
        <v>94.35</v>
      </c>
    </row>
    <row r="234" spans="1:25" x14ac:dyDescent="0.2">
      <c r="A234" s="48">
        <v>22</v>
      </c>
      <c r="B234" s="22">
        <v>91.9</v>
      </c>
      <c r="C234" s="22">
        <v>76</v>
      </c>
      <c r="D234" s="22">
        <v>70.94</v>
      </c>
      <c r="E234" s="22">
        <v>66.97</v>
      </c>
      <c r="F234" s="22">
        <v>64.81</v>
      </c>
      <c r="G234" s="22">
        <v>63.59</v>
      </c>
      <c r="H234" s="22">
        <v>65.09</v>
      </c>
      <c r="I234" s="22">
        <v>64.28</v>
      </c>
      <c r="J234" s="22">
        <v>75.37</v>
      </c>
      <c r="K234" s="22">
        <v>88.29</v>
      </c>
      <c r="L234" s="22">
        <v>96.48</v>
      </c>
      <c r="M234" s="22">
        <v>97.6</v>
      </c>
      <c r="N234" s="22">
        <v>98.16</v>
      </c>
      <c r="O234" s="22">
        <v>102.31</v>
      </c>
      <c r="P234" s="22">
        <v>103.01</v>
      </c>
      <c r="Q234" s="22">
        <v>102.31</v>
      </c>
      <c r="R234" s="22">
        <v>102.37</v>
      </c>
      <c r="S234" s="22">
        <v>98.99</v>
      </c>
      <c r="T234" s="22">
        <v>98.81</v>
      </c>
      <c r="U234" s="22">
        <v>98.34</v>
      </c>
      <c r="V234" s="22">
        <v>97.92</v>
      </c>
      <c r="W234" s="22">
        <v>99.3</v>
      </c>
      <c r="X234" s="22">
        <v>99.76</v>
      </c>
      <c r="Y234" s="22">
        <v>98.04</v>
      </c>
    </row>
    <row r="235" spans="1:25" x14ac:dyDescent="0.2">
      <c r="A235" s="48">
        <v>23</v>
      </c>
      <c r="B235" s="22">
        <v>88.71</v>
      </c>
      <c r="C235" s="22">
        <v>77.819999999999993</v>
      </c>
      <c r="D235" s="22">
        <v>69.489999999999995</v>
      </c>
      <c r="E235" s="22">
        <v>68.02</v>
      </c>
      <c r="F235" s="22">
        <v>65.790000000000006</v>
      </c>
      <c r="G235" s="22">
        <v>67.959999999999994</v>
      </c>
      <c r="H235" s="22">
        <v>71.66</v>
      </c>
      <c r="I235" s="22">
        <v>89.48</v>
      </c>
      <c r="J235" s="22">
        <v>103.5</v>
      </c>
      <c r="K235" s="22">
        <v>114.05</v>
      </c>
      <c r="L235" s="22">
        <v>116.13</v>
      </c>
      <c r="M235" s="22">
        <v>115.04</v>
      </c>
      <c r="N235" s="22">
        <v>113.4</v>
      </c>
      <c r="O235" s="22">
        <v>116.19</v>
      </c>
      <c r="P235" s="22">
        <v>116.68</v>
      </c>
      <c r="Q235" s="22">
        <v>114.98</v>
      </c>
      <c r="R235" s="22">
        <v>113.54</v>
      </c>
      <c r="S235" s="22">
        <v>110.13</v>
      </c>
      <c r="T235" s="22">
        <v>108.28</v>
      </c>
      <c r="U235" s="22">
        <v>102.94</v>
      </c>
      <c r="V235" s="22">
        <v>97.63</v>
      </c>
      <c r="W235" s="22">
        <v>101.62</v>
      </c>
      <c r="X235" s="22">
        <v>101.38</v>
      </c>
      <c r="Y235" s="22">
        <v>93.19</v>
      </c>
    </row>
    <row r="236" spans="1:25" x14ac:dyDescent="0.2">
      <c r="A236" s="48">
        <v>24</v>
      </c>
      <c r="B236" s="22">
        <v>84.18</v>
      </c>
      <c r="C236" s="22">
        <v>66.88</v>
      </c>
      <c r="D236" s="22">
        <v>64.709999999999994</v>
      </c>
      <c r="E236" s="22">
        <v>63.63</v>
      </c>
      <c r="F236" s="22">
        <v>63.21</v>
      </c>
      <c r="G236" s="22">
        <v>64.19</v>
      </c>
      <c r="H236" s="22">
        <v>67.31</v>
      </c>
      <c r="I236" s="22">
        <v>84.04</v>
      </c>
      <c r="J236" s="22">
        <v>90.58</v>
      </c>
      <c r="K236" s="22">
        <v>107.05</v>
      </c>
      <c r="L236" s="22">
        <v>109.18</v>
      </c>
      <c r="M236" s="22">
        <v>108.11</v>
      </c>
      <c r="N236" s="22">
        <v>106.92</v>
      </c>
      <c r="O236" s="22">
        <v>110.54</v>
      </c>
      <c r="P236" s="22">
        <v>110.58</v>
      </c>
      <c r="Q236" s="22">
        <v>108.74</v>
      </c>
      <c r="R236" s="22">
        <v>107.11</v>
      </c>
      <c r="S236" s="22">
        <v>104.34</v>
      </c>
      <c r="T236" s="22">
        <v>101.45</v>
      </c>
      <c r="U236" s="22">
        <v>96.23</v>
      </c>
      <c r="V236" s="22">
        <v>90.89</v>
      </c>
      <c r="W236" s="22">
        <v>93.21</v>
      </c>
      <c r="X236" s="22">
        <v>92.64</v>
      </c>
      <c r="Y236" s="22">
        <v>88.85</v>
      </c>
    </row>
    <row r="237" spans="1:25" x14ac:dyDescent="0.2">
      <c r="A237" s="48">
        <v>25</v>
      </c>
      <c r="B237" s="22">
        <v>87.21</v>
      </c>
      <c r="C237" s="22">
        <v>70.39</v>
      </c>
      <c r="D237" s="22">
        <v>65.45</v>
      </c>
      <c r="E237" s="22">
        <v>62.17</v>
      </c>
      <c r="F237" s="22">
        <v>62.91</v>
      </c>
      <c r="G237" s="22">
        <v>63.89</v>
      </c>
      <c r="H237" s="22">
        <v>66.680000000000007</v>
      </c>
      <c r="I237" s="22">
        <v>89.33</v>
      </c>
      <c r="J237" s="22">
        <v>96.36</v>
      </c>
      <c r="K237" s="22">
        <v>108.39</v>
      </c>
      <c r="L237" s="22">
        <v>110.23</v>
      </c>
      <c r="M237" s="22">
        <v>109.84</v>
      </c>
      <c r="N237" s="22">
        <v>108.53</v>
      </c>
      <c r="O237" s="22">
        <v>110.86</v>
      </c>
      <c r="P237" s="22">
        <v>111.04</v>
      </c>
      <c r="Q237" s="22">
        <v>109.5</v>
      </c>
      <c r="R237" s="22">
        <v>107.99</v>
      </c>
      <c r="S237" s="22">
        <v>105.43</v>
      </c>
      <c r="T237" s="22">
        <v>102.79</v>
      </c>
      <c r="U237" s="22">
        <v>98.94</v>
      </c>
      <c r="V237" s="22">
        <v>96.57</v>
      </c>
      <c r="W237" s="22">
        <v>98.13</v>
      </c>
      <c r="X237" s="22">
        <v>97.3</v>
      </c>
      <c r="Y237" s="22">
        <v>95.03</v>
      </c>
    </row>
    <row r="238" spans="1:25" x14ac:dyDescent="0.2">
      <c r="A238" s="48">
        <v>26</v>
      </c>
      <c r="B238" s="22">
        <v>87.25</v>
      </c>
      <c r="C238" s="22">
        <v>69.61</v>
      </c>
      <c r="D238" s="22">
        <v>68.67</v>
      </c>
      <c r="E238" s="22">
        <v>65.77</v>
      </c>
      <c r="F238" s="22">
        <v>64.569999999999993</v>
      </c>
      <c r="G238" s="22">
        <v>67.13</v>
      </c>
      <c r="H238" s="22">
        <v>69.36</v>
      </c>
      <c r="I238" s="22">
        <v>89.92</v>
      </c>
      <c r="J238" s="22">
        <v>96.1</v>
      </c>
      <c r="K238" s="22">
        <v>110.37</v>
      </c>
      <c r="L238" s="22">
        <v>112.11</v>
      </c>
      <c r="M238" s="22">
        <v>111.77</v>
      </c>
      <c r="N238" s="22">
        <v>110.31</v>
      </c>
      <c r="O238" s="22">
        <v>113.27</v>
      </c>
      <c r="P238" s="22">
        <v>112.52</v>
      </c>
      <c r="Q238" s="22">
        <v>111.39</v>
      </c>
      <c r="R238" s="22">
        <v>110.14</v>
      </c>
      <c r="S238" s="22">
        <v>107.35</v>
      </c>
      <c r="T238" s="22">
        <v>102.36</v>
      </c>
      <c r="U238" s="22">
        <v>100.35</v>
      </c>
      <c r="V238" s="22">
        <v>97.1</v>
      </c>
      <c r="W238" s="22">
        <v>98.95</v>
      </c>
      <c r="X238" s="22">
        <v>98.85</v>
      </c>
      <c r="Y238" s="22">
        <v>91.41</v>
      </c>
    </row>
    <row r="239" spans="1:25" x14ac:dyDescent="0.2">
      <c r="A239" s="48">
        <v>27</v>
      </c>
      <c r="B239" s="22">
        <v>88.61</v>
      </c>
      <c r="C239" s="22">
        <v>69.760000000000005</v>
      </c>
      <c r="D239" s="22">
        <v>68.55</v>
      </c>
      <c r="E239" s="22">
        <v>65.92</v>
      </c>
      <c r="F239" s="22">
        <v>66.349999999999994</v>
      </c>
      <c r="G239" s="22">
        <v>67.510000000000005</v>
      </c>
      <c r="H239" s="22">
        <v>69.69</v>
      </c>
      <c r="I239" s="22">
        <v>90.13</v>
      </c>
      <c r="J239" s="22">
        <v>96.44</v>
      </c>
      <c r="K239" s="22">
        <v>108.85</v>
      </c>
      <c r="L239" s="22">
        <v>111.27</v>
      </c>
      <c r="M239" s="22">
        <v>110.8</v>
      </c>
      <c r="N239" s="22">
        <v>109.15</v>
      </c>
      <c r="O239" s="22">
        <v>111.42</v>
      </c>
      <c r="P239" s="22">
        <v>111.81</v>
      </c>
      <c r="Q239" s="22">
        <v>110.66</v>
      </c>
      <c r="R239" s="22">
        <v>110.01</v>
      </c>
      <c r="S239" s="22">
        <v>107.97</v>
      </c>
      <c r="T239" s="22">
        <v>105.2</v>
      </c>
      <c r="U239" s="22">
        <v>101.73</v>
      </c>
      <c r="V239" s="22">
        <v>99.74</v>
      </c>
      <c r="W239" s="22">
        <v>101.26</v>
      </c>
      <c r="X239" s="22">
        <v>101.14</v>
      </c>
      <c r="Y239" s="22">
        <v>95.44</v>
      </c>
    </row>
    <row r="240" spans="1:25" x14ac:dyDescent="0.2">
      <c r="A240" s="48">
        <v>28</v>
      </c>
      <c r="B240" s="22">
        <v>94.09</v>
      </c>
      <c r="C240" s="22">
        <v>88.41</v>
      </c>
      <c r="D240" s="22">
        <v>76.650000000000006</v>
      </c>
      <c r="E240" s="22">
        <v>68.84</v>
      </c>
      <c r="F240" s="22">
        <v>68.930000000000007</v>
      </c>
      <c r="G240" s="22">
        <v>68.62</v>
      </c>
      <c r="H240" s="22">
        <v>69.400000000000006</v>
      </c>
      <c r="I240" s="22">
        <v>79.86</v>
      </c>
      <c r="J240" s="22">
        <v>91.23</v>
      </c>
      <c r="K240" s="22">
        <v>97.04</v>
      </c>
      <c r="L240" s="22">
        <v>100.61</v>
      </c>
      <c r="M240" s="22">
        <v>102.04</v>
      </c>
      <c r="N240" s="22">
        <v>102.43</v>
      </c>
      <c r="O240" s="22">
        <v>102.24</v>
      </c>
      <c r="P240" s="22">
        <v>101.94</v>
      </c>
      <c r="Q240" s="22">
        <v>101.54</v>
      </c>
      <c r="R240" s="22">
        <v>101.22</v>
      </c>
      <c r="S240" s="22">
        <v>101.08</v>
      </c>
      <c r="T240" s="22">
        <v>101.24</v>
      </c>
      <c r="U240" s="22">
        <v>101.22</v>
      </c>
      <c r="V240" s="22">
        <v>98.42</v>
      </c>
      <c r="W240" s="22">
        <v>100.11</v>
      </c>
      <c r="X240" s="22">
        <v>101.65</v>
      </c>
      <c r="Y240" s="22">
        <v>98.27</v>
      </c>
    </row>
    <row r="241" spans="1:25" x14ac:dyDescent="0.2">
      <c r="A241" s="48">
        <v>29</v>
      </c>
      <c r="B241" s="22">
        <v>93.47</v>
      </c>
      <c r="C241" s="22">
        <v>80.930000000000007</v>
      </c>
      <c r="D241" s="22">
        <v>69.33</v>
      </c>
      <c r="E241" s="22">
        <v>68.12</v>
      </c>
      <c r="F241" s="22">
        <v>66.86</v>
      </c>
      <c r="G241" s="22">
        <v>64.930000000000007</v>
      </c>
      <c r="H241" s="22">
        <v>64.510000000000005</v>
      </c>
      <c r="I241" s="22">
        <v>64.94</v>
      </c>
      <c r="J241" s="22">
        <v>66.900000000000006</v>
      </c>
      <c r="K241" s="22">
        <v>89.42</v>
      </c>
      <c r="L241" s="22">
        <v>95.46</v>
      </c>
      <c r="M241" s="22">
        <v>97.52</v>
      </c>
      <c r="N241" s="22">
        <v>98.17</v>
      </c>
      <c r="O241" s="22">
        <v>99.35</v>
      </c>
      <c r="P241" s="22">
        <v>99.9</v>
      </c>
      <c r="Q241" s="22">
        <v>99.76</v>
      </c>
      <c r="R241" s="22">
        <v>98.99</v>
      </c>
      <c r="S241" s="22">
        <v>98.86</v>
      </c>
      <c r="T241" s="22">
        <v>98.96</v>
      </c>
      <c r="U241" s="22">
        <v>98.95</v>
      </c>
      <c r="V241" s="22">
        <v>99.15</v>
      </c>
      <c r="W241" s="22">
        <v>100.55</v>
      </c>
      <c r="X241" s="22">
        <v>100.87</v>
      </c>
      <c r="Y241" s="22">
        <v>99.62</v>
      </c>
    </row>
    <row r="242" spans="1:25" x14ac:dyDescent="0.2">
      <c r="A242" s="48">
        <v>30</v>
      </c>
      <c r="B242" s="22">
        <v>91.02</v>
      </c>
      <c r="C242" s="22">
        <v>69.349999999999994</v>
      </c>
      <c r="D242" s="22">
        <v>67.989999999999995</v>
      </c>
      <c r="E242" s="22">
        <v>64.260000000000005</v>
      </c>
      <c r="F242" s="22">
        <v>64.08</v>
      </c>
      <c r="G242" s="22">
        <v>65.53</v>
      </c>
      <c r="H242" s="22">
        <v>91.56</v>
      </c>
      <c r="I242" s="22">
        <v>94.54</v>
      </c>
      <c r="J242" s="22">
        <v>101.59</v>
      </c>
      <c r="K242" s="22">
        <v>110.38</v>
      </c>
      <c r="L242" s="22">
        <v>110.93</v>
      </c>
      <c r="M242" s="22">
        <v>110.19</v>
      </c>
      <c r="N242" s="22">
        <v>109.13</v>
      </c>
      <c r="O242" s="22">
        <v>111.7</v>
      </c>
      <c r="P242" s="22">
        <v>112.62</v>
      </c>
      <c r="Q242" s="22">
        <v>110.16</v>
      </c>
      <c r="R242" s="22">
        <v>109.72</v>
      </c>
      <c r="S242" s="22">
        <v>107.56</v>
      </c>
      <c r="T242" s="22">
        <v>105.49</v>
      </c>
      <c r="U242" s="22">
        <v>104</v>
      </c>
      <c r="V242" s="22">
        <v>103.05</v>
      </c>
      <c r="W242" s="22">
        <v>104.34</v>
      </c>
      <c r="X242" s="22">
        <v>103.75</v>
      </c>
      <c r="Y242" s="22">
        <v>99.32</v>
      </c>
    </row>
    <row r="243" spans="1:25" x14ac:dyDescent="0.2">
      <c r="A243" s="48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48">
        <v>1</v>
      </c>
      <c r="B247" s="22">
        <v>56.38</v>
      </c>
      <c r="C247" s="22">
        <v>49.64</v>
      </c>
      <c r="D247" s="22">
        <v>45</v>
      </c>
      <c r="E247" s="22">
        <v>40.909999999999997</v>
      </c>
      <c r="F247" s="22">
        <v>39.71</v>
      </c>
      <c r="G247" s="22">
        <v>38.619999999999997</v>
      </c>
      <c r="H247" s="22">
        <v>38.869999999999997</v>
      </c>
      <c r="I247" s="22">
        <v>42.97</v>
      </c>
      <c r="J247" s="22">
        <v>49.36</v>
      </c>
      <c r="K247" s="22">
        <v>61.15</v>
      </c>
      <c r="L247" s="22">
        <v>63.47</v>
      </c>
      <c r="M247" s="22">
        <v>64.150000000000006</v>
      </c>
      <c r="N247" s="22">
        <v>65.150000000000006</v>
      </c>
      <c r="O247" s="22">
        <v>65.08</v>
      </c>
      <c r="P247" s="22">
        <v>64.540000000000006</v>
      </c>
      <c r="Q247" s="22">
        <v>63.81</v>
      </c>
      <c r="R247" s="22">
        <v>63.69</v>
      </c>
      <c r="S247" s="22">
        <v>63.3</v>
      </c>
      <c r="T247" s="22">
        <v>62.1</v>
      </c>
      <c r="U247" s="22">
        <v>61.87</v>
      </c>
      <c r="V247" s="22">
        <v>61.52</v>
      </c>
      <c r="W247" s="22">
        <v>62.84</v>
      </c>
      <c r="X247" s="22">
        <v>64.55</v>
      </c>
      <c r="Y247" s="22">
        <v>62.99</v>
      </c>
    </row>
    <row r="248" spans="1:25" x14ac:dyDescent="0.2">
      <c r="A248" s="48">
        <v>2</v>
      </c>
      <c r="B248" s="22">
        <v>49.84</v>
      </c>
      <c r="C248" s="22">
        <v>38.97</v>
      </c>
      <c r="D248" s="22">
        <v>38.42</v>
      </c>
      <c r="E248" s="22">
        <v>37.119999999999997</v>
      </c>
      <c r="F248" s="22">
        <v>36.14</v>
      </c>
      <c r="G248" s="22">
        <v>34.43</v>
      </c>
      <c r="H248" s="22">
        <v>37.74</v>
      </c>
      <c r="I248" s="22">
        <v>43.75</v>
      </c>
      <c r="J248" s="22">
        <v>56.26</v>
      </c>
      <c r="K248" s="22">
        <v>60.57</v>
      </c>
      <c r="L248" s="22">
        <v>61.18</v>
      </c>
      <c r="M248" s="22">
        <v>60.93</v>
      </c>
      <c r="N248" s="22">
        <v>60.8</v>
      </c>
      <c r="O248" s="22">
        <v>61.17</v>
      </c>
      <c r="P248" s="22">
        <v>62.64</v>
      </c>
      <c r="Q248" s="22">
        <v>61.37</v>
      </c>
      <c r="R248" s="22">
        <v>61.4</v>
      </c>
      <c r="S248" s="22">
        <v>60.79</v>
      </c>
      <c r="T248" s="22">
        <v>59.16</v>
      </c>
      <c r="U248" s="22">
        <v>58.39</v>
      </c>
      <c r="V248" s="22">
        <v>58.03</v>
      </c>
      <c r="W248" s="22">
        <v>57.83</v>
      </c>
      <c r="X248" s="22">
        <v>57.09</v>
      </c>
      <c r="Y248" s="22">
        <v>46.03</v>
      </c>
    </row>
    <row r="249" spans="1:25" x14ac:dyDescent="0.2">
      <c r="A249" s="48">
        <v>3</v>
      </c>
      <c r="B249" s="22">
        <v>39.19</v>
      </c>
      <c r="C249" s="22">
        <v>37.78</v>
      </c>
      <c r="D249" s="22">
        <v>36.479999999999997</v>
      </c>
      <c r="E249" s="22">
        <v>29.57</v>
      </c>
      <c r="F249" s="22">
        <v>30.49</v>
      </c>
      <c r="G249" s="22">
        <v>36.880000000000003</v>
      </c>
      <c r="H249" s="22">
        <v>39.89</v>
      </c>
      <c r="I249" s="22">
        <v>43.29</v>
      </c>
      <c r="J249" s="22">
        <v>55.73</v>
      </c>
      <c r="K249" s="22">
        <v>60.74</v>
      </c>
      <c r="L249" s="22">
        <v>61.41</v>
      </c>
      <c r="M249" s="22">
        <v>61.08</v>
      </c>
      <c r="N249" s="22">
        <v>60.64</v>
      </c>
      <c r="O249" s="22">
        <v>61.18</v>
      </c>
      <c r="P249" s="22">
        <v>62.07</v>
      </c>
      <c r="Q249" s="22">
        <v>61.11</v>
      </c>
      <c r="R249" s="22">
        <v>61.42</v>
      </c>
      <c r="S249" s="22">
        <v>60.33</v>
      </c>
      <c r="T249" s="22">
        <v>59.92</v>
      </c>
      <c r="U249" s="22">
        <v>58.53</v>
      </c>
      <c r="V249" s="22">
        <v>58.26</v>
      </c>
      <c r="W249" s="22">
        <v>58.52</v>
      </c>
      <c r="X249" s="22">
        <v>58.79</v>
      </c>
      <c r="Y249" s="22">
        <v>50.19</v>
      </c>
    </row>
    <row r="250" spans="1:25" x14ac:dyDescent="0.2">
      <c r="A250" s="48">
        <v>4</v>
      </c>
      <c r="B250" s="22">
        <v>40.61</v>
      </c>
      <c r="C250" s="22">
        <v>38.619999999999997</v>
      </c>
      <c r="D250" s="22">
        <v>37.89</v>
      </c>
      <c r="E250" s="22">
        <v>35.74</v>
      </c>
      <c r="F250" s="22">
        <v>36.82</v>
      </c>
      <c r="G250" s="22">
        <v>37.96</v>
      </c>
      <c r="H250" s="22">
        <v>39.18</v>
      </c>
      <c r="I250" s="22">
        <v>48.45</v>
      </c>
      <c r="J250" s="22">
        <v>57.37</v>
      </c>
      <c r="K250" s="22">
        <v>62.91</v>
      </c>
      <c r="L250" s="22">
        <v>64.05</v>
      </c>
      <c r="M250" s="22">
        <v>63.83</v>
      </c>
      <c r="N250" s="22">
        <v>63.02</v>
      </c>
      <c r="O250" s="22">
        <v>64.17</v>
      </c>
      <c r="P250" s="22">
        <v>65</v>
      </c>
      <c r="Q250" s="22">
        <v>63.59</v>
      </c>
      <c r="R250" s="22">
        <v>68.260000000000005</v>
      </c>
      <c r="S250" s="22">
        <v>63.37</v>
      </c>
      <c r="T250" s="22">
        <v>62.86</v>
      </c>
      <c r="U250" s="22">
        <v>60.86</v>
      </c>
      <c r="V250" s="22">
        <v>59.59</v>
      </c>
      <c r="W250" s="22">
        <v>60.27</v>
      </c>
      <c r="X250" s="22">
        <v>60.32</v>
      </c>
      <c r="Y250" s="22">
        <v>54.72</v>
      </c>
    </row>
    <row r="251" spans="1:25" x14ac:dyDescent="0.2">
      <c r="A251" s="48">
        <v>5</v>
      </c>
      <c r="B251" s="22">
        <v>43.58</v>
      </c>
      <c r="C251" s="22">
        <v>38.69</v>
      </c>
      <c r="D251" s="22">
        <v>40.35</v>
      </c>
      <c r="E251" s="22">
        <v>36.200000000000003</v>
      </c>
      <c r="F251" s="22">
        <v>34.85</v>
      </c>
      <c r="G251" s="22">
        <v>38.130000000000003</v>
      </c>
      <c r="H251" s="22">
        <v>40.299999999999997</v>
      </c>
      <c r="I251" s="22">
        <v>49.9</v>
      </c>
      <c r="J251" s="22">
        <v>60.48</v>
      </c>
      <c r="K251" s="22">
        <v>64.03</v>
      </c>
      <c r="L251" s="22">
        <v>66.19</v>
      </c>
      <c r="M251" s="22">
        <v>65.47</v>
      </c>
      <c r="N251" s="22">
        <v>64.989999999999995</v>
      </c>
      <c r="O251" s="22">
        <v>65.599999999999994</v>
      </c>
      <c r="P251" s="22">
        <v>67.78</v>
      </c>
      <c r="Q251" s="22">
        <v>67.53</v>
      </c>
      <c r="R251" s="22">
        <v>67.69</v>
      </c>
      <c r="S251" s="22">
        <v>67.650000000000006</v>
      </c>
      <c r="T251" s="22">
        <v>65.61</v>
      </c>
      <c r="U251" s="22">
        <v>63.7</v>
      </c>
      <c r="V251" s="22">
        <v>62.03</v>
      </c>
      <c r="W251" s="22">
        <v>62.47</v>
      </c>
      <c r="X251" s="22">
        <v>61.49</v>
      </c>
      <c r="Y251" s="22">
        <v>55.08</v>
      </c>
    </row>
    <row r="252" spans="1:25" x14ac:dyDescent="0.2">
      <c r="A252" s="48">
        <v>6</v>
      </c>
      <c r="B252" s="22">
        <v>48.63</v>
      </c>
      <c r="C252" s="22">
        <v>40.25</v>
      </c>
      <c r="D252" s="22">
        <v>39.020000000000003</v>
      </c>
      <c r="E252" s="22">
        <v>37.46</v>
      </c>
      <c r="F252" s="22">
        <v>36.590000000000003</v>
      </c>
      <c r="G252" s="22">
        <v>38.29</v>
      </c>
      <c r="H252" s="22">
        <v>39.520000000000003</v>
      </c>
      <c r="I252" s="22">
        <v>47.92</v>
      </c>
      <c r="J252" s="22">
        <v>59.71</v>
      </c>
      <c r="K252" s="22">
        <v>63.9</v>
      </c>
      <c r="L252" s="22">
        <v>66.28</v>
      </c>
      <c r="M252" s="22">
        <v>65.77</v>
      </c>
      <c r="N252" s="22">
        <v>64.64</v>
      </c>
      <c r="O252" s="22">
        <v>67.5</v>
      </c>
      <c r="P252" s="22">
        <v>67.459999999999994</v>
      </c>
      <c r="Q252" s="22">
        <v>67.290000000000006</v>
      </c>
      <c r="R252" s="22">
        <v>66.78</v>
      </c>
      <c r="S252" s="22">
        <v>65.150000000000006</v>
      </c>
      <c r="T252" s="22">
        <v>65.58</v>
      </c>
      <c r="U252" s="22">
        <v>64.38</v>
      </c>
      <c r="V252" s="22">
        <v>64.13</v>
      </c>
      <c r="W252" s="22">
        <v>67.09</v>
      </c>
      <c r="X252" s="22">
        <v>65.66</v>
      </c>
      <c r="Y252" s="22">
        <v>57.17</v>
      </c>
    </row>
    <row r="253" spans="1:25" x14ac:dyDescent="0.2">
      <c r="A253" s="48">
        <v>7</v>
      </c>
      <c r="B253" s="22">
        <v>51.86</v>
      </c>
      <c r="C253" s="22">
        <v>44.88</v>
      </c>
      <c r="D253" s="22">
        <v>45.84</v>
      </c>
      <c r="E253" s="22">
        <v>44.23</v>
      </c>
      <c r="F253" s="22">
        <v>46.19</v>
      </c>
      <c r="G253" s="22">
        <v>45.86</v>
      </c>
      <c r="H253" s="22">
        <v>45.57</v>
      </c>
      <c r="I253" s="22">
        <v>48.51</v>
      </c>
      <c r="J253" s="22">
        <v>46.04</v>
      </c>
      <c r="K253" s="22">
        <v>55.44</v>
      </c>
      <c r="L253" s="22">
        <v>63.72</v>
      </c>
      <c r="M253" s="22">
        <v>64.19</v>
      </c>
      <c r="N253" s="22">
        <v>64.27</v>
      </c>
      <c r="O253" s="22">
        <v>64.62</v>
      </c>
      <c r="P253" s="22">
        <v>64.58</v>
      </c>
      <c r="Q253" s="22">
        <v>81.23</v>
      </c>
      <c r="R253" s="22">
        <v>66.17</v>
      </c>
      <c r="S253" s="22">
        <v>66.69</v>
      </c>
      <c r="T253" s="22">
        <v>65.64</v>
      </c>
      <c r="U253" s="22">
        <v>62.53</v>
      </c>
      <c r="V253" s="22">
        <v>60.46</v>
      </c>
      <c r="W253" s="22">
        <v>61.42</v>
      </c>
      <c r="X253" s="22">
        <v>65.040000000000006</v>
      </c>
      <c r="Y253" s="22">
        <v>57.49</v>
      </c>
    </row>
    <row r="254" spans="1:25" x14ac:dyDescent="0.2">
      <c r="A254" s="48">
        <v>8</v>
      </c>
      <c r="B254" s="22">
        <v>47.73</v>
      </c>
      <c r="C254" s="22">
        <v>40.22</v>
      </c>
      <c r="D254" s="22">
        <v>38.79</v>
      </c>
      <c r="E254" s="22">
        <v>38.26</v>
      </c>
      <c r="F254" s="22">
        <v>37.83</v>
      </c>
      <c r="G254" s="22">
        <v>37.630000000000003</v>
      </c>
      <c r="H254" s="22">
        <v>37.14</v>
      </c>
      <c r="I254" s="22">
        <v>37.17</v>
      </c>
      <c r="J254" s="22">
        <v>38.78</v>
      </c>
      <c r="K254" s="22">
        <v>47.71</v>
      </c>
      <c r="L254" s="22">
        <v>53.22</v>
      </c>
      <c r="M254" s="22">
        <v>55.92</v>
      </c>
      <c r="N254" s="22">
        <v>56.46</v>
      </c>
      <c r="O254" s="22">
        <v>57.57</v>
      </c>
      <c r="P254" s="22">
        <v>57.7</v>
      </c>
      <c r="Q254" s="22">
        <v>57.67</v>
      </c>
      <c r="R254" s="22">
        <v>57.65</v>
      </c>
      <c r="S254" s="22">
        <v>57.56</v>
      </c>
      <c r="T254" s="22">
        <v>57.57</v>
      </c>
      <c r="U254" s="22">
        <v>57.15</v>
      </c>
      <c r="V254" s="22">
        <v>57.08</v>
      </c>
      <c r="W254" s="22">
        <v>57.92</v>
      </c>
      <c r="X254" s="22">
        <v>57.63</v>
      </c>
      <c r="Y254" s="22">
        <v>53.08</v>
      </c>
    </row>
    <row r="255" spans="1:25" x14ac:dyDescent="0.2">
      <c r="A255" s="48">
        <v>9</v>
      </c>
      <c r="B255" s="22">
        <v>44.12</v>
      </c>
      <c r="C255" s="22">
        <v>38.979999999999997</v>
      </c>
      <c r="D255" s="22">
        <v>37.840000000000003</v>
      </c>
      <c r="E255" s="22">
        <v>37.32</v>
      </c>
      <c r="F255" s="22">
        <v>36.700000000000003</v>
      </c>
      <c r="G255" s="22">
        <v>36.700000000000003</v>
      </c>
      <c r="H255" s="22">
        <v>36.46</v>
      </c>
      <c r="I255" s="22">
        <v>53.29</v>
      </c>
      <c r="J255" s="22">
        <v>58.16</v>
      </c>
      <c r="K255" s="22">
        <v>67.36</v>
      </c>
      <c r="L255" s="22">
        <v>71.37</v>
      </c>
      <c r="M255" s="22">
        <v>70.3</v>
      </c>
      <c r="N255" s="22">
        <v>67.150000000000006</v>
      </c>
      <c r="O255" s="22">
        <v>70.540000000000006</v>
      </c>
      <c r="P255" s="22">
        <v>72.540000000000006</v>
      </c>
      <c r="Q255" s="22">
        <v>69.260000000000005</v>
      </c>
      <c r="R255" s="22">
        <v>69.11</v>
      </c>
      <c r="S255" s="22">
        <v>68.37</v>
      </c>
      <c r="T255" s="22">
        <v>67.62</v>
      </c>
      <c r="U255" s="22">
        <v>59.08</v>
      </c>
      <c r="V255" s="22">
        <v>63.36</v>
      </c>
      <c r="W255" s="22">
        <v>66.36</v>
      </c>
      <c r="X255" s="22">
        <v>66.569999999999993</v>
      </c>
      <c r="Y255" s="22">
        <v>55.66</v>
      </c>
    </row>
    <row r="256" spans="1:25" x14ac:dyDescent="0.2">
      <c r="A256" s="48">
        <v>10</v>
      </c>
      <c r="B256" s="22">
        <v>40.65</v>
      </c>
      <c r="C256" s="22">
        <v>38.119999999999997</v>
      </c>
      <c r="D256" s="22">
        <v>36.630000000000003</v>
      </c>
      <c r="E256" s="22">
        <v>34.630000000000003</v>
      </c>
      <c r="F256" s="22">
        <v>33.97</v>
      </c>
      <c r="G256" s="22">
        <v>35.67</v>
      </c>
      <c r="H256" s="22">
        <v>37.159999999999997</v>
      </c>
      <c r="I256" s="22">
        <v>49.77</v>
      </c>
      <c r="J256" s="22">
        <v>61.27</v>
      </c>
      <c r="K256" s="22">
        <v>68.849999999999994</v>
      </c>
      <c r="L256" s="22">
        <v>71.03</v>
      </c>
      <c r="M256" s="22">
        <v>70.849999999999994</v>
      </c>
      <c r="N256" s="22">
        <v>68.430000000000007</v>
      </c>
      <c r="O256" s="22">
        <v>72.42</v>
      </c>
      <c r="P256" s="22">
        <v>73.099999999999994</v>
      </c>
      <c r="Q256" s="22">
        <v>72.3</v>
      </c>
      <c r="R256" s="22">
        <v>71.03</v>
      </c>
      <c r="S256" s="22">
        <v>70.38</v>
      </c>
      <c r="T256" s="22">
        <v>69.39</v>
      </c>
      <c r="U256" s="22">
        <v>62.03</v>
      </c>
      <c r="V256" s="22">
        <v>65.77</v>
      </c>
      <c r="W256" s="22">
        <v>62.45</v>
      </c>
      <c r="X256" s="22">
        <v>60.54</v>
      </c>
      <c r="Y256" s="22">
        <v>54.75</v>
      </c>
    </row>
    <row r="257" spans="1:25" x14ac:dyDescent="0.2">
      <c r="A257" s="48">
        <v>11</v>
      </c>
      <c r="B257" s="22">
        <v>45.25</v>
      </c>
      <c r="C257" s="22">
        <v>39.81</v>
      </c>
      <c r="D257" s="22">
        <v>37.869999999999997</v>
      </c>
      <c r="E257" s="22">
        <v>33.76</v>
      </c>
      <c r="F257" s="22">
        <v>33.92</v>
      </c>
      <c r="G257" s="22">
        <v>36.89</v>
      </c>
      <c r="H257" s="22">
        <v>38.43</v>
      </c>
      <c r="I257" s="22">
        <v>48.71</v>
      </c>
      <c r="J257" s="22">
        <v>59.71</v>
      </c>
      <c r="K257" s="22">
        <v>63.21</v>
      </c>
      <c r="L257" s="22">
        <v>64.06</v>
      </c>
      <c r="M257" s="22">
        <v>63.91</v>
      </c>
      <c r="N257" s="22">
        <v>63.38</v>
      </c>
      <c r="O257" s="22">
        <v>64.349999999999994</v>
      </c>
      <c r="P257" s="22">
        <v>66</v>
      </c>
      <c r="Q257" s="22">
        <v>65.5</v>
      </c>
      <c r="R257" s="22">
        <v>64.52</v>
      </c>
      <c r="S257" s="22">
        <v>63.74</v>
      </c>
      <c r="T257" s="22">
        <v>63.68</v>
      </c>
      <c r="U257" s="22">
        <v>63.62</v>
      </c>
      <c r="V257" s="22">
        <v>63.43</v>
      </c>
      <c r="W257" s="22">
        <v>63.92</v>
      </c>
      <c r="X257" s="22">
        <v>63.82</v>
      </c>
      <c r="Y257" s="22">
        <v>60.3</v>
      </c>
    </row>
    <row r="258" spans="1:25" x14ac:dyDescent="0.2">
      <c r="A258" s="48">
        <v>12</v>
      </c>
      <c r="B258" s="22">
        <v>59.62</v>
      </c>
      <c r="C258" s="22">
        <v>50.1</v>
      </c>
      <c r="D258" s="22">
        <v>45.73</v>
      </c>
      <c r="E258" s="22">
        <v>40.94</v>
      </c>
      <c r="F258" s="22">
        <v>40.200000000000003</v>
      </c>
      <c r="G258" s="22">
        <v>39.58</v>
      </c>
      <c r="H258" s="22">
        <v>39</v>
      </c>
      <c r="I258" s="22">
        <v>40.25</v>
      </c>
      <c r="J258" s="22">
        <v>51.37</v>
      </c>
      <c r="K258" s="22">
        <v>60.39</v>
      </c>
      <c r="L258" s="22">
        <v>61.51</v>
      </c>
      <c r="M258" s="22">
        <v>61.93</v>
      </c>
      <c r="N258" s="22">
        <v>62.46</v>
      </c>
      <c r="O258" s="22">
        <v>62.92</v>
      </c>
      <c r="P258" s="22">
        <v>63.67</v>
      </c>
      <c r="Q258" s="22">
        <v>64.819999999999993</v>
      </c>
      <c r="R258" s="22">
        <v>62.83</v>
      </c>
      <c r="S258" s="22">
        <v>62.48</v>
      </c>
      <c r="T258" s="22">
        <v>62.4</v>
      </c>
      <c r="U258" s="22">
        <v>62.28</v>
      </c>
      <c r="V258" s="22">
        <v>62.19</v>
      </c>
      <c r="W258" s="22">
        <v>62.76</v>
      </c>
      <c r="X258" s="22">
        <v>63.92</v>
      </c>
      <c r="Y258" s="22">
        <v>60.28</v>
      </c>
    </row>
    <row r="259" spans="1:25" x14ac:dyDescent="0.2">
      <c r="A259" s="48">
        <v>13</v>
      </c>
      <c r="B259" s="22">
        <v>59.43</v>
      </c>
      <c r="C259" s="22">
        <v>51.4</v>
      </c>
      <c r="D259" s="22">
        <v>48.84</v>
      </c>
      <c r="E259" s="22">
        <v>41.72</v>
      </c>
      <c r="F259" s="22">
        <v>40.57</v>
      </c>
      <c r="G259" s="22">
        <v>40.14</v>
      </c>
      <c r="H259" s="22">
        <v>40.729999999999997</v>
      </c>
      <c r="I259" s="22">
        <v>46.14</v>
      </c>
      <c r="J259" s="22">
        <v>53.47</v>
      </c>
      <c r="K259" s="22">
        <v>63.12</v>
      </c>
      <c r="L259" s="22">
        <v>64.48</v>
      </c>
      <c r="M259" s="22">
        <v>64.8</v>
      </c>
      <c r="N259" s="22">
        <v>64.650000000000006</v>
      </c>
      <c r="O259" s="22">
        <v>65</v>
      </c>
      <c r="P259" s="22">
        <v>65.14</v>
      </c>
      <c r="Q259" s="22">
        <v>64.92</v>
      </c>
      <c r="R259" s="22">
        <v>64.64</v>
      </c>
      <c r="S259" s="22">
        <v>64.55</v>
      </c>
      <c r="T259" s="22">
        <v>64.47</v>
      </c>
      <c r="U259" s="22">
        <v>64.55</v>
      </c>
      <c r="V259" s="22">
        <v>64.63</v>
      </c>
      <c r="W259" s="22">
        <v>65.84</v>
      </c>
      <c r="X259" s="22">
        <v>65.790000000000006</v>
      </c>
      <c r="Y259" s="22">
        <v>62.97</v>
      </c>
    </row>
    <row r="260" spans="1:25" x14ac:dyDescent="0.2">
      <c r="A260" s="48">
        <v>14</v>
      </c>
      <c r="B260" s="22">
        <v>59.33</v>
      </c>
      <c r="C260" s="22">
        <v>51.97</v>
      </c>
      <c r="D260" s="22">
        <v>48.54</v>
      </c>
      <c r="E260" s="22">
        <v>40.96</v>
      </c>
      <c r="F260" s="22">
        <v>39.97</v>
      </c>
      <c r="G260" s="22">
        <v>39.71</v>
      </c>
      <c r="H260" s="22">
        <v>40.340000000000003</v>
      </c>
      <c r="I260" s="22">
        <v>42.61</v>
      </c>
      <c r="J260" s="22">
        <v>51.67</v>
      </c>
      <c r="K260" s="22">
        <v>60.33</v>
      </c>
      <c r="L260" s="22">
        <v>62.34</v>
      </c>
      <c r="M260" s="22">
        <v>62.82</v>
      </c>
      <c r="N260" s="22">
        <v>62.94</v>
      </c>
      <c r="O260" s="22">
        <v>63.52</v>
      </c>
      <c r="P260" s="22">
        <v>63.69</v>
      </c>
      <c r="Q260" s="22">
        <v>63.49</v>
      </c>
      <c r="R260" s="22">
        <v>63.63</v>
      </c>
      <c r="S260" s="22">
        <v>63.51</v>
      </c>
      <c r="T260" s="22">
        <v>63.43</v>
      </c>
      <c r="U260" s="22">
        <v>63.25</v>
      </c>
      <c r="V260" s="22">
        <v>63.01</v>
      </c>
      <c r="W260" s="22">
        <v>63.45</v>
      </c>
      <c r="X260" s="22">
        <v>63.9</v>
      </c>
      <c r="Y260" s="22">
        <v>60.6</v>
      </c>
    </row>
    <row r="261" spans="1:25" x14ac:dyDescent="0.2">
      <c r="A261" s="48">
        <v>15</v>
      </c>
      <c r="B261" s="22">
        <v>58.09</v>
      </c>
      <c r="C261" s="22">
        <v>50.89</v>
      </c>
      <c r="D261" s="22">
        <v>42.51</v>
      </c>
      <c r="E261" s="22">
        <v>39.46</v>
      </c>
      <c r="F261" s="22">
        <v>38.909999999999997</v>
      </c>
      <c r="G261" s="22">
        <v>38.51</v>
      </c>
      <c r="H261" s="22">
        <v>38.799999999999997</v>
      </c>
      <c r="I261" s="22">
        <v>38.65</v>
      </c>
      <c r="J261" s="22">
        <v>49.51</v>
      </c>
      <c r="K261" s="22">
        <v>57.65</v>
      </c>
      <c r="L261" s="22">
        <v>60.33</v>
      </c>
      <c r="M261" s="22">
        <v>61.02</v>
      </c>
      <c r="N261" s="22">
        <v>61.27</v>
      </c>
      <c r="O261" s="22">
        <v>62.11</v>
      </c>
      <c r="P261" s="22">
        <v>62.48</v>
      </c>
      <c r="Q261" s="22">
        <v>62.41</v>
      </c>
      <c r="R261" s="22">
        <v>62.29</v>
      </c>
      <c r="S261" s="22">
        <v>62.36</v>
      </c>
      <c r="T261" s="22">
        <v>62.26</v>
      </c>
      <c r="U261" s="22">
        <v>62.11</v>
      </c>
      <c r="V261" s="22">
        <v>62.11</v>
      </c>
      <c r="W261" s="22">
        <v>62.66</v>
      </c>
      <c r="X261" s="22">
        <v>62.4</v>
      </c>
      <c r="Y261" s="22">
        <v>61.07</v>
      </c>
    </row>
    <row r="262" spans="1:25" x14ac:dyDescent="0.2">
      <c r="A262" s="48">
        <v>16</v>
      </c>
      <c r="B262" s="22">
        <v>56.85</v>
      </c>
      <c r="C262" s="22">
        <v>49.41</v>
      </c>
      <c r="D262" s="22">
        <v>41.08</v>
      </c>
      <c r="E262" s="22">
        <v>39.049999999999997</v>
      </c>
      <c r="F262" s="22">
        <v>38.4</v>
      </c>
      <c r="G262" s="22">
        <v>38.56</v>
      </c>
      <c r="H262" s="22">
        <v>41.47</v>
      </c>
      <c r="I262" s="22">
        <v>54.68</v>
      </c>
      <c r="J262" s="22">
        <v>60.45</v>
      </c>
      <c r="K262" s="22">
        <v>63.72</v>
      </c>
      <c r="L262" s="22">
        <v>64.75</v>
      </c>
      <c r="M262" s="22">
        <v>64.540000000000006</v>
      </c>
      <c r="N262" s="22">
        <v>63.7</v>
      </c>
      <c r="O262" s="22">
        <v>65.03</v>
      </c>
      <c r="P262" s="22">
        <v>65.33</v>
      </c>
      <c r="Q262" s="22">
        <v>64.959999999999994</v>
      </c>
      <c r="R262" s="22">
        <v>64.22</v>
      </c>
      <c r="S262" s="22">
        <v>63.3</v>
      </c>
      <c r="T262" s="22">
        <v>62.39</v>
      </c>
      <c r="U262" s="22">
        <v>61.46</v>
      </c>
      <c r="V262" s="22">
        <v>61.34</v>
      </c>
      <c r="W262" s="22">
        <v>62.09</v>
      </c>
      <c r="X262" s="22">
        <v>61.6</v>
      </c>
      <c r="Y262" s="22">
        <v>57.39</v>
      </c>
    </row>
    <row r="263" spans="1:25" x14ac:dyDescent="0.2">
      <c r="A263" s="48">
        <v>17</v>
      </c>
      <c r="B263" s="22">
        <v>52.26</v>
      </c>
      <c r="C263" s="22">
        <v>39.82</v>
      </c>
      <c r="D263" s="22">
        <v>37.909999999999997</v>
      </c>
      <c r="E263" s="22">
        <v>36.22</v>
      </c>
      <c r="F263" s="22">
        <v>36.69</v>
      </c>
      <c r="G263" s="22">
        <v>37.43</v>
      </c>
      <c r="H263" s="22">
        <v>39.979999999999997</v>
      </c>
      <c r="I263" s="22">
        <v>54.99</v>
      </c>
      <c r="J263" s="22">
        <v>57.8</v>
      </c>
      <c r="K263" s="22">
        <v>61</v>
      </c>
      <c r="L263" s="22">
        <v>62.44</v>
      </c>
      <c r="M263" s="22">
        <v>62.37</v>
      </c>
      <c r="N263" s="22">
        <v>61.72</v>
      </c>
      <c r="O263" s="22">
        <v>62.88</v>
      </c>
      <c r="P263" s="22">
        <v>63.17</v>
      </c>
      <c r="Q263" s="22">
        <v>62.81</v>
      </c>
      <c r="R263" s="22">
        <v>62.47</v>
      </c>
      <c r="S263" s="22">
        <v>61.58</v>
      </c>
      <c r="T263" s="22">
        <v>61.35</v>
      </c>
      <c r="U263" s="22">
        <v>60.61</v>
      </c>
      <c r="V263" s="22">
        <v>60.09</v>
      </c>
      <c r="W263" s="22">
        <v>60.58</v>
      </c>
      <c r="X263" s="22">
        <v>60.03</v>
      </c>
      <c r="Y263" s="22">
        <v>57.66</v>
      </c>
    </row>
    <row r="264" spans="1:25" x14ac:dyDescent="0.2">
      <c r="A264" s="48">
        <v>18</v>
      </c>
      <c r="B264" s="22">
        <v>48.11</v>
      </c>
      <c r="C264" s="22">
        <v>42.61</v>
      </c>
      <c r="D264" s="22">
        <v>39.549999999999997</v>
      </c>
      <c r="E264" s="22">
        <v>38.54</v>
      </c>
      <c r="F264" s="22">
        <v>37.89</v>
      </c>
      <c r="G264" s="22">
        <v>39.409999999999997</v>
      </c>
      <c r="H264" s="22">
        <v>42.55</v>
      </c>
      <c r="I264" s="22">
        <v>56.32</v>
      </c>
      <c r="J264" s="22">
        <v>61.3</v>
      </c>
      <c r="K264" s="22">
        <v>64.75</v>
      </c>
      <c r="L264" s="22">
        <v>66.41</v>
      </c>
      <c r="M264" s="22">
        <v>65.19</v>
      </c>
      <c r="N264" s="22">
        <v>65.14</v>
      </c>
      <c r="O264" s="22">
        <v>66.739999999999995</v>
      </c>
      <c r="P264" s="22">
        <v>66.790000000000006</v>
      </c>
      <c r="Q264" s="22">
        <v>66.19</v>
      </c>
      <c r="R264" s="22">
        <v>65.599999999999994</v>
      </c>
      <c r="S264" s="22">
        <v>63.41</v>
      </c>
      <c r="T264" s="22">
        <v>63.08</v>
      </c>
      <c r="U264" s="22">
        <v>62.17</v>
      </c>
      <c r="V264" s="22">
        <v>60.93</v>
      </c>
      <c r="W264" s="22">
        <v>61.59</v>
      </c>
      <c r="X264" s="22">
        <v>60.16</v>
      </c>
      <c r="Y264" s="22">
        <v>56.72</v>
      </c>
    </row>
    <row r="265" spans="1:25" x14ac:dyDescent="0.2">
      <c r="A265" s="48">
        <v>19</v>
      </c>
      <c r="B265" s="22">
        <v>45.48</v>
      </c>
      <c r="C265" s="22">
        <v>39.74</v>
      </c>
      <c r="D265" s="22">
        <v>39.119999999999997</v>
      </c>
      <c r="E265" s="22">
        <v>38.130000000000003</v>
      </c>
      <c r="F265" s="22">
        <v>37.61</v>
      </c>
      <c r="G265" s="22">
        <v>37.71</v>
      </c>
      <c r="H265" s="22">
        <v>38.17</v>
      </c>
      <c r="I265" s="22">
        <v>50.55</v>
      </c>
      <c r="J265" s="22">
        <v>56.85</v>
      </c>
      <c r="K265" s="22">
        <v>61.14</v>
      </c>
      <c r="L265" s="22">
        <v>61.86</v>
      </c>
      <c r="M265" s="22">
        <v>61.65</v>
      </c>
      <c r="N265" s="22">
        <v>61.07</v>
      </c>
      <c r="O265" s="22">
        <v>62.43</v>
      </c>
      <c r="P265" s="22">
        <v>63.75</v>
      </c>
      <c r="Q265" s="22">
        <v>62.17</v>
      </c>
      <c r="R265" s="22">
        <v>61.38</v>
      </c>
      <c r="S265" s="22">
        <v>60.77</v>
      </c>
      <c r="T265" s="22">
        <v>59.78</v>
      </c>
      <c r="U265" s="22">
        <v>58.29</v>
      </c>
      <c r="V265" s="22">
        <v>56.73</v>
      </c>
      <c r="W265" s="22">
        <v>57.94</v>
      </c>
      <c r="X265" s="22">
        <v>58.09</v>
      </c>
      <c r="Y265" s="22">
        <v>56.26</v>
      </c>
    </row>
    <row r="266" spans="1:25" x14ac:dyDescent="0.2">
      <c r="A266" s="48">
        <v>20</v>
      </c>
      <c r="B266" s="22">
        <v>41.25</v>
      </c>
      <c r="C266" s="22">
        <v>39.28</v>
      </c>
      <c r="D266" s="22">
        <v>38.17</v>
      </c>
      <c r="E266" s="22">
        <v>36.78</v>
      </c>
      <c r="F266" s="22">
        <v>36.049999999999997</v>
      </c>
      <c r="G266" s="22">
        <v>37.67</v>
      </c>
      <c r="H266" s="22">
        <v>38.4</v>
      </c>
      <c r="I266" s="22">
        <v>46.34</v>
      </c>
      <c r="J266" s="22">
        <v>57.96</v>
      </c>
      <c r="K266" s="22">
        <v>63.1</v>
      </c>
      <c r="L266" s="22">
        <v>63.76</v>
      </c>
      <c r="M266" s="22">
        <v>62.32</v>
      </c>
      <c r="N266" s="22">
        <v>62.88</v>
      </c>
      <c r="O266" s="22">
        <v>64.14</v>
      </c>
      <c r="P266" s="22">
        <v>64.2</v>
      </c>
      <c r="Q266" s="22">
        <v>64.58</v>
      </c>
      <c r="R266" s="22">
        <v>64.08</v>
      </c>
      <c r="S266" s="22">
        <v>63.28</v>
      </c>
      <c r="T266" s="22">
        <v>62.04</v>
      </c>
      <c r="U266" s="22">
        <v>60.18</v>
      </c>
      <c r="V266" s="22">
        <v>58.08</v>
      </c>
      <c r="W266" s="22">
        <v>61.3</v>
      </c>
      <c r="X266" s="22">
        <v>61.7</v>
      </c>
      <c r="Y266" s="22">
        <v>53.22</v>
      </c>
    </row>
    <row r="267" spans="1:25" x14ac:dyDescent="0.2">
      <c r="A267" s="48">
        <v>21</v>
      </c>
      <c r="B267" s="22">
        <v>53.43</v>
      </c>
      <c r="C267" s="22">
        <v>45</v>
      </c>
      <c r="D267" s="22">
        <v>41.65</v>
      </c>
      <c r="E267" s="22">
        <v>39.28</v>
      </c>
      <c r="F267" s="22">
        <v>38.6</v>
      </c>
      <c r="G267" s="22">
        <v>38.090000000000003</v>
      </c>
      <c r="H267" s="22">
        <v>37.590000000000003</v>
      </c>
      <c r="I267" s="22">
        <v>43.21</v>
      </c>
      <c r="J267" s="22">
        <v>51.45</v>
      </c>
      <c r="K267" s="22">
        <v>56.16</v>
      </c>
      <c r="L267" s="22">
        <v>59.38</v>
      </c>
      <c r="M267" s="22">
        <v>60.31</v>
      </c>
      <c r="N267" s="22">
        <v>60.45</v>
      </c>
      <c r="O267" s="22">
        <v>60.69</v>
      </c>
      <c r="P267" s="22">
        <v>60.69</v>
      </c>
      <c r="Q267" s="22">
        <v>59.97</v>
      </c>
      <c r="R267" s="22">
        <v>59.85</v>
      </c>
      <c r="S267" s="22">
        <v>59.89</v>
      </c>
      <c r="T267" s="22">
        <v>59.6</v>
      </c>
      <c r="U267" s="22">
        <v>57.76</v>
      </c>
      <c r="V267" s="22">
        <v>54.96</v>
      </c>
      <c r="W267" s="22">
        <v>58.79</v>
      </c>
      <c r="X267" s="22">
        <v>59.48</v>
      </c>
      <c r="Y267" s="22">
        <v>55.27</v>
      </c>
    </row>
    <row r="268" spans="1:25" x14ac:dyDescent="0.2">
      <c r="A268" s="48">
        <v>22</v>
      </c>
      <c r="B268" s="22">
        <v>53.84</v>
      </c>
      <c r="C268" s="22">
        <v>44.52</v>
      </c>
      <c r="D268" s="22">
        <v>41.56</v>
      </c>
      <c r="E268" s="22">
        <v>39.229999999999997</v>
      </c>
      <c r="F268" s="22">
        <v>37.96</v>
      </c>
      <c r="G268" s="22">
        <v>37.25</v>
      </c>
      <c r="H268" s="22">
        <v>38.130000000000003</v>
      </c>
      <c r="I268" s="22">
        <v>37.65</v>
      </c>
      <c r="J268" s="22">
        <v>44.15</v>
      </c>
      <c r="K268" s="22">
        <v>51.72</v>
      </c>
      <c r="L268" s="22">
        <v>56.51</v>
      </c>
      <c r="M268" s="22">
        <v>57.17</v>
      </c>
      <c r="N268" s="22">
        <v>57.5</v>
      </c>
      <c r="O268" s="22">
        <v>59.93</v>
      </c>
      <c r="P268" s="22">
        <v>60.34</v>
      </c>
      <c r="Q268" s="22">
        <v>59.93</v>
      </c>
      <c r="R268" s="22">
        <v>59.96</v>
      </c>
      <c r="S268" s="22">
        <v>57.98</v>
      </c>
      <c r="T268" s="22">
        <v>57.88</v>
      </c>
      <c r="U268" s="22">
        <v>57.61</v>
      </c>
      <c r="V268" s="22">
        <v>57.36</v>
      </c>
      <c r="W268" s="22">
        <v>58.17</v>
      </c>
      <c r="X268" s="22">
        <v>58.44</v>
      </c>
      <c r="Y268" s="22">
        <v>57.43</v>
      </c>
    </row>
    <row r="269" spans="1:25" x14ac:dyDescent="0.2">
      <c r="A269" s="48">
        <v>23</v>
      </c>
      <c r="B269" s="22">
        <v>51.96</v>
      </c>
      <c r="C269" s="22">
        <v>45.59</v>
      </c>
      <c r="D269" s="22">
        <v>40.71</v>
      </c>
      <c r="E269" s="22">
        <v>39.85</v>
      </c>
      <c r="F269" s="22">
        <v>38.54</v>
      </c>
      <c r="G269" s="22">
        <v>39.81</v>
      </c>
      <c r="H269" s="22">
        <v>41.97</v>
      </c>
      <c r="I269" s="22">
        <v>52.42</v>
      </c>
      <c r="J269" s="22">
        <v>60.63</v>
      </c>
      <c r="K269" s="22">
        <v>66.81</v>
      </c>
      <c r="L269" s="22">
        <v>68.02</v>
      </c>
      <c r="M269" s="22">
        <v>67.39</v>
      </c>
      <c r="N269" s="22">
        <v>66.430000000000007</v>
      </c>
      <c r="O269" s="22">
        <v>68.06</v>
      </c>
      <c r="P269" s="22">
        <v>68.349999999999994</v>
      </c>
      <c r="Q269" s="22">
        <v>67.349999999999994</v>
      </c>
      <c r="R269" s="22">
        <v>66.510000000000005</v>
      </c>
      <c r="S269" s="22">
        <v>64.510000000000005</v>
      </c>
      <c r="T269" s="22">
        <v>63.43</v>
      </c>
      <c r="U269" s="22">
        <v>60.3</v>
      </c>
      <c r="V269" s="22">
        <v>57.19</v>
      </c>
      <c r="W269" s="22">
        <v>59.52</v>
      </c>
      <c r="X269" s="22">
        <v>59.39</v>
      </c>
      <c r="Y269" s="22">
        <v>54.59</v>
      </c>
    </row>
    <row r="270" spans="1:25" x14ac:dyDescent="0.2">
      <c r="A270" s="48">
        <v>24</v>
      </c>
      <c r="B270" s="22">
        <v>49.31</v>
      </c>
      <c r="C270" s="22">
        <v>39.18</v>
      </c>
      <c r="D270" s="22">
        <v>37.9</v>
      </c>
      <c r="E270" s="22">
        <v>37.270000000000003</v>
      </c>
      <c r="F270" s="22">
        <v>37.03</v>
      </c>
      <c r="G270" s="22">
        <v>37.6</v>
      </c>
      <c r="H270" s="22">
        <v>39.43</v>
      </c>
      <c r="I270" s="22">
        <v>49.23</v>
      </c>
      <c r="J270" s="22">
        <v>53.06</v>
      </c>
      <c r="K270" s="22">
        <v>62.71</v>
      </c>
      <c r="L270" s="22">
        <v>63.96</v>
      </c>
      <c r="M270" s="22">
        <v>63.33</v>
      </c>
      <c r="N270" s="22">
        <v>62.63</v>
      </c>
      <c r="O270" s="22">
        <v>64.75</v>
      </c>
      <c r="P270" s="22">
        <v>64.77</v>
      </c>
      <c r="Q270" s="22">
        <v>63.7</v>
      </c>
      <c r="R270" s="22">
        <v>62.74</v>
      </c>
      <c r="S270" s="22">
        <v>61.12</v>
      </c>
      <c r="T270" s="22">
        <v>59.43</v>
      </c>
      <c r="U270" s="22">
        <v>56.37</v>
      </c>
      <c r="V270" s="22">
        <v>53.24</v>
      </c>
      <c r="W270" s="22">
        <v>54.6</v>
      </c>
      <c r="X270" s="22">
        <v>54.27</v>
      </c>
      <c r="Y270" s="22">
        <v>52.05</v>
      </c>
    </row>
    <row r="271" spans="1:25" x14ac:dyDescent="0.2">
      <c r="A271" s="48">
        <v>25</v>
      </c>
      <c r="B271" s="22">
        <v>51.08</v>
      </c>
      <c r="C271" s="22">
        <v>41.23</v>
      </c>
      <c r="D271" s="22">
        <v>38.340000000000003</v>
      </c>
      <c r="E271" s="22">
        <v>36.42</v>
      </c>
      <c r="F271" s="22">
        <v>36.85</v>
      </c>
      <c r="G271" s="22">
        <v>37.42</v>
      </c>
      <c r="H271" s="22">
        <v>39.06</v>
      </c>
      <c r="I271" s="22">
        <v>52.33</v>
      </c>
      <c r="J271" s="22">
        <v>56.44</v>
      </c>
      <c r="K271" s="22">
        <v>63.49</v>
      </c>
      <c r="L271" s="22">
        <v>64.569999999999993</v>
      </c>
      <c r="M271" s="22">
        <v>64.34</v>
      </c>
      <c r="N271" s="22">
        <v>63.58</v>
      </c>
      <c r="O271" s="22">
        <v>64.94</v>
      </c>
      <c r="P271" s="22">
        <v>65.05</v>
      </c>
      <c r="Q271" s="22">
        <v>64.14</v>
      </c>
      <c r="R271" s="22">
        <v>63.26</v>
      </c>
      <c r="S271" s="22">
        <v>61.76</v>
      </c>
      <c r="T271" s="22">
        <v>60.21</v>
      </c>
      <c r="U271" s="22">
        <v>57.96</v>
      </c>
      <c r="V271" s="22">
        <v>56.57</v>
      </c>
      <c r="W271" s="22">
        <v>57.48</v>
      </c>
      <c r="X271" s="22">
        <v>57</v>
      </c>
      <c r="Y271" s="22">
        <v>55.67</v>
      </c>
    </row>
    <row r="272" spans="1:25" x14ac:dyDescent="0.2">
      <c r="A272" s="48">
        <v>26</v>
      </c>
      <c r="B272" s="22">
        <v>51.11</v>
      </c>
      <c r="C272" s="22">
        <v>40.78</v>
      </c>
      <c r="D272" s="22">
        <v>40.22</v>
      </c>
      <c r="E272" s="22">
        <v>38.520000000000003</v>
      </c>
      <c r="F272" s="22">
        <v>37.83</v>
      </c>
      <c r="G272" s="22">
        <v>39.32</v>
      </c>
      <c r="H272" s="22">
        <v>40.630000000000003</v>
      </c>
      <c r="I272" s="22">
        <v>52.67</v>
      </c>
      <c r="J272" s="22">
        <v>56.29</v>
      </c>
      <c r="K272" s="22">
        <v>64.650000000000006</v>
      </c>
      <c r="L272" s="22">
        <v>65.67</v>
      </c>
      <c r="M272" s="22">
        <v>65.47</v>
      </c>
      <c r="N272" s="22">
        <v>64.62</v>
      </c>
      <c r="O272" s="22">
        <v>66.349999999999994</v>
      </c>
      <c r="P272" s="22">
        <v>65.91</v>
      </c>
      <c r="Q272" s="22">
        <v>65.25</v>
      </c>
      <c r="R272" s="22">
        <v>64.510000000000005</v>
      </c>
      <c r="S272" s="22">
        <v>62.88</v>
      </c>
      <c r="T272" s="22">
        <v>59.96</v>
      </c>
      <c r="U272" s="22">
        <v>58.78</v>
      </c>
      <c r="V272" s="22">
        <v>56.88</v>
      </c>
      <c r="W272" s="22">
        <v>57.96</v>
      </c>
      <c r="X272" s="22">
        <v>57.9</v>
      </c>
      <c r="Y272" s="22">
        <v>53.55</v>
      </c>
    </row>
    <row r="273" spans="1:25" x14ac:dyDescent="0.2">
      <c r="A273" s="48">
        <v>27</v>
      </c>
      <c r="B273" s="22">
        <v>51.91</v>
      </c>
      <c r="C273" s="22">
        <v>40.86</v>
      </c>
      <c r="D273" s="22">
        <v>40.15</v>
      </c>
      <c r="E273" s="22">
        <v>38.619999999999997</v>
      </c>
      <c r="F273" s="22">
        <v>38.869999999999997</v>
      </c>
      <c r="G273" s="22">
        <v>39.54</v>
      </c>
      <c r="H273" s="22">
        <v>40.82</v>
      </c>
      <c r="I273" s="22">
        <v>52.8</v>
      </c>
      <c r="J273" s="22">
        <v>56.49</v>
      </c>
      <c r="K273" s="22">
        <v>63.76</v>
      </c>
      <c r="L273" s="22">
        <v>65.180000000000007</v>
      </c>
      <c r="M273" s="22">
        <v>64.900000000000006</v>
      </c>
      <c r="N273" s="22">
        <v>63.94</v>
      </c>
      <c r="O273" s="22">
        <v>65.27</v>
      </c>
      <c r="P273" s="22">
        <v>65.5</v>
      </c>
      <c r="Q273" s="22">
        <v>64.819999999999993</v>
      </c>
      <c r="R273" s="22">
        <v>64.44</v>
      </c>
      <c r="S273" s="22">
        <v>63.25</v>
      </c>
      <c r="T273" s="22">
        <v>61.62</v>
      </c>
      <c r="U273" s="22">
        <v>59.59</v>
      </c>
      <c r="V273" s="22">
        <v>58.42</v>
      </c>
      <c r="W273" s="22">
        <v>59.32</v>
      </c>
      <c r="X273" s="22">
        <v>59.24</v>
      </c>
      <c r="Y273" s="22">
        <v>55.9</v>
      </c>
    </row>
    <row r="274" spans="1:25" x14ac:dyDescent="0.2">
      <c r="A274" s="48">
        <v>28</v>
      </c>
      <c r="B274" s="22">
        <v>55.12</v>
      </c>
      <c r="C274" s="22">
        <v>51.79</v>
      </c>
      <c r="D274" s="22">
        <v>44.9</v>
      </c>
      <c r="E274" s="22">
        <v>40.33</v>
      </c>
      <c r="F274" s="22">
        <v>40.380000000000003</v>
      </c>
      <c r="G274" s="22">
        <v>40.200000000000003</v>
      </c>
      <c r="H274" s="22">
        <v>40.65</v>
      </c>
      <c r="I274" s="22">
        <v>46.78</v>
      </c>
      <c r="J274" s="22">
        <v>53.44</v>
      </c>
      <c r="K274" s="22">
        <v>56.84</v>
      </c>
      <c r="L274" s="22">
        <v>58.93</v>
      </c>
      <c r="M274" s="22">
        <v>59.77</v>
      </c>
      <c r="N274" s="22">
        <v>60</v>
      </c>
      <c r="O274" s="22">
        <v>59.89</v>
      </c>
      <c r="P274" s="22">
        <v>59.71</v>
      </c>
      <c r="Q274" s="22">
        <v>59.48</v>
      </c>
      <c r="R274" s="22">
        <v>59.29</v>
      </c>
      <c r="S274" s="22">
        <v>59.21</v>
      </c>
      <c r="T274" s="22">
        <v>59.3</v>
      </c>
      <c r="U274" s="22">
        <v>59.29</v>
      </c>
      <c r="V274" s="22">
        <v>57.65</v>
      </c>
      <c r="W274" s="22">
        <v>58.64</v>
      </c>
      <c r="X274" s="22">
        <v>59.54</v>
      </c>
      <c r="Y274" s="22">
        <v>57.56</v>
      </c>
    </row>
    <row r="275" spans="1:25" x14ac:dyDescent="0.2">
      <c r="A275" s="48">
        <v>29</v>
      </c>
      <c r="B275" s="22">
        <v>54.75</v>
      </c>
      <c r="C275" s="22">
        <v>47.41</v>
      </c>
      <c r="D275" s="22">
        <v>40.61</v>
      </c>
      <c r="E275" s="22">
        <v>39.9</v>
      </c>
      <c r="F275" s="22">
        <v>39.159999999999997</v>
      </c>
      <c r="G275" s="22">
        <v>38.04</v>
      </c>
      <c r="H275" s="22">
        <v>37.79</v>
      </c>
      <c r="I275" s="22">
        <v>38.04</v>
      </c>
      <c r="J275" s="22">
        <v>39.19</v>
      </c>
      <c r="K275" s="22">
        <v>52.38</v>
      </c>
      <c r="L275" s="22">
        <v>55.92</v>
      </c>
      <c r="M275" s="22">
        <v>57.13</v>
      </c>
      <c r="N275" s="22">
        <v>57.5</v>
      </c>
      <c r="O275" s="22">
        <v>58.2</v>
      </c>
      <c r="P275" s="22">
        <v>58.52</v>
      </c>
      <c r="Q275" s="22">
        <v>58.44</v>
      </c>
      <c r="R275" s="22">
        <v>57.98</v>
      </c>
      <c r="S275" s="22">
        <v>57.91</v>
      </c>
      <c r="T275" s="22">
        <v>57.97</v>
      </c>
      <c r="U275" s="22">
        <v>57.96</v>
      </c>
      <c r="V275" s="22">
        <v>58.08</v>
      </c>
      <c r="W275" s="22">
        <v>58.9</v>
      </c>
      <c r="X275" s="22">
        <v>59.09</v>
      </c>
      <c r="Y275" s="22">
        <v>58.35</v>
      </c>
    </row>
    <row r="276" spans="1:25" x14ac:dyDescent="0.2">
      <c r="A276" s="48">
        <v>30</v>
      </c>
      <c r="B276" s="22">
        <v>53.32</v>
      </c>
      <c r="C276" s="22">
        <v>40.619999999999997</v>
      </c>
      <c r="D276" s="22">
        <v>39.83</v>
      </c>
      <c r="E276" s="22">
        <v>37.64</v>
      </c>
      <c r="F276" s="22">
        <v>37.54</v>
      </c>
      <c r="G276" s="22">
        <v>38.380000000000003</v>
      </c>
      <c r="H276" s="22">
        <v>53.63</v>
      </c>
      <c r="I276" s="22">
        <v>55.38</v>
      </c>
      <c r="J276" s="22">
        <v>59.51</v>
      </c>
      <c r="K276" s="22">
        <v>64.66</v>
      </c>
      <c r="L276" s="22">
        <v>64.98</v>
      </c>
      <c r="M276" s="22">
        <v>64.55</v>
      </c>
      <c r="N276" s="22">
        <v>63.92</v>
      </c>
      <c r="O276" s="22">
        <v>65.430000000000007</v>
      </c>
      <c r="P276" s="22">
        <v>65.97</v>
      </c>
      <c r="Q276" s="22">
        <v>64.53</v>
      </c>
      <c r="R276" s="22">
        <v>64.27</v>
      </c>
      <c r="S276" s="22">
        <v>63.01</v>
      </c>
      <c r="T276" s="22">
        <v>61.79</v>
      </c>
      <c r="U276" s="22">
        <v>60.92</v>
      </c>
      <c r="V276" s="22">
        <v>60.37</v>
      </c>
      <c r="W276" s="22">
        <v>61.12</v>
      </c>
      <c r="X276" s="22">
        <v>60.77</v>
      </c>
      <c r="Y276" s="22">
        <v>58.18</v>
      </c>
    </row>
    <row r="277" spans="1:25" x14ac:dyDescent="0.2">
      <c r="A277" s="48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48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9.94</v>
      </c>
      <c r="J283" s="27">
        <v>1.42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48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4.6399999999999997</v>
      </c>
      <c r="H284" s="27">
        <v>9.15</v>
      </c>
      <c r="I284" s="27">
        <v>23.21</v>
      </c>
      <c r="J284" s="27">
        <v>12.19</v>
      </c>
      <c r="K284" s="27">
        <v>2.5499999999999998</v>
      </c>
      <c r="L284" s="27">
        <v>0.9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48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2.08</v>
      </c>
      <c r="G285" s="27">
        <v>6.22</v>
      </c>
      <c r="H285" s="27">
        <v>11.16</v>
      </c>
      <c r="I285" s="27">
        <v>27.5</v>
      </c>
      <c r="J285" s="27">
        <v>12.71</v>
      </c>
      <c r="K285" s="27">
        <v>2.59</v>
      </c>
      <c r="L285" s="27">
        <v>1.35</v>
      </c>
      <c r="M285" s="27">
        <v>1.61</v>
      </c>
      <c r="N285" s="27">
        <v>2.7</v>
      </c>
      <c r="O285" s="27">
        <v>4.59</v>
      </c>
      <c r="P285" s="27">
        <v>8.94</v>
      </c>
      <c r="Q285" s="27">
        <v>1.33</v>
      </c>
      <c r="R285" s="27">
        <v>1.02</v>
      </c>
      <c r="S285" s="27">
        <v>3.15</v>
      </c>
      <c r="T285" s="27">
        <v>1.32</v>
      </c>
      <c r="U285" s="27">
        <v>4.18</v>
      </c>
      <c r="V285" s="27">
        <v>4.5599999999999996</v>
      </c>
      <c r="W285" s="27">
        <v>3.66</v>
      </c>
      <c r="X285" s="27">
        <v>0</v>
      </c>
      <c r="Y285" s="27">
        <v>0</v>
      </c>
    </row>
    <row r="286" spans="1:25" x14ac:dyDescent="0.2">
      <c r="A286" s="48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2.5299999999999998</v>
      </c>
      <c r="H286" s="27">
        <v>3.38</v>
      </c>
      <c r="I286" s="27">
        <v>21.65</v>
      </c>
      <c r="J286" s="27">
        <v>11.59</v>
      </c>
      <c r="K286" s="27">
        <v>7.19</v>
      </c>
      <c r="L286" s="27">
        <v>5.22</v>
      </c>
      <c r="M286" s="27">
        <v>0.61</v>
      </c>
      <c r="N286" s="27">
        <v>5.33</v>
      </c>
      <c r="O286" s="27">
        <v>2.4300000000000002</v>
      </c>
      <c r="P286" s="27">
        <v>3.29</v>
      </c>
      <c r="Q286" s="27">
        <v>1.5</v>
      </c>
      <c r="R286" s="27">
        <v>0</v>
      </c>
      <c r="S286" s="27">
        <v>2.56</v>
      </c>
      <c r="T286" s="27">
        <v>0.56000000000000005</v>
      </c>
      <c r="U286" s="27">
        <v>1.57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48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2.35</v>
      </c>
      <c r="H287" s="27">
        <v>5.93</v>
      </c>
      <c r="I287" s="27">
        <v>20.170000000000002</v>
      </c>
      <c r="J287" s="27">
        <v>4.82</v>
      </c>
      <c r="K287" s="27">
        <v>2.41</v>
      </c>
      <c r="L287" s="27">
        <v>0</v>
      </c>
      <c r="M287" s="27">
        <v>0</v>
      </c>
      <c r="N287" s="27">
        <v>3.53</v>
      </c>
      <c r="O287" s="27">
        <v>2.25</v>
      </c>
      <c r="P287" s="27">
        <v>10.47</v>
      </c>
      <c r="Q287" s="27">
        <v>8.9</v>
      </c>
      <c r="R287" s="27">
        <v>10.36</v>
      </c>
      <c r="S287" s="27">
        <v>3</v>
      </c>
      <c r="T287" s="27">
        <v>5.05</v>
      </c>
      <c r="U287" s="27">
        <v>2.46</v>
      </c>
      <c r="V287" s="27">
        <v>9.69</v>
      </c>
      <c r="W287" s="27">
        <v>12.69</v>
      </c>
      <c r="X287" s="27">
        <v>0</v>
      </c>
      <c r="Y287" s="27">
        <v>0</v>
      </c>
    </row>
    <row r="288" spans="1:25" x14ac:dyDescent="0.2">
      <c r="A288" s="48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2.83</v>
      </c>
      <c r="H288" s="27">
        <v>8.4</v>
      </c>
      <c r="I288" s="27">
        <v>17.23</v>
      </c>
      <c r="J288" s="27">
        <v>5.85</v>
      </c>
      <c r="K288" s="27">
        <v>6.45</v>
      </c>
      <c r="L288" s="27">
        <v>1.52</v>
      </c>
      <c r="M288" s="27">
        <v>0.69</v>
      </c>
      <c r="N288" s="27">
        <v>12.76</v>
      </c>
      <c r="O288" s="27">
        <v>17.329999999999998</v>
      </c>
      <c r="P288" s="27">
        <v>38.229999999999997</v>
      </c>
      <c r="Q288" s="27">
        <v>28.86</v>
      </c>
      <c r="R288" s="27">
        <v>43.55</v>
      </c>
      <c r="S288" s="27">
        <v>25.78</v>
      </c>
      <c r="T288" s="27">
        <v>5.19</v>
      </c>
      <c r="U288" s="27">
        <v>5.18</v>
      </c>
      <c r="V288" s="27">
        <v>48.61</v>
      </c>
      <c r="W288" s="27">
        <v>40.659999999999997</v>
      </c>
      <c r="X288" s="27">
        <v>0</v>
      </c>
      <c r="Y288" s="27">
        <v>0</v>
      </c>
    </row>
    <row r="289" spans="1:25" x14ac:dyDescent="0.2">
      <c r="A289" s="48">
        <v>7</v>
      </c>
      <c r="B289" s="27">
        <v>0</v>
      </c>
      <c r="C289" s="27">
        <v>0</v>
      </c>
      <c r="D289" s="27">
        <v>2.62</v>
      </c>
      <c r="E289" s="27">
        <v>7.89</v>
      </c>
      <c r="F289" s="27">
        <v>1.67</v>
      </c>
      <c r="G289" s="27">
        <v>3.3</v>
      </c>
      <c r="H289" s="27">
        <v>6.1</v>
      </c>
      <c r="I289" s="27">
        <v>11.2</v>
      </c>
      <c r="J289" s="27">
        <v>25.64</v>
      </c>
      <c r="K289" s="27">
        <v>20.88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0.03</v>
      </c>
      <c r="S289" s="27">
        <v>0</v>
      </c>
      <c r="T289" s="27">
        <v>1.4</v>
      </c>
      <c r="U289" s="27">
        <v>0</v>
      </c>
      <c r="V289" s="27">
        <v>0.01</v>
      </c>
      <c r="W289" s="27">
        <v>8.0399999999999991</v>
      </c>
      <c r="X289" s="27">
        <v>0</v>
      </c>
      <c r="Y289" s="27">
        <v>0</v>
      </c>
    </row>
    <row r="290" spans="1:25" x14ac:dyDescent="0.2">
      <c r="A290" s="48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2.63</v>
      </c>
      <c r="J290" s="27">
        <v>15.31</v>
      </c>
      <c r="K290" s="27">
        <v>3.75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0.69</v>
      </c>
      <c r="X290" s="27">
        <v>0</v>
      </c>
      <c r="Y290" s="27">
        <v>0.06</v>
      </c>
    </row>
    <row r="291" spans="1:25" x14ac:dyDescent="0.2">
      <c r="A291" s="48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3.61</v>
      </c>
      <c r="H291" s="27">
        <v>19.84</v>
      </c>
      <c r="I291" s="27">
        <v>27.6</v>
      </c>
      <c r="J291" s="27">
        <v>53.68</v>
      </c>
      <c r="K291" s="27">
        <v>50.45</v>
      </c>
      <c r="L291" s="27">
        <v>45</v>
      </c>
      <c r="M291" s="27">
        <v>34.69</v>
      </c>
      <c r="N291" s="27">
        <v>12.5</v>
      </c>
      <c r="O291" s="27">
        <v>19.66</v>
      </c>
      <c r="P291" s="27">
        <v>88.09</v>
      </c>
      <c r="Q291" s="27">
        <v>43.16</v>
      </c>
      <c r="R291" s="27">
        <v>50.99</v>
      </c>
      <c r="S291" s="27">
        <v>45.29</v>
      </c>
      <c r="T291" s="27">
        <v>32.380000000000003</v>
      </c>
      <c r="U291" s="27">
        <v>46.23</v>
      </c>
      <c r="V291" s="27">
        <v>22.71</v>
      </c>
      <c r="W291" s="27">
        <v>24.02</v>
      </c>
      <c r="X291" s="27">
        <v>9.6</v>
      </c>
      <c r="Y291" s="27">
        <v>0</v>
      </c>
    </row>
    <row r="292" spans="1:25" x14ac:dyDescent="0.2">
      <c r="A292" s="48">
        <v>10</v>
      </c>
      <c r="B292" s="27">
        <v>0</v>
      </c>
      <c r="C292" s="27">
        <v>3.81</v>
      </c>
      <c r="D292" s="27">
        <v>0</v>
      </c>
      <c r="E292" s="27">
        <v>0</v>
      </c>
      <c r="F292" s="27">
        <v>0</v>
      </c>
      <c r="G292" s="27">
        <v>0</v>
      </c>
      <c r="H292" s="27">
        <v>13.18</v>
      </c>
      <c r="I292" s="27">
        <v>20.87</v>
      </c>
      <c r="J292" s="27">
        <v>10.47</v>
      </c>
      <c r="K292" s="27">
        <v>0.34</v>
      </c>
      <c r="L292" s="27">
        <v>0</v>
      </c>
      <c r="M292" s="27">
        <v>0</v>
      </c>
      <c r="N292" s="27">
        <v>0.48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48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4.4400000000000004</v>
      </c>
      <c r="H293" s="27">
        <v>8.89</v>
      </c>
      <c r="I293" s="27">
        <v>28.22</v>
      </c>
      <c r="J293" s="27">
        <v>10.06</v>
      </c>
      <c r="K293" s="27">
        <v>7.37</v>
      </c>
      <c r="L293" s="27">
        <v>7.2</v>
      </c>
      <c r="M293" s="27">
        <v>3.62</v>
      </c>
      <c r="N293" s="27">
        <v>5.61</v>
      </c>
      <c r="O293" s="27">
        <v>5.07</v>
      </c>
      <c r="P293" s="27">
        <v>0</v>
      </c>
      <c r="Q293" s="27">
        <v>0.01</v>
      </c>
      <c r="R293" s="27">
        <v>0.67</v>
      </c>
      <c r="S293" s="27">
        <v>3.01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</row>
    <row r="294" spans="1:25" x14ac:dyDescent="0.2">
      <c r="A294" s="48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0.13</v>
      </c>
      <c r="H294" s="27">
        <v>0.21</v>
      </c>
      <c r="I294" s="27">
        <v>5.23</v>
      </c>
      <c r="J294" s="27">
        <v>1.42</v>
      </c>
      <c r="K294" s="27">
        <v>1.51</v>
      </c>
      <c r="L294" s="27">
        <v>0.17</v>
      </c>
      <c r="M294" s="27">
        <v>0.06</v>
      </c>
      <c r="N294" s="27">
        <v>0</v>
      </c>
      <c r="O294" s="27">
        <v>0</v>
      </c>
      <c r="P294" s="27">
        <v>0.57999999999999996</v>
      </c>
      <c r="Q294" s="27">
        <v>0</v>
      </c>
      <c r="R294" s="27">
        <v>1.55</v>
      </c>
      <c r="S294" s="27">
        <v>2.35</v>
      </c>
      <c r="T294" s="27">
        <v>1.56</v>
      </c>
      <c r="U294" s="27">
        <v>1.7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48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4.42</v>
      </c>
      <c r="I295" s="27">
        <v>0</v>
      </c>
      <c r="J295" s="27">
        <v>12.63</v>
      </c>
      <c r="K295" s="27">
        <v>0.03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0.45</v>
      </c>
      <c r="W295" s="27">
        <v>0</v>
      </c>
      <c r="X295" s="27">
        <v>0</v>
      </c>
      <c r="Y295" s="27">
        <v>0</v>
      </c>
    </row>
    <row r="296" spans="1:25" x14ac:dyDescent="0.2">
      <c r="A296" s="48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0.66</v>
      </c>
      <c r="J296" s="27">
        <v>0.44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48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3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48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16.97</v>
      </c>
      <c r="I298" s="27">
        <v>7.46</v>
      </c>
      <c r="J298" s="27">
        <v>11.92</v>
      </c>
      <c r="K298" s="27">
        <v>6.61</v>
      </c>
      <c r="L298" s="27">
        <v>3.71</v>
      </c>
      <c r="M298" s="27">
        <v>1.47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48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4.93</v>
      </c>
      <c r="H299" s="27">
        <v>3.79</v>
      </c>
      <c r="I299" s="27">
        <v>0</v>
      </c>
      <c r="J299" s="27">
        <v>2.1</v>
      </c>
      <c r="K299" s="27">
        <v>8.52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48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0.73</v>
      </c>
      <c r="G300" s="27">
        <v>8.52</v>
      </c>
      <c r="H300" s="27">
        <v>13.74</v>
      </c>
      <c r="I300" s="27">
        <v>6.63</v>
      </c>
      <c r="J300" s="27">
        <v>0.52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48">
        <v>19</v>
      </c>
      <c r="B301" s="27">
        <v>0</v>
      </c>
      <c r="C301" s="27">
        <v>2.2400000000000002</v>
      </c>
      <c r="D301" s="27">
        <v>0</v>
      </c>
      <c r="E301" s="27">
        <v>0</v>
      </c>
      <c r="F301" s="27">
        <v>0</v>
      </c>
      <c r="G301" s="27">
        <v>3.28</v>
      </c>
      <c r="H301" s="27">
        <v>12.87</v>
      </c>
      <c r="I301" s="27">
        <v>2.21</v>
      </c>
      <c r="J301" s="27">
        <v>5.71</v>
      </c>
      <c r="K301" s="27">
        <v>0.6</v>
      </c>
      <c r="L301" s="27">
        <v>0</v>
      </c>
      <c r="M301" s="27">
        <v>0</v>
      </c>
      <c r="N301" s="27">
        <v>0.08</v>
      </c>
      <c r="O301" s="27">
        <v>0</v>
      </c>
      <c r="P301" s="27">
        <v>0</v>
      </c>
      <c r="Q301" s="27">
        <v>0.22</v>
      </c>
      <c r="R301" s="27">
        <v>0</v>
      </c>
      <c r="S301" s="27">
        <v>0.01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48">
        <v>20</v>
      </c>
      <c r="B302" s="27">
        <v>0.21</v>
      </c>
      <c r="C302" s="27">
        <v>0.16</v>
      </c>
      <c r="D302" s="27">
        <v>1.04</v>
      </c>
      <c r="E302" s="27">
        <v>2.67</v>
      </c>
      <c r="F302" s="27">
        <v>4.59</v>
      </c>
      <c r="G302" s="27">
        <v>3.63</v>
      </c>
      <c r="H302" s="27">
        <v>4.0199999999999996</v>
      </c>
      <c r="I302" s="27">
        <v>3.81</v>
      </c>
      <c r="J302" s="27">
        <v>7.29</v>
      </c>
      <c r="K302" s="27">
        <v>0.86</v>
      </c>
      <c r="L302" s="27">
        <v>0.11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0.34</v>
      </c>
      <c r="W302" s="27">
        <v>0</v>
      </c>
      <c r="X302" s="27">
        <v>0</v>
      </c>
      <c r="Y302" s="27">
        <v>0</v>
      </c>
    </row>
    <row r="303" spans="1:25" x14ac:dyDescent="0.2">
      <c r="A303" s="48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1.91</v>
      </c>
      <c r="H303" s="27">
        <v>5.07</v>
      </c>
      <c r="I303" s="27">
        <v>10.58</v>
      </c>
      <c r="J303" s="27">
        <v>4.5999999999999996</v>
      </c>
      <c r="K303" s="27">
        <v>5.81</v>
      </c>
      <c r="L303" s="27">
        <v>3.22</v>
      </c>
      <c r="M303" s="27">
        <v>1.03</v>
      </c>
      <c r="N303" s="27">
        <v>2.52</v>
      </c>
      <c r="O303" s="27">
        <v>2.3199999999999998</v>
      </c>
      <c r="P303" s="27">
        <v>6.77</v>
      </c>
      <c r="Q303" s="27">
        <v>6.12</v>
      </c>
      <c r="R303" s="27">
        <v>6.74</v>
      </c>
      <c r="S303" s="27">
        <v>6.3</v>
      </c>
      <c r="T303" s="27">
        <v>5.1100000000000003</v>
      </c>
      <c r="U303" s="27">
        <v>8.84</v>
      </c>
      <c r="V303" s="27">
        <v>16.02</v>
      </c>
      <c r="W303" s="27">
        <v>6.5</v>
      </c>
      <c r="X303" s="27">
        <v>9.9700000000000006</v>
      </c>
      <c r="Y303" s="27">
        <v>4.2300000000000004</v>
      </c>
    </row>
    <row r="304" spans="1:25" x14ac:dyDescent="0.2">
      <c r="A304" s="48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0.02</v>
      </c>
      <c r="G304" s="27">
        <v>1.82</v>
      </c>
      <c r="H304" s="27">
        <v>4.8600000000000003</v>
      </c>
      <c r="I304" s="27">
        <v>17.100000000000001</v>
      </c>
      <c r="J304" s="27">
        <v>16.739999999999998</v>
      </c>
      <c r="K304" s="27">
        <v>9.52</v>
      </c>
      <c r="L304" s="27">
        <v>2.25</v>
      </c>
      <c r="M304" s="27">
        <v>1.33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</row>
    <row r="305" spans="1:25" x14ac:dyDescent="0.2">
      <c r="A305" s="48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0.05</v>
      </c>
      <c r="I305" s="27">
        <v>10.28</v>
      </c>
      <c r="J305" s="27">
        <v>8.02</v>
      </c>
      <c r="K305" s="27">
        <v>0</v>
      </c>
      <c r="L305" s="27">
        <v>0</v>
      </c>
      <c r="M305" s="27">
        <v>0</v>
      </c>
      <c r="N305" s="27">
        <v>6.31</v>
      </c>
      <c r="O305" s="27">
        <v>4.58</v>
      </c>
      <c r="P305" s="27">
        <v>134.94</v>
      </c>
      <c r="Q305" s="27">
        <v>3.73</v>
      </c>
      <c r="R305" s="27">
        <v>0.14000000000000001</v>
      </c>
      <c r="S305" s="27">
        <v>0</v>
      </c>
      <c r="T305" s="27">
        <v>0</v>
      </c>
      <c r="U305" s="27">
        <v>0.95</v>
      </c>
      <c r="V305" s="27">
        <v>4.53</v>
      </c>
      <c r="W305" s="27">
        <v>2.48</v>
      </c>
      <c r="X305" s="27">
        <v>0</v>
      </c>
      <c r="Y305" s="27">
        <v>0</v>
      </c>
    </row>
    <row r="306" spans="1:25" x14ac:dyDescent="0.2">
      <c r="A306" s="48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2.9</v>
      </c>
      <c r="G306" s="27">
        <v>5.81</v>
      </c>
      <c r="H306" s="27">
        <v>15.91</v>
      </c>
      <c r="I306" s="27">
        <v>13.76</v>
      </c>
      <c r="J306" s="27">
        <v>28.99</v>
      </c>
      <c r="K306" s="27">
        <v>11.5</v>
      </c>
      <c r="L306" s="27">
        <v>8.1300000000000008</v>
      </c>
      <c r="M306" s="27">
        <v>6.54</v>
      </c>
      <c r="N306" s="27">
        <v>9.35</v>
      </c>
      <c r="O306" s="27">
        <v>8.23</v>
      </c>
      <c r="P306" s="27">
        <v>6.46</v>
      </c>
      <c r="Q306" s="27">
        <v>6.04</v>
      </c>
      <c r="R306" s="27">
        <v>3.27</v>
      </c>
      <c r="S306" s="27">
        <v>5.2</v>
      </c>
      <c r="T306" s="27">
        <v>7.55</v>
      </c>
      <c r="U306" s="27">
        <v>13.06</v>
      </c>
      <c r="V306" s="27">
        <v>15.8</v>
      </c>
      <c r="W306" s="27">
        <v>12.86</v>
      </c>
      <c r="X306" s="27">
        <v>0</v>
      </c>
      <c r="Y306" s="27">
        <v>0</v>
      </c>
    </row>
    <row r="307" spans="1:25" x14ac:dyDescent="0.2">
      <c r="A307" s="48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0.21</v>
      </c>
      <c r="G307" s="27">
        <v>5.75</v>
      </c>
      <c r="H307" s="27">
        <v>15.22</v>
      </c>
      <c r="I307" s="27">
        <v>10.5</v>
      </c>
      <c r="J307" s="27">
        <v>15.88</v>
      </c>
      <c r="K307" s="27">
        <v>2.02</v>
      </c>
      <c r="L307" s="27">
        <v>0.17</v>
      </c>
      <c r="M307" s="27">
        <v>0</v>
      </c>
      <c r="N307" s="27">
        <v>0.35</v>
      </c>
      <c r="O307" s="27">
        <v>7.0000000000000007E-2</v>
      </c>
      <c r="P307" s="27">
        <v>0.05</v>
      </c>
      <c r="Q307" s="27">
        <v>0</v>
      </c>
      <c r="R307" s="27">
        <v>0</v>
      </c>
      <c r="S307" s="27">
        <v>0</v>
      </c>
      <c r="T307" s="27">
        <v>0</v>
      </c>
      <c r="U307" s="27">
        <v>1.71</v>
      </c>
      <c r="V307" s="27">
        <v>3.43</v>
      </c>
      <c r="W307" s="27">
        <v>0.64</v>
      </c>
      <c r="X307" s="27">
        <v>0</v>
      </c>
      <c r="Y307" s="27">
        <v>0</v>
      </c>
    </row>
    <row r="308" spans="1:25" x14ac:dyDescent="0.2">
      <c r="A308" s="48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1.44</v>
      </c>
      <c r="H308" s="27">
        <v>7.2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48">
        <v>27</v>
      </c>
      <c r="B309" s="27">
        <v>0</v>
      </c>
      <c r="C309" s="27">
        <v>0.01</v>
      </c>
      <c r="D309" s="27">
        <v>0.02</v>
      </c>
      <c r="E309" s="27">
        <v>0</v>
      </c>
      <c r="F309" s="27">
        <v>2.15</v>
      </c>
      <c r="G309" s="27">
        <v>2.36</v>
      </c>
      <c r="H309" s="27">
        <v>10.33</v>
      </c>
      <c r="I309" s="27">
        <v>6.16</v>
      </c>
      <c r="J309" s="27">
        <v>8.5299999999999994</v>
      </c>
      <c r="K309" s="27">
        <v>0.25</v>
      </c>
      <c r="L309" s="27">
        <v>0</v>
      </c>
      <c r="M309" s="27">
        <v>0</v>
      </c>
      <c r="N309" s="27">
        <v>2.9</v>
      </c>
      <c r="O309" s="27">
        <v>1.39</v>
      </c>
      <c r="P309" s="27">
        <v>2.15</v>
      </c>
      <c r="Q309" s="27">
        <v>0.38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48">
        <v>28</v>
      </c>
      <c r="B310" s="27">
        <v>0</v>
      </c>
      <c r="C310" s="27">
        <v>0</v>
      </c>
      <c r="D310" s="27">
        <v>3.65</v>
      </c>
      <c r="E310" s="27">
        <v>4.4400000000000004</v>
      </c>
      <c r="F310" s="27">
        <v>7.02</v>
      </c>
      <c r="G310" s="27">
        <v>17.79</v>
      </c>
      <c r="H310" s="27">
        <v>16.579999999999998</v>
      </c>
      <c r="I310" s="27">
        <v>12.22</v>
      </c>
      <c r="J310" s="27">
        <v>15.67</v>
      </c>
      <c r="K310" s="27">
        <v>12.39</v>
      </c>
      <c r="L310" s="27">
        <v>6.94</v>
      </c>
      <c r="M310" s="27">
        <v>6.57</v>
      </c>
      <c r="N310" s="27">
        <v>2.92</v>
      </c>
      <c r="O310" s="27">
        <v>2.04</v>
      </c>
      <c r="P310" s="27">
        <v>7.93</v>
      </c>
      <c r="Q310" s="27">
        <v>8.15</v>
      </c>
      <c r="R310" s="27">
        <v>17.440000000000001</v>
      </c>
      <c r="S310" s="27">
        <v>17.34</v>
      </c>
      <c r="T310" s="27">
        <v>18.41</v>
      </c>
      <c r="U310" s="27">
        <v>18.53</v>
      </c>
      <c r="V310" s="27">
        <v>17.22</v>
      </c>
      <c r="W310" s="27">
        <v>17.63</v>
      </c>
      <c r="X310" s="27">
        <v>0.19</v>
      </c>
      <c r="Y310" s="27">
        <v>0</v>
      </c>
    </row>
    <row r="311" spans="1:25" x14ac:dyDescent="0.2">
      <c r="A311" s="48">
        <v>29</v>
      </c>
      <c r="B311" s="27">
        <v>0</v>
      </c>
      <c r="C311" s="27">
        <v>0</v>
      </c>
      <c r="D311" s="27">
        <v>2.31</v>
      </c>
      <c r="E311" s="27">
        <v>1.08</v>
      </c>
      <c r="F311" s="27">
        <v>1.5</v>
      </c>
      <c r="G311" s="27">
        <v>5.41</v>
      </c>
      <c r="H311" s="27">
        <v>6.75</v>
      </c>
      <c r="I311" s="27">
        <v>0</v>
      </c>
      <c r="J311" s="27">
        <v>3.69</v>
      </c>
      <c r="K311" s="27">
        <v>6.55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</row>
    <row r="312" spans="1:25" x14ac:dyDescent="0.2">
      <c r="A312" s="48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4.18</v>
      </c>
      <c r="H312" s="27">
        <v>0.1</v>
      </c>
      <c r="I312" s="27">
        <v>1.38</v>
      </c>
      <c r="J312" s="27">
        <v>10.39</v>
      </c>
      <c r="K312" s="27">
        <v>0.79</v>
      </c>
      <c r="L312" s="27">
        <v>2.11</v>
      </c>
      <c r="M312" s="27">
        <v>0.68</v>
      </c>
      <c r="N312" s="27">
        <v>4.3099999999999996</v>
      </c>
      <c r="O312" s="27">
        <v>2.93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48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48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9.1300000000000008</v>
      </c>
      <c r="J317" s="27">
        <v>1.3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48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4.26</v>
      </c>
      <c r="H318" s="27">
        <v>8.4</v>
      </c>
      <c r="I318" s="27">
        <v>21.31</v>
      </c>
      <c r="J318" s="27">
        <v>11.2</v>
      </c>
      <c r="K318" s="27">
        <v>2.34</v>
      </c>
      <c r="L318" s="27">
        <v>0.83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48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1.91</v>
      </c>
      <c r="G319" s="27">
        <v>5.71</v>
      </c>
      <c r="H319" s="27">
        <v>10.25</v>
      </c>
      <c r="I319" s="27">
        <v>25.25</v>
      </c>
      <c r="J319" s="27">
        <v>11.67</v>
      </c>
      <c r="K319" s="27">
        <v>2.37</v>
      </c>
      <c r="L319" s="27">
        <v>1.24</v>
      </c>
      <c r="M319" s="27">
        <v>1.48</v>
      </c>
      <c r="N319" s="27">
        <v>2.48</v>
      </c>
      <c r="O319" s="27">
        <v>4.22</v>
      </c>
      <c r="P319" s="27">
        <v>8.2100000000000009</v>
      </c>
      <c r="Q319" s="27">
        <v>1.22</v>
      </c>
      <c r="R319" s="27">
        <v>0.94</v>
      </c>
      <c r="S319" s="27">
        <v>2.89</v>
      </c>
      <c r="T319" s="27">
        <v>1.21</v>
      </c>
      <c r="U319" s="27">
        <v>3.83</v>
      </c>
      <c r="V319" s="27">
        <v>4.1900000000000004</v>
      </c>
      <c r="W319" s="27">
        <v>3.36</v>
      </c>
      <c r="X319" s="27">
        <v>0</v>
      </c>
      <c r="Y319" s="27">
        <v>0</v>
      </c>
    </row>
    <row r="320" spans="1:25" x14ac:dyDescent="0.2">
      <c r="A320" s="48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2.3199999999999998</v>
      </c>
      <c r="H320" s="27">
        <v>3.1</v>
      </c>
      <c r="I320" s="27">
        <v>19.88</v>
      </c>
      <c r="J320" s="27">
        <v>10.64</v>
      </c>
      <c r="K320" s="27">
        <v>6.6</v>
      </c>
      <c r="L320" s="27">
        <v>4.79</v>
      </c>
      <c r="M320" s="27">
        <v>0.56000000000000005</v>
      </c>
      <c r="N320" s="27">
        <v>4.8899999999999997</v>
      </c>
      <c r="O320" s="27">
        <v>2.23</v>
      </c>
      <c r="P320" s="27">
        <v>3.02</v>
      </c>
      <c r="Q320" s="27">
        <v>1.38</v>
      </c>
      <c r="R320" s="27">
        <v>0</v>
      </c>
      <c r="S320" s="27">
        <v>2.35</v>
      </c>
      <c r="T320" s="27">
        <v>0.52</v>
      </c>
      <c r="U320" s="27">
        <v>1.45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48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2.16</v>
      </c>
      <c r="H321" s="27">
        <v>5.44</v>
      </c>
      <c r="I321" s="27">
        <v>18.52</v>
      </c>
      <c r="J321" s="27">
        <v>4.43</v>
      </c>
      <c r="K321" s="27">
        <v>2.21</v>
      </c>
      <c r="L321" s="27">
        <v>0</v>
      </c>
      <c r="M321" s="27">
        <v>0</v>
      </c>
      <c r="N321" s="27">
        <v>3.24</v>
      </c>
      <c r="O321" s="27">
        <v>2.06</v>
      </c>
      <c r="P321" s="27">
        <v>9.6199999999999992</v>
      </c>
      <c r="Q321" s="27">
        <v>8.17</v>
      </c>
      <c r="R321" s="27">
        <v>9.51</v>
      </c>
      <c r="S321" s="27">
        <v>2.75</v>
      </c>
      <c r="T321" s="27">
        <v>4.6399999999999997</v>
      </c>
      <c r="U321" s="27">
        <v>2.2599999999999998</v>
      </c>
      <c r="V321" s="27">
        <v>8.9</v>
      </c>
      <c r="W321" s="27">
        <v>11.65</v>
      </c>
      <c r="X321" s="27">
        <v>0</v>
      </c>
      <c r="Y321" s="27">
        <v>0</v>
      </c>
    </row>
    <row r="322" spans="1:25" x14ac:dyDescent="0.2">
      <c r="A322" s="48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2.6</v>
      </c>
      <c r="H322" s="27">
        <v>7.71</v>
      </c>
      <c r="I322" s="27">
        <v>15.82</v>
      </c>
      <c r="J322" s="27">
        <v>5.37</v>
      </c>
      <c r="K322" s="27">
        <v>5.93</v>
      </c>
      <c r="L322" s="27">
        <v>1.39</v>
      </c>
      <c r="M322" s="27">
        <v>0.63</v>
      </c>
      <c r="N322" s="27">
        <v>11.72</v>
      </c>
      <c r="O322" s="27">
        <v>15.92</v>
      </c>
      <c r="P322" s="27">
        <v>35.11</v>
      </c>
      <c r="Q322" s="27">
        <v>26.5</v>
      </c>
      <c r="R322" s="27">
        <v>39.99</v>
      </c>
      <c r="S322" s="27">
        <v>23.68</v>
      </c>
      <c r="T322" s="27">
        <v>4.76</v>
      </c>
      <c r="U322" s="27">
        <v>4.76</v>
      </c>
      <c r="V322" s="27">
        <v>44.64</v>
      </c>
      <c r="W322" s="27">
        <v>37.33</v>
      </c>
      <c r="X322" s="27">
        <v>0</v>
      </c>
      <c r="Y322" s="27">
        <v>0</v>
      </c>
    </row>
    <row r="323" spans="1:25" x14ac:dyDescent="0.2">
      <c r="A323" s="48">
        <v>7</v>
      </c>
      <c r="B323" s="27">
        <v>0</v>
      </c>
      <c r="C323" s="27">
        <v>0</v>
      </c>
      <c r="D323" s="27">
        <v>2.4</v>
      </c>
      <c r="E323" s="27">
        <v>7.24</v>
      </c>
      <c r="F323" s="27">
        <v>1.54</v>
      </c>
      <c r="G323" s="27">
        <v>3.03</v>
      </c>
      <c r="H323" s="27">
        <v>5.6</v>
      </c>
      <c r="I323" s="27">
        <v>10.28</v>
      </c>
      <c r="J323" s="27">
        <v>23.55</v>
      </c>
      <c r="K323" s="27">
        <v>19.170000000000002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0.02</v>
      </c>
      <c r="S323" s="27">
        <v>0</v>
      </c>
      <c r="T323" s="27">
        <v>1.29</v>
      </c>
      <c r="U323" s="27">
        <v>0</v>
      </c>
      <c r="V323" s="27">
        <v>0.01</v>
      </c>
      <c r="W323" s="27">
        <v>7.38</v>
      </c>
      <c r="X323" s="27">
        <v>0</v>
      </c>
      <c r="Y323" s="27">
        <v>0</v>
      </c>
    </row>
    <row r="324" spans="1:25" x14ac:dyDescent="0.2">
      <c r="A324" s="48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2.41</v>
      </c>
      <c r="J324" s="27">
        <v>14.06</v>
      </c>
      <c r="K324" s="27">
        <v>3.44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0.64</v>
      </c>
      <c r="X324" s="27">
        <v>0</v>
      </c>
      <c r="Y324" s="27">
        <v>0.06</v>
      </c>
    </row>
    <row r="325" spans="1:25" x14ac:dyDescent="0.2">
      <c r="A325" s="48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3.32</v>
      </c>
      <c r="H325" s="27">
        <v>18.22</v>
      </c>
      <c r="I325" s="27">
        <v>25.34</v>
      </c>
      <c r="J325" s="27">
        <v>49.29</v>
      </c>
      <c r="K325" s="27">
        <v>46.32</v>
      </c>
      <c r="L325" s="27">
        <v>41.32</v>
      </c>
      <c r="M325" s="27">
        <v>31.85</v>
      </c>
      <c r="N325" s="27">
        <v>11.48</v>
      </c>
      <c r="O325" s="27">
        <v>18.05</v>
      </c>
      <c r="P325" s="27">
        <v>80.88</v>
      </c>
      <c r="Q325" s="27">
        <v>39.630000000000003</v>
      </c>
      <c r="R325" s="27">
        <v>46.82</v>
      </c>
      <c r="S325" s="27">
        <v>41.59</v>
      </c>
      <c r="T325" s="27">
        <v>29.73</v>
      </c>
      <c r="U325" s="27">
        <v>42.45</v>
      </c>
      <c r="V325" s="27">
        <v>20.85</v>
      </c>
      <c r="W325" s="27">
        <v>22.06</v>
      </c>
      <c r="X325" s="27">
        <v>8.81</v>
      </c>
      <c r="Y325" s="27">
        <v>0</v>
      </c>
    </row>
    <row r="326" spans="1:25" x14ac:dyDescent="0.2">
      <c r="A326" s="48">
        <v>10</v>
      </c>
      <c r="B326" s="27">
        <v>0</v>
      </c>
      <c r="C326" s="27">
        <v>3.5</v>
      </c>
      <c r="D326" s="27">
        <v>0</v>
      </c>
      <c r="E326" s="27">
        <v>0</v>
      </c>
      <c r="F326" s="27">
        <v>0</v>
      </c>
      <c r="G326" s="27">
        <v>0</v>
      </c>
      <c r="H326" s="27">
        <v>12.11</v>
      </c>
      <c r="I326" s="27">
        <v>19.170000000000002</v>
      </c>
      <c r="J326" s="27">
        <v>9.6199999999999992</v>
      </c>
      <c r="K326" s="27">
        <v>0.31</v>
      </c>
      <c r="L326" s="27">
        <v>0</v>
      </c>
      <c r="M326" s="27">
        <v>0</v>
      </c>
      <c r="N326" s="27">
        <v>0.44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48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4.07</v>
      </c>
      <c r="H327" s="27">
        <v>8.17</v>
      </c>
      <c r="I327" s="27">
        <v>25.92</v>
      </c>
      <c r="J327" s="27">
        <v>9.24</v>
      </c>
      <c r="K327" s="27">
        <v>6.77</v>
      </c>
      <c r="L327" s="27">
        <v>6.61</v>
      </c>
      <c r="M327" s="27">
        <v>3.32</v>
      </c>
      <c r="N327" s="27">
        <v>5.16</v>
      </c>
      <c r="O327" s="27">
        <v>4.66</v>
      </c>
      <c r="P327" s="27">
        <v>0</v>
      </c>
      <c r="Q327" s="27">
        <v>0.01</v>
      </c>
      <c r="R327" s="27">
        <v>0.61</v>
      </c>
      <c r="S327" s="27">
        <v>2.76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</row>
    <row r="328" spans="1:25" x14ac:dyDescent="0.2">
      <c r="A328" s="48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0.12</v>
      </c>
      <c r="H328" s="27">
        <v>0.19</v>
      </c>
      <c r="I328" s="27">
        <v>4.8099999999999996</v>
      </c>
      <c r="J328" s="27">
        <v>1.3</v>
      </c>
      <c r="K328" s="27">
        <v>1.39</v>
      </c>
      <c r="L328" s="27">
        <v>0.16</v>
      </c>
      <c r="M328" s="27">
        <v>0.06</v>
      </c>
      <c r="N328" s="27">
        <v>0</v>
      </c>
      <c r="O328" s="27">
        <v>0</v>
      </c>
      <c r="P328" s="27">
        <v>0.54</v>
      </c>
      <c r="Q328" s="27">
        <v>0</v>
      </c>
      <c r="R328" s="27">
        <v>1.43</v>
      </c>
      <c r="S328" s="27">
        <v>2.16</v>
      </c>
      <c r="T328" s="27">
        <v>1.43</v>
      </c>
      <c r="U328" s="27">
        <v>1.56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48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4.0599999999999996</v>
      </c>
      <c r="I329" s="27">
        <v>0</v>
      </c>
      <c r="J329" s="27">
        <v>11.6</v>
      </c>
      <c r="K329" s="27">
        <v>0.02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0.41</v>
      </c>
      <c r="W329" s="27">
        <v>0</v>
      </c>
      <c r="X329" s="27">
        <v>0</v>
      </c>
      <c r="Y329" s="27">
        <v>0</v>
      </c>
    </row>
    <row r="330" spans="1:25" x14ac:dyDescent="0.2">
      <c r="A330" s="48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0.61</v>
      </c>
      <c r="J330" s="27">
        <v>0.4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48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2.75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48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15.58</v>
      </c>
      <c r="I332" s="27">
        <v>6.85</v>
      </c>
      <c r="J332" s="27">
        <v>10.94</v>
      </c>
      <c r="K332" s="27">
        <v>6.07</v>
      </c>
      <c r="L332" s="27">
        <v>3.41</v>
      </c>
      <c r="M332" s="27">
        <v>1.35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48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4.53</v>
      </c>
      <c r="H333" s="27">
        <v>3.48</v>
      </c>
      <c r="I333" s="27">
        <v>0</v>
      </c>
      <c r="J333" s="27">
        <v>1.93</v>
      </c>
      <c r="K333" s="27">
        <v>7.82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48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0.67</v>
      </c>
      <c r="G334" s="27">
        <v>7.82</v>
      </c>
      <c r="H334" s="27">
        <v>12.62</v>
      </c>
      <c r="I334" s="27">
        <v>6.09</v>
      </c>
      <c r="J334" s="27">
        <v>0.48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48">
        <v>19</v>
      </c>
      <c r="B335" s="27">
        <v>0</v>
      </c>
      <c r="C335" s="27">
        <v>2.06</v>
      </c>
      <c r="D335" s="27">
        <v>0</v>
      </c>
      <c r="E335" s="27">
        <v>0</v>
      </c>
      <c r="F335" s="27">
        <v>0</v>
      </c>
      <c r="G335" s="27">
        <v>3.01</v>
      </c>
      <c r="H335" s="27">
        <v>11.82</v>
      </c>
      <c r="I335" s="27">
        <v>2.0299999999999998</v>
      </c>
      <c r="J335" s="27">
        <v>5.25</v>
      </c>
      <c r="K335" s="27">
        <v>0.55000000000000004</v>
      </c>
      <c r="L335" s="27">
        <v>0</v>
      </c>
      <c r="M335" s="27">
        <v>0</v>
      </c>
      <c r="N335" s="27">
        <v>0.08</v>
      </c>
      <c r="O335" s="27">
        <v>0</v>
      </c>
      <c r="P335" s="27">
        <v>0</v>
      </c>
      <c r="Q335" s="27">
        <v>0.2</v>
      </c>
      <c r="R335" s="27">
        <v>0</v>
      </c>
      <c r="S335" s="27">
        <v>0.01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48">
        <v>20</v>
      </c>
      <c r="B336" s="27">
        <v>0.19</v>
      </c>
      <c r="C336" s="27">
        <v>0.15</v>
      </c>
      <c r="D336" s="27">
        <v>0.96</v>
      </c>
      <c r="E336" s="27">
        <v>2.4500000000000002</v>
      </c>
      <c r="F336" s="27">
        <v>4.22</v>
      </c>
      <c r="G336" s="27">
        <v>3.33</v>
      </c>
      <c r="H336" s="27">
        <v>3.69</v>
      </c>
      <c r="I336" s="27">
        <v>3.5</v>
      </c>
      <c r="J336" s="27">
        <v>6.69</v>
      </c>
      <c r="K336" s="27">
        <v>0.79</v>
      </c>
      <c r="L336" s="27">
        <v>0.1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0.31</v>
      </c>
      <c r="W336" s="27">
        <v>0</v>
      </c>
      <c r="X336" s="27">
        <v>0</v>
      </c>
      <c r="Y336" s="27">
        <v>0</v>
      </c>
    </row>
    <row r="337" spans="1:25" x14ac:dyDescent="0.2">
      <c r="A337" s="48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1.75</v>
      </c>
      <c r="H337" s="27">
        <v>4.6500000000000004</v>
      </c>
      <c r="I337" s="27">
        <v>9.7200000000000006</v>
      </c>
      <c r="J337" s="27">
        <v>4.22</v>
      </c>
      <c r="K337" s="27">
        <v>5.34</v>
      </c>
      <c r="L337" s="27">
        <v>2.95</v>
      </c>
      <c r="M337" s="27">
        <v>0.95</v>
      </c>
      <c r="N337" s="27">
        <v>2.31</v>
      </c>
      <c r="O337" s="27">
        <v>2.13</v>
      </c>
      <c r="P337" s="27">
        <v>6.21</v>
      </c>
      <c r="Q337" s="27">
        <v>5.62</v>
      </c>
      <c r="R337" s="27">
        <v>6.19</v>
      </c>
      <c r="S337" s="27">
        <v>5.78</v>
      </c>
      <c r="T337" s="27">
        <v>4.6900000000000004</v>
      </c>
      <c r="U337" s="27">
        <v>8.1199999999999992</v>
      </c>
      <c r="V337" s="27">
        <v>14.71</v>
      </c>
      <c r="W337" s="27">
        <v>5.97</v>
      </c>
      <c r="X337" s="27">
        <v>9.16</v>
      </c>
      <c r="Y337" s="27">
        <v>3.88</v>
      </c>
    </row>
    <row r="338" spans="1:25" x14ac:dyDescent="0.2">
      <c r="A338" s="48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0.02</v>
      </c>
      <c r="G338" s="27">
        <v>1.67</v>
      </c>
      <c r="H338" s="27">
        <v>4.46</v>
      </c>
      <c r="I338" s="27">
        <v>15.7</v>
      </c>
      <c r="J338" s="27">
        <v>15.37</v>
      </c>
      <c r="K338" s="27">
        <v>8.74</v>
      </c>
      <c r="L338" s="27">
        <v>2.0699999999999998</v>
      </c>
      <c r="M338" s="27">
        <v>1.22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</row>
    <row r="339" spans="1:25" x14ac:dyDescent="0.2">
      <c r="A339" s="48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0.05</v>
      </c>
      <c r="I339" s="27">
        <v>9.44</v>
      </c>
      <c r="J339" s="27">
        <v>7.36</v>
      </c>
      <c r="K339" s="27">
        <v>0</v>
      </c>
      <c r="L339" s="27">
        <v>0</v>
      </c>
      <c r="M339" s="27">
        <v>0</v>
      </c>
      <c r="N339" s="27">
        <v>5.8</v>
      </c>
      <c r="O339" s="27">
        <v>4.2</v>
      </c>
      <c r="P339" s="27">
        <v>123.91</v>
      </c>
      <c r="Q339" s="27">
        <v>3.42</v>
      </c>
      <c r="R339" s="27">
        <v>0.13</v>
      </c>
      <c r="S339" s="27">
        <v>0</v>
      </c>
      <c r="T339" s="27">
        <v>0</v>
      </c>
      <c r="U339" s="27">
        <v>0.87</v>
      </c>
      <c r="V339" s="27">
        <v>4.16</v>
      </c>
      <c r="W339" s="27">
        <v>2.2799999999999998</v>
      </c>
      <c r="X339" s="27">
        <v>0</v>
      </c>
      <c r="Y339" s="27">
        <v>0</v>
      </c>
    </row>
    <row r="340" spans="1:25" x14ac:dyDescent="0.2">
      <c r="A340" s="48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2.66</v>
      </c>
      <c r="G340" s="27">
        <v>5.33</v>
      </c>
      <c r="H340" s="27">
        <v>14.61</v>
      </c>
      <c r="I340" s="27">
        <v>12.63</v>
      </c>
      <c r="J340" s="27">
        <v>26.62</v>
      </c>
      <c r="K340" s="27">
        <v>10.56</v>
      </c>
      <c r="L340" s="27">
        <v>7.46</v>
      </c>
      <c r="M340" s="27">
        <v>6.01</v>
      </c>
      <c r="N340" s="27">
        <v>8.58</v>
      </c>
      <c r="O340" s="27">
        <v>7.55</v>
      </c>
      <c r="P340" s="27">
        <v>5.93</v>
      </c>
      <c r="Q340" s="27">
        <v>5.55</v>
      </c>
      <c r="R340" s="27">
        <v>3</v>
      </c>
      <c r="S340" s="27">
        <v>4.7699999999999996</v>
      </c>
      <c r="T340" s="27">
        <v>6.94</v>
      </c>
      <c r="U340" s="27">
        <v>11.99</v>
      </c>
      <c r="V340" s="27">
        <v>14.51</v>
      </c>
      <c r="W340" s="27">
        <v>11.81</v>
      </c>
      <c r="X340" s="27">
        <v>0</v>
      </c>
      <c r="Y340" s="27">
        <v>0</v>
      </c>
    </row>
    <row r="341" spans="1:25" x14ac:dyDescent="0.2">
      <c r="A341" s="48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0.19</v>
      </c>
      <c r="G341" s="27">
        <v>5.28</v>
      </c>
      <c r="H341" s="27">
        <v>13.98</v>
      </c>
      <c r="I341" s="27">
        <v>9.64</v>
      </c>
      <c r="J341" s="27">
        <v>14.59</v>
      </c>
      <c r="K341" s="27">
        <v>1.86</v>
      </c>
      <c r="L341" s="27">
        <v>0.15</v>
      </c>
      <c r="M341" s="27">
        <v>0</v>
      </c>
      <c r="N341" s="27">
        <v>0.32</v>
      </c>
      <c r="O341" s="27">
        <v>7.0000000000000007E-2</v>
      </c>
      <c r="P341" s="27">
        <v>0.04</v>
      </c>
      <c r="Q341" s="27">
        <v>0</v>
      </c>
      <c r="R341" s="27">
        <v>0</v>
      </c>
      <c r="S341" s="27">
        <v>0</v>
      </c>
      <c r="T341" s="27">
        <v>0</v>
      </c>
      <c r="U341" s="27">
        <v>1.57</v>
      </c>
      <c r="V341" s="27">
        <v>3.15</v>
      </c>
      <c r="W341" s="27">
        <v>0.59</v>
      </c>
      <c r="X341" s="27">
        <v>0</v>
      </c>
      <c r="Y341" s="27">
        <v>0</v>
      </c>
    </row>
    <row r="342" spans="1:25" x14ac:dyDescent="0.2">
      <c r="A342" s="48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1.32</v>
      </c>
      <c r="H342" s="27">
        <v>6.61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48">
        <v>27</v>
      </c>
      <c r="B343" s="27">
        <v>0</v>
      </c>
      <c r="C343" s="27">
        <v>0.01</v>
      </c>
      <c r="D343" s="27">
        <v>0.02</v>
      </c>
      <c r="E343" s="27">
        <v>0</v>
      </c>
      <c r="F343" s="27">
        <v>1.97</v>
      </c>
      <c r="G343" s="27">
        <v>2.17</v>
      </c>
      <c r="H343" s="27">
        <v>9.48</v>
      </c>
      <c r="I343" s="27">
        <v>5.66</v>
      </c>
      <c r="J343" s="27">
        <v>7.83</v>
      </c>
      <c r="K343" s="27">
        <v>0.23</v>
      </c>
      <c r="L343" s="27">
        <v>0</v>
      </c>
      <c r="M343" s="27">
        <v>0</v>
      </c>
      <c r="N343" s="27">
        <v>2.67</v>
      </c>
      <c r="O343" s="27">
        <v>1.28</v>
      </c>
      <c r="P343" s="27">
        <v>1.98</v>
      </c>
      <c r="Q343" s="27">
        <v>0.35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48">
        <v>28</v>
      </c>
      <c r="B344" s="27">
        <v>0</v>
      </c>
      <c r="C344" s="27">
        <v>0</v>
      </c>
      <c r="D344" s="27">
        <v>3.36</v>
      </c>
      <c r="E344" s="27">
        <v>4.07</v>
      </c>
      <c r="F344" s="27">
        <v>6.45</v>
      </c>
      <c r="G344" s="27">
        <v>16.34</v>
      </c>
      <c r="H344" s="27">
        <v>15.22</v>
      </c>
      <c r="I344" s="27">
        <v>11.22</v>
      </c>
      <c r="J344" s="27">
        <v>14.39</v>
      </c>
      <c r="K344" s="27">
        <v>11.37</v>
      </c>
      <c r="L344" s="27">
        <v>6.37</v>
      </c>
      <c r="M344" s="27">
        <v>6.03</v>
      </c>
      <c r="N344" s="27">
        <v>2.68</v>
      </c>
      <c r="O344" s="27">
        <v>1.87</v>
      </c>
      <c r="P344" s="27">
        <v>7.28</v>
      </c>
      <c r="Q344" s="27">
        <v>7.49</v>
      </c>
      <c r="R344" s="27">
        <v>16.010000000000002</v>
      </c>
      <c r="S344" s="27">
        <v>15.92</v>
      </c>
      <c r="T344" s="27">
        <v>16.91</v>
      </c>
      <c r="U344" s="27">
        <v>17.02</v>
      </c>
      <c r="V344" s="27">
        <v>15.81</v>
      </c>
      <c r="W344" s="27">
        <v>16.18</v>
      </c>
      <c r="X344" s="27">
        <v>0.18</v>
      </c>
      <c r="Y344" s="27">
        <v>0</v>
      </c>
    </row>
    <row r="345" spans="1:25" x14ac:dyDescent="0.2">
      <c r="A345" s="48">
        <v>29</v>
      </c>
      <c r="B345" s="27">
        <v>0</v>
      </c>
      <c r="C345" s="27">
        <v>0</v>
      </c>
      <c r="D345" s="27">
        <v>2.12</v>
      </c>
      <c r="E345" s="27">
        <v>1</v>
      </c>
      <c r="F345" s="27">
        <v>1.38</v>
      </c>
      <c r="G345" s="27">
        <v>4.97</v>
      </c>
      <c r="H345" s="27">
        <v>6.2</v>
      </c>
      <c r="I345" s="27">
        <v>0</v>
      </c>
      <c r="J345" s="27">
        <v>3.39</v>
      </c>
      <c r="K345" s="27">
        <v>6.01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</row>
    <row r="346" spans="1:25" x14ac:dyDescent="0.2">
      <c r="A346" s="48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3.84</v>
      </c>
      <c r="H346" s="27">
        <v>0.09</v>
      </c>
      <c r="I346" s="27">
        <v>1.27</v>
      </c>
      <c r="J346" s="27">
        <v>9.5399999999999991</v>
      </c>
      <c r="K346" s="27">
        <v>0.73</v>
      </c>
      <c r="L346" s="27">
        <v>1.94</v>
      </c>
      <c r="M346" s="27">
        <v>0.63</v>
      </c>
      <c r="N346" s="27">
        <v>3.96</v>
      </c>
      <c r="O346" s="27">
        <v>2.69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48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48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6.22</v>
      </c>
      <c r="J351" s="27">
        <v>0.89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48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2.9</v>
      </c>
      <c r="H352" s="27">
        <v>5.72</v>
      </c>
      <c r="I352" s="27">
        <v>14.51</v>
      </c>
      <c r="J352" s="27">
        <v>7.62</v>
      </c>
      <c r="K352" s="27">
        <v>1.6</v>
      </c>
      <c r="L352" s="27">
        <v>0.56999999999999995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48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1.3</v>
      </c>
      <c r="G353" s="27">
        <v>3.89</v>
      </c>
      <c r="H353" s="27">
        <v>6.98</v>
      </c>
      <c r="I353" s="27">
        <v>17.190000000000001</v>
      </c>
      <c r="J353" s="27">
        <v>7.94</v>
      </c>
      <c r="K353" s="27">
        <v>1.62</v>
      </c>
      <c r="L353" s="27">
        <v>0.84</v>
      </c>
      <c r="M353" s="27">
        <v>1.01</v>
      </c>
      <c r="N353" s="27">
        <v>1.69</v>
      </c>
      <c r="O353" s="27">
        <v>2.87</v>
      </c>
      <c r="P353" s="27">
        <v>5.59</v>
      </c>
      <c r="Q353" s="27">
        <v>0.83</v>
      </c>
      <c r="R353" s="27">
        <v>0.64</v>
      </c>
      <c r="S353" s="27">
        <v>1.97</v>
      </c>
      <c r="T353" s="27">
        <v>0.82</v>
      </c>
      <c r="U353" s="27">
        <v>2.61</v>
      </c>
      <c r="V353" s="27">
        <v>2.85</v>
      </c>
      <c r="W353" s="27">
        <v>2.29</v>
      </c>
      <c r="X353" s="27">
        <v>0</v>
      </c>
      <c r="Y353" s="27">
        <v>0</v>
      </c>
    </row>
    <row r="354" spans="1:25" x14ac:dyDescent="0.2">
      <c r="A354" s="48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1.58</v>
      </c>
      <c r="H354" s="27">
        <v>2.11</v>
      </c>
      <c r="I354" s="27">
        <v>13.54</v>
      </c>
      <c r="J354" s="27">
        <v>7.24</v>
      </c>
      <c r="K354" s="27">
        <v>4.5</v>
      </c>
      <c r="L354" s="27">
        <v>3.26</v>
      </c>
      <c r="M354" s="27">
        <v>0.38</v>
      </c>
      <c r="N354" s="27">
        <v>3.33</v>
      </c>
      <c r="O354" s="27">
        <v>1.52</v>
      </c>
      <c r="P354" s="27">
        <v>2.06</v>
      </c>
      <c r="Q354" s="27">
        <v>0.94</v>
      </c>
      <c r="R354" s="27">
        <v>0</v>
      </c>
      <c r="S354" s="27">
        <v>1.6</v>
      </c>
      <c r="T354" s="27">
        <v>0.35</v>
      </c>
      <c r="U354" s="27">
        <v>0.98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48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1.47</v>
      </c>
      <c r="H355" s="27">
        <v>3.71</v>
      </c>
      <c r="I355" s="27">
        <v>12.61</v>
      </c>
      <c r="J355" s="27">
        <v>3.01</v>
      </c>
      <c r="K355" s="27">
        <v>1.51</v>
      </c>
      <c r="L355" s="27">
        <v>0</v>
      </c>
      <c r="M355" s="27">
        <v>0</v>
      </c>
      <c r="N355" s="27">
        <v>2.21</v>
      </c>
      <c r="O355" s="27">
        <v>1.41</v>
      </c>
      <c r="P355" s="27">
        <v>6.55</v>
      </c>
      <c r="Q355" s="27">
        <v>5.56</v>
      </c>
      <c r="R355" s="27">
        <v>6.48</v>
      </c>
      <c r="S355" s="27">
        <v>1.87</v>
      </c>
      <c r="T355" s="27">
        <v>3.16</v>
      </c>
      <c r="U355" s="27">
        <v>1.54</v>
      </c>
      <c r="V355" s="27">
        <v>6.06</v>
      </c>
      <c r="W355" s="27">
        <v>7.93</v>
      </c>
      <c r="X355" s="27">
        <v>0</v>
      </c>
      <c r="Y355" s="27">
        <v>0</v>
      </c>
    </row>
    <row r="356" spans="1:25" x14ac:dyDescent="0.2">
      <c r="A356" s="48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1.77</v>
      </c>
      <c r="H356" s="27">
        <v>5.25</v>
      </c>
      <c r="I356" s="27">
        <v>10.77</v>
      </c>
      <c r="J356" s="27">
        <v>3.66</v>
      </c>
      <c r="K356" s="27">
        <v>4.04</v>
      </c>
      <c r="L356" s="27">
        <v>0.95</v>
      </c>
      <c r="M356" s="27">
        <v>0.43</v>
      </c>
      <c r="N356" s="27">
        <v>7.98</v>
      </c>
      <c r="O356" s="27">
        <v>10.84</v>
      </c>
      <c r="P356" s="27">
        <v>23.91</v>
      </c>
      <c r="Q356" s="27">
        <v>18.05</v>
      </c>
      <c r="R356" s="27">
        <v>27.23</v>
      </c>
      <c r="S356" s="27">
        <v>16.12</v>
      </c>
      <c r="T356" s="27">
        <v>3.24</v>
      </c>
      <c r="U356" s="27">
        <v>3.24</v>
      </c>
      <c r="V356" s="27">
        <v>30.39</v>
      </c>
      <c r="W356" s="27">
        <v>25.42</v>
      </c>
      <c r="X356" s="27">
        <v>0</v>
      </c>
      <c r="Y356" s="27">
        <v>0</v>
      </c>
    </row>
    <row r="357" spans="1:25" x14ac:dyDescent="0.2">
      <c r="A357" s="48">
        <v>7</v>
      </c>
      <c r="B357" s="27">
        <v>0</v>
      </c>
      <c r="C357" s="27">
        <v>0</v>
      </c>
      <c r="D357" s="27">
        <v>1.64</v>
      </c>
      <c r="E357" s="27">
        <v>4.93</v>
      </c>
      <c r="F357" s="27">
        <v>1.05</v>
      </c>
      <c r="G357" s="27">
        <v>2.06</v>
      </c>
      <c r="H357" s="27">
        <v>3.81</v>
      </c>
      <c r="I357" s="27">
        <v>7</v>
      </c>
      <c r="J357" s="27">
        <v>16.03</v>
      </c>
      <c r="K357" s="27">
        <v>13.06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0.02</v>
      </c>
      <c r="S357" s="27">
        <v>0</v>
      </c>
      <c r="T357" s="27">
        <v>0.88</v>
      </c>
      <c r="U357" s="27">
        <v>0</v>
      </c>
      <c r="V357" s="27">
        <v>0</v>
      </c>
      <c r="W357" s="27">
        <v>5.03</v>
      </c>
      <c r="X357" s="27">
        <v>0</v>
      </c>
      <c r="Y357" s="27">
        <v>0</v>
      </c>
    </row>
    <row r="358" spans="1:25" x14ac:dyDescent="0.2">
      <c r="A358" s="48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1.64</v>
      </c>
      <c r="J358" s="27">
        <v>9.58</v>
      </c>
      <c r="K358" s="27">
        <v>2.34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0.43</v>
      </c>
      <c r="X358" s="27">
        <v>0</v>
      </c>
      <c r="Y358" s="27">
        <v>0.04</v>
      </c>
    </row>
    <row r="359" spans="1:25" x14ac:dyDescent="0.2">
      <c r="A359" s="48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2.2599999999999998</v>
      </c>
      <c r="H359" s="27">
        <v>12.4</v>
      </c>
      <c r="I359" s="27">
        <v>17.260000000000002</v>
      </c>
      <c r="J359" s="27">
        <v>33.56</v>
      </c>
      <c r="K359" s="27">
        <v>31.54</v>
      </c>
      <c r="L359" s="27">
        <v>28.14</v>
      </c>
      <c r="M359" s="27">
        <v>21.69</v>
      </c>
      <c r="N359" s="27">
        <v>7.81</v>
      </c>
      <c r="O359" s="27">
        <v>12.29</v>
      </c>
      <c r="P359" s="27">
        <v>55.07</v>
      </c>
      <c r="Q359" s="27">
        <v>26.98</v>
      </c>
      <c r="R359" s="27">
        <v>31.88</v>
      </c>
      <c r="S359" s="27">
        <v>28.32</v>
      </c>
      <c r="T359" s="27">
        <v>20.25</v>
      </c>
      <c r="U359" s="27">
        <v>28.91</v>
      </c>
      <c r="V359" s="27">
        <v>14.2</v>
      </c>
      <c r="W359" s="27">
        <v>15.02</v>
      </c>
      <c r="X359" s="27">
        <v>6</v>
      </c>
      <c r="Y359" s="27">
        <v>0</v>
      </c>
    </row>
    <row r="360" spans="1:25" x14ac:dyDescent="0.2">
      <c r="A360" s="48">
        <v>10</v>
      </c>
      <c r="B360" s="27">
        <v>0</v>
      </c>
      <c r="C360" s="27">
        <v>2.38</v>
      </c>
      <c r="D360" s="27">
        <v>0</v>
      </c>
      <c r="E360" s="27">
        <v>0</v>
      </c>
      <c r="F360" s="27">
        <v>0</v>
      </c>
      <c r="G360" s="27">
        <v>0</v>
      </c>
      <c r="H360" s="27">
        <v>8.24</v>
      </c>
      <c r="I360" s="27">
        <v>13.05</v>
      </c>
      <c r="J360" s="27">
        <v>6.55</v>
      </c>
      <c r="K360" s="27">
        <v>0.21</v>
      </c>
      <c r="L360" s="27">
        <v>0</v>
      </c>
      <c r="M360" s="27">
        <v>0</v>
      </c>
      <c r="N360" s="27">
        <v>0.3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48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2.77</v>
      </c>
      <c r="H361" s="27">
        <v>5.56</v>
      </c>
      <c r="I361" s="27">
        <v>17.649999999999999</v>
      </c>
      <c r="J361" s="27">
        <v>6.29</v>
      </c>
      <c r="K361" s="27">
        <v>4.6100000000000003</v>
      </c>
      <c r="L361" s="27">
        <v>4.5</v>
      </c>
      <c r="M361" s="27">
        <v>2.2599999999999998</v>
      </c>
      <c r="N361" s="27">
        <v>3.51</v>
      </c>
      <c r="O361" s="27">
        <v>3.17</v>
      </c>
      <c r="P361" s="27">
        <v>0</v>
      </c>
      <c r="Q361" s="27">
        <v>0</v>
      </c>
      <c r="R361" s="27">
        <v>0.42</v>
      </c>
      <c r="S361" s="27">
        <v>1.88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</row>
    <row r="362" spans="1:25" x14ac:dyDescent="0.2">
      <c r="A362" s="48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0.08</v>
      </c>
      <c r="H362" s="27">
        <v>0.13</v>
      </c>
      <c r="I362" s="27">
        <v>3.27</v>
      </c>
      <c r="J362" s="27">
        <v>0.89</v>
      </c>
      <c r="K362" s="27">
        <v>0.95</v>
      </c>
      <c r="L362" s="27">
        <v>0.11</v>
      </c>
      <c r="M362" s="27">
        <v>0.04</v>
      </c>
      <c r="N362" s="27">
        <v>0</v>
      </c>
      <c r="O362" s="27">
        <v>0</v>
      </c>
      <c r="P362" s="27">
        <v>0.37</v>
      </c>
      <c r="Q362" s="27">
        <v>0</v>
      </c>
      <c r="R362" s="27">
        <v>0.97</v>
      </c>
      <c r="S362" s="27">
        <v>1.47</v>
      </c>
      <c r="T362" s="27">
        <v>0.97</v>
      </c>
      <c r="U362" s="27">
        <v>1.06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48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2.77</v>
      </c>
      <c r="I363" s="27">
        <v>0</v>
      </c>
      <c r="J363" s="27">
        <v>7.9</v>
      </c>
      <c r="K363" s="27">
        <v>0.02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0.28000000000000003</v>
      </c>
      <c r="W363" s="27">
        <v>0</v>
      </c>
      <c r="X363" s="27">
        <v>0</v>
      </c>
      <c r="Y363" s="27">
        <v>0</v>
      </c>
    </row>
    <row r="364" spans="1:25" x14ac:dyDescent="0.2">
      <c r="A364" s="48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0.42</v>
      </c>
      <c r="J364" s="27">
        <v>0.27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48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1.87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48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10.61</v>
      </c>
      <c r="I366" s="27">
        <v>4.66</v>
      </c>
      <c r="J366" s="27">
        <v>7.45</v>
      </c>
      <c r="K366" s="27">
        <v>4.13</v>
      </c>
      <c r="L366" s="27">
        <v>2.3199999999999998</v>
      </c>
      <c r="M366" s="27">
        <v>0.92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48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3.08</v>
      </c>
      <c r="H367" s="27">
        <v>2.37</v>
      </c>
      <c r="I367" s="27">
        <v>0</v>
      </c>
      <c r="J367" s="27">
        <v>1.31</v>
      </c>
      <c r="K367" s="27">
        <v>5.33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48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0.46</v>
      </c>
      <c r="G368" s="27">
        <v>5.33</v>
      </c>
      <c r="H368" s="27">
        <v>8.59</v>
      </c>
      <c r="I368" s="27">
        <v>4.1399999999999997</v>
      </c>
      <c r="J368" s="27">
        <v>0.32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48">
        <v>19</v>
      </c>
      <c r="B369" s="27">
        <v>0</v>
      </c>
      <c r="C369" s="27">
        <v>1.4</v>
      </c>
      <c r="D369" s="27">
        <v>0</v>
      </c>
      <c r="E369" s="27">
        <v>0</v>
      </c>
      <c r="F369" s="27">
        <v>0</v>
      </c>
      <c r="G369" s="27">
        <v>2.0499999999999998</v>
      </c>
      <c r="H369" s="27">
        <v>8.0500000000000007</v>
      </c>
      <c r="I369" s="27">
        <v>1.38</v>
      </c>
      <c r="J369" s="27">
        <v>3.57</v>
      </c>
      <c r="K369" s="27">
        <v>0.37</v>
      </c>
      <c r="L369" s="27">
        <v>0</v>
      </c>
      <c r="M369" s="27">
        <v>0</v>
      </c>
      <c r="N369" s="27">
        <v>0.05</v>
      </c>
      <c r="O369" s="27">
        <v>0</v>
      </c>
      <c r="P369" s="27">
        <v>0</v>
      </c>
      <c r="Q369" s="27">
        <v>0.14000000000000001</v>
      </c>
      <c r="R369" s="27">
        <v>0</v>
      </c>
      <c r="S369" s="27">
        <v>0.01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48">
        <v>20</v>
      </c>
      <c r="B370" s="27">
        <v>0.13</v>
      </c>
      <c r="C370" s="27">
        <v>0.1</v>
      </c>
      <c r="D370" s="27">
        <v>0.65</v>
      </c>
      <c r="E370" s="27">
        <v>1.67</v>
      </c>
      <c r="F370" s="27">
        <v>2.87</v>
      </c>
      <c r="G370" s="27">
        <v>2.27</v>
      </c>
      <c r="H370" s="27">
        <v>2.5099999999999998</v>
      </c>
      <c r="I370" s="27">
        <v>2.38</v>
      </c>
      <c r="J370" s="27">
        <v>4.5599999999999996</v>
      </c>
      <c r="K370" s="27">
        <v>0.54</v>
      </c>
      <c r="L370" s="27">
        <v>7.0000000000000007E-2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0.21</v>
      </c>
      <c r="W370" s="27">
        <v>0</v>
      </c>
      <c r="X370" s="27">
        <v>0</v>
      </c>
      <c r="Y370" s="27">
        <v>0</v>
      </c>
    </row>
    <row r="371" spans="1:25" x14ac:dyDescent="0.2">
      <c r="A371" s="48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1.19</v>
      </c>
      <c r="H371" s="27">
        <v>3.17</v>
      </c>
      <c r="I371" s="27">
        <v>6.62</v>
      </c>
      <c r="J371" s="27">
        <v>2.87</v>
      </c>
      <c r="K371" s="27">
        <v>3.63</v>
      </c>
      <c r="L371" s="27">
        <v>2.0099999999999998</v>
      </c>
      <c r="M371" s="27">
        <v>0.65</v>
      </c>
      <c r="N371" s="27">
        <v>1.57</v>
      </c>
      <c r="O371" s="27">
        <v>1.45</v>
      </c>
      <c r="P371" s="27">
        <v>4.2300000000000004</v>
      </c>
      <c r="Q371" s="27">
        <v>3.83</v>
      </c>
      <c r="R371" s="27">
        <v>4.21</v>
      </c>
      <c r="S371" s="27">
        <v>3.94</v>
      </c>
      <c r="T371" s="27">
        <v>3.19</v>
      </c>
      <c r="U371" s="27">
        <v>5.53</v>
      </c>
      <c r="V371" s="27">
        <v>10.01</v>
      </c>
      <c r="W371" s="27">
        <v>4.0599999999999996</v>
      </c>
      <c r="X371" s="27">
        <v>6.24</v>
      </c>
      <c r="Y371" s="27">
        <v>2.65</v>
      </c>
    </row>
    <row r="372" spans="1:25" x14ac:dyDescent="0.2">
      <c r="A372" s="48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0.01</v>
      </c>
      <c r="G372" s="27">
        <v>1.1399999999999999</v>
      </c>
      <c r="H372" s="27">
        <v>3.04</v>
      </c>
      <c r="I372" s="27">
        <v>10.69</v>
      </c>
      <c r="J372" s="27">
        <v>10.47</v>
      </c>
      <c r="K372" s="27">
        <v>5.95</v>
      </c>
      <c r="L372" s="27">
        <v>1.41</v>
      </c>
      <c r="M372" s="27">
        <v>0.83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</row>
    <row r="373" spans="1:25" x14ac:dyDescent="0.2">
      <c r="A373" s="48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0.03</v>
      </c>
      <c r="I373" s="27">
        <v>6.43</v>
      </c>
      <c r="J373" s="27">
        <v>5.01</v>
      </c>
      <c r="K373" s="27">
        <v>0</v>
      </c>
      <c r="L373" s="27">
        <v>0</v>
      </c>
      <c r="M373" s="27">
        <v>0</v>
      </c>
      <c r="N373" s="27">
        <v>3.95</v>
      </c>
      <c r="O373" s="27">
        <v>2.86</v>
      </c>
      <c r="P373" s="27">
        <v>84.37</v>
      </c>
      <c r="Q373" s="27">
        <v>2.33</v>
      </c>
      <c r="R373" s="27">
        <v>0.09</v>
      </c>
      <c r="S373" s="27">
        <v>0</v>
      </c>
      <c r="T373" s="27">
        <v>0</v>
      </c>
      <c r="U373" s="27">
        <v>0.59</v>
      </c>
      <c r="V373" s="27">
        <v>2.83</v>
      </c>
      <c r="W373" s="27">
        <v>1.55</v>
      </c>
      <c r="X373" s="27">
        <v>0</v>
      </c>
      <c r="Y373" s="27">
        <v>0</v>
      </c>
    </row>
    <row r="374" spans="1:25" x14ac:dyDescent="0.2">
      <c r="A374" s="48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1.81</v>
      </c>
      <c r="G374" s="27">
        <v>3.63</v>
      </c>
      <c r="H374" s="27">
        <v>9.9499999999999993</v>
      </c>
      <c r="I374" s="27">
        <v>8.6</v>
      </c>
      <c r="J374" s="27">
        <v>18.12</v>
      </c>
      <c r="K374" s="27">
        <v>7.19</v>
      </c>
      <c r="L374" s="27">
        <v>5.08</v>
      </c>
      <c r="M374" s="27">
        <v>4.09</v>
      </c>
      <c r="N374" s="27">
        <v>5.84</v>
      </c>
      <c r="O374" s="27">
        <v>5.14</v>
      </c>
      <c r="P374" s="27">
        <v>4.04</v>
      </c>
      <c r="Q374" s="27">
        <v>3.78</v>
      </c>
      <c r="R374" s="27">
        <v>2.0499999999999998</v>
      </c>
      <c r="S374" s="27">
        <v>3.25</v>
      </c>
      <c r="T374" s="27">
        <v>4.72</v>
      </c>
      <c r="U374" s="27">
        <v>8.16</v>
      </c>
      <c r="V374" s="27">
        <v>9.8800000000000008</v>
      </c>
      <c r="W374" s="27">
        <v>8.0399999999999991</v>
      </c>
      <c r="X374" s="27">
        <v>0</v>
      </c>
      <c r="Y374" s="27">
        <v>0</v>
      </c>
    </row>
    <row r="375" spans="1:25" x14ac:dyDescent="0.2">
      <c r="A375" s="48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0.13</v>
      </c>
      <c r="G375" s="27">
        <v>3.59</v>
      </c>
      <c r="H375" s="27">
        <v>9.52</v>
      </c>
      <c r="I375" s="27">
        <v>6.57</v>
      </c>
      <c r="J375" s="27">
        <v>9.93</v>
      </c>
      <c r="K375" s="27">
        <v>1.26</v>
      </c>
      <c r="L375" s="27">
        <v>0.1</v>
      </c>
      <c r="M375" s="27">
        <v>0</v>
      </c>
      <c r="N375" s="27">
        <v>0.22</v>
      </c>
      <c r="O375" s="27">
        <v>0.04</v>
      </c>
      <c r="P375" s="27">
        <v>0.03</v>
      </c>
      <c r="Q375" s="27">
        <v>0</v>
      </c>
      <c r="R375" s="27">
        <v>0</v>
      </c>
      <c r="S375" s="27">
        <v>0</v>
      </c>
      <c r="T375" s="27">
        <v>0</v>
      </c>
      <c r="U375" s="27">
        <v>1.07</v>
      </c>
      <c r="V375" s="27">
        <v>2.14</v>
      </c>
      <c r="W375" s="27">
        <v>0.4</v>
      </c>
      <c r="X375" s="27">
        <v>0</v>
      </c>
      <c r="Y375" s="27">
        <v>0</v>
      </c>
    </row>
    <row r="376" spans="1:25" x14ac:dyDescent="0.2">
      <c r="A376" s="48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0.9</v>
      </c>
      <c r="H376" s="27">
        <v>4.5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48">
        <v>27</v>
      </c>
      <c r="B377" s="27">
        <v>0</v>
      </c>
      <c r="C377" s="27">
        <v>0</v>
      </c>
      <c r="D377" s="27">
        <v>0.01</v>
      </c>
      <c r="E377" s="27">
        <v>0</v>
      </c>
      <c r="F377" s="27">
        <v>1.34</v>
      </c>
      <c r="G377" s="27">
        <v>1.47</v>
      </c>
      <c r="H377" s="27">
        <v>6.46</v>
      </c>
      <c r="I377" s="27">
        <v>3.85</v>
      </c>
      <c r="J377" s="27">
        <v>5.33</v>
      </c>
      <c r="K377" s="27">
        <v>0.16</v>
      </c>
      <c r="L377" s="27">
        <v>0</v>
      </c>
      <c r="M377" s="27">
        <v>0</v>
      </c>
      <c r="N377" s="27">
        <v>1.82</v>
      </c>
      <c r="O377" s="27">
        <v>0.87</v>
      </c>
      <c r="P377" s="27">
        <v>1.35</v>
      </c>
      <c r="Q377" s="27">
        <v>0.24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48">
        <v>28</v>
      </c>
      <c r="B378" s="27">
        <v>0</v>
      </c>
      <c r="C378" s="27">
        <v>0</v>
      </c>
      <c r="D378" s="27">
        <v>2.29</v>
      </c>
      <c r="E378" s="27">
        <v>2.77</v>
      </c>
      <c r="F378" s="27">
        <v>4.3899999999999997</v>
      </c>
      <c r="G378" s="27">
        <v>11.13</v>
      </c>
      <c r="H378" s="27">
        <v>10.37</v>
      </c>
      <c r="I378" s="27">
        <v>7.64</v>
      </c>
      <c r="J378" s="27">
        <v>9.8000000000000007</v>
      </c>
      <c r="K378" s="27">
        <v>7.74</v>
      </c>
      <c r="L378" s="27">
        <v>4.34</v>
      </c>
      <c r="M378" s="27">
        <v>4.1100000000000003</v>
      </c>
      <c r="N378" s="27">
        <v>1.82</v>
      </c>
      <c r="O378" s="27">
        <v>1.28</v>
      </c>
      <c r="P378" s="27">
        <v>4.96</v>
      </c>
      <c r="Q378" s="27">
        <v>5.0999999999999996</v>
      </c>
      <c r="R378" s="27">
        <v>10.9</v>
      </c>
      <c r="S378" s="27">
        <v>10.84</v>
      </c>
      <c r="T378" s="27">
        <v>11.51</v>
      </c>
      <c r="U378" s="27">
        <v>11.59</v>
      </c>
      <c r="V378" s="27">
        <v>10.76</v>
      </c>
      <c r="W378" s="27">
        <v>11.02</v>
      </c>
      <c r="X378" s="27">
        <v>0.12</v>
      </c>
      <c r="Y378" s="27">
        <v>0</v>
      </c>
    </row>
    <row r="379" spans="1:25" x14ac:dyDescent="0.2">
      <c r="A379" s="48">
        <v>29</v>
      </c>
      <c r="B379" s="27">
        <v>0</v>
      </c>
      <c r="C379" s="27">
        <v>0</v>
      </c>
      <c r="D379" s="27">
        <v>1.44</v>
      </c>
      <c r="E379" s="27">
        <v>0.68</v>
      </c>
      <c r="F379" s="27">
        <v>0.94</v>
      </c>
      <c r="G379" s="27">
        <v>3.38</v>
      </c>
      <c r="H379" s="27">
        <v>4.22</v>
      </c>
      <c r="I379" s="27">
        <v>0</v>
      </c>
      <c r="J379" s="27">
        <v>2.31</v>
      </c>
      <c r="K379" s="27">
        <v>4.0999999999999996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</row>
    <row r="380" spans="1:25" x14ac:dyDescent="0.2">
      <c r="A380" s="48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2.61</v>
      </c>
      <c r="H380" s="27">
        <v>0.06</v>
      </c>
      <c r="I380" s="27">
        <v>0.87</v>
      </c>
      <c r="J380" s="27">
        <v>6.49</v>
      </c>
      <c r="K380" s="27">
        <v>0.5</v>
      </c>
      <c r="L380" s="27">
        <v>1.32</v>
      </c>
      <c r="M380" s="27">
        <v>0.43</v>
      </c>
      <c r="N380" s="27">
        <v>2.69</v>
      </c>
      <c r="O380" s="27">
        <v>1.83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48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48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3.64</v>
      </c>
      <c r="J385" s="27">
        <v>0.52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48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1.7</v>
      </c>
      <c r="H386" s="27">
        <v>3.35</v>
      </c>
      <c r="I386" s="27">
        <v>8.5</v>
      </c>
      <c r="J386" s="27">
        <v>4.47</v>
      </c>
      <c r="K386" s="27">
        <v>0.93</v>
      </c>
      <c r="L386" s="27">
        <v>0.33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48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0.76</v>
      </c>
      <c r="G387" s="27">
        <v>2.2799999999999998</v>
      </c>
      <c r="H387" s="27">
        <v>4.09</v>
      </c>
      <c r="I387" s="27">
        <v>10.07</v>
      </c>
      <c r="J387" s="27">
        <v>4.6500000000000004</v>
      </c>
      <c r="K387" s="27">
        <v>0.95</v>
      </c>
      <c r="L387" s="27">
        <v>0.49</v>
      </c>
      <c r="M387" s="27">
        <v>0.59</v>
      </c>
      <c r="N387" s="27">
        <v>0.99</v>
      </c>
      <c r="O387" s="27">
        <v>1.68</v>
      </c>
      <c r="P387" s="27">
        <v>3.27</v>
      </c>
      <c r="Q387" s="27">
        <v>0.49</v>
      </c>
      <c r="R387" s="27">
        <v>0.38</v>
      </c>
      <c r="S387" s="27">
        <v>1.1499999999999999</v>
      </c>
      <c r="T387" s="27">
        <v>0.48</v>
      </c>
      <c r="U387" s="27">
        <v>1.53</v>
      </c>
      <c r="V387" s="27">
        <v>1.67</v>
      </c>
      <c r="W387" s="27">
        <v>1.34</v>
      </c>
      <c r="X387" s="27">
        <v>0</v>
      </c>
      <c r="Y387" s="27">
        <v>0</v>
      </c>
    </row>
    <row r="388" spans="1:25" x14ac:dyDescent="0.2">
      <c r="A388" s="48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0.93</v>
      </c>
      <c r="H388" s="27">
        <v>1.24</v>
      </c>
      <c r="I388" s="27">
        <v>7.93</v>
      </c>
      <c r="J388" s="27">
        <v>4.24</v>
      </c>
      <c r="K388" s="27">
        <v>2.63</v>
      </c>
      <c r="L388" s="27">
        <v>1.91</v>
      </c>
      <c r="M388" s="27">
        <v>0.22</v>
      </c>
      <c r="N388" s="27">
        <v>1.95</v>
      </c>
      <c r="O388" s="27">
        <v>0.89</v>
      </c>
      <c r="P388" s="27">
        <v>1.2</v>
      </c>
      <c r="Q388" s="27">
        <v>0.55000000000000004</v>
      </c>
      <c r="R388" s="27">
        <v>0</v>
      </c>
      <c r="S388" s="27">
        <v>0.94</v>
      </c>
      <c r="T388" s="27">
        <v>0.21</v>
      </c>
      <c r="U388" s="27">
        <v>0.57999999999999996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48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0.86</v>
      </c>
      <c r="H389" s="27">
        <v>2.17</v>
      </c>
      <c r="I389" s="27">
        <v>7.39</v>
      </c>
      <c r="J389" s="27">
        <v>1.77</v>
      </c>
      <c r="K389" s="27">
        <v>0.88</v>
      </c>
      <c r="L389" s="27">
        <v>0</v>
      </c>
      <c r="M389" s="27">
        <v>0</v>
      </c>
      <c r="N389" s="27">
        <v>1.29</v>
      </c>
      <c r="O389" s="27">
        <v>0.82</v>
      </c>
      <c r="P389" s="27">
        <v>3.84</v>
      </c>
      <c r="Q389" s="27">
        <v>3.26</v>
      </c>
      <c r="R389" s="27">
        <v>3.79</v>
      </c>
      <c r="S389" s="27">
        <v>1.1000000000000001</v>
      </c>
      <c r="T389" s="27">
        <v>1.85</v>
      </c>
      <c r="U389" s="27">
        <v>0.9</v>
      </c>
      <c r="V389" s="27">
        <v>3.55</v>
      </c>
      <c r="W389" s="27">
        <v>4.6500000000000004</v>
      </c>
      <c r="X389" s="27">
        <v>0</v>
      </c>
      <c r="Y389" s="27">
        <v>0</v>
      </c>
    </row>
    <row r="390" spans="1:25" x14ac:dyDescent="0.2">
      <c r="A390" s="48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1.04</v>
      </c>
      <c r="H390" s="27">
        <v>3.08</v>
      </c>
      <c r="I390" s="27">
        <v>6.31</v>
      </c>
      <c r="J390" s="27">
        <v>2.14</v>
      </c>
      <c r="K390" s="27">
        <v>2.36</v>
      </c>
      <c r="L390" s="27">
        <v>0.55000000000000004</v>
      </c>
      <c r="M390" s="27">
        <v>0.25</v>
      </c>
      <c r="N390" s="27">
        <v>4.67</v>
      </c>
      <c r="O390" s="27">
        <v>6.35</v>
      </c>
      <c r="P390" s="27">
        <v>14</v>
      </c>
      <c r="Q390" s="27">
        <v>10.57</v>
      </c>
      <c r="R390" s="27">
        <v>15.95</v>
      </c>
      <c r="S390" s="27">
        <v>9.44</v>
      </c>
      <c r="T390" s="27">
        <v>1.9</v>
      </c>
      <c r="U390" s="27">
        <v>1.9</v>
      </c>
      <c r="V390" s="27">
        <v>17.8</v>
      </c>
      <c r="W390" s="27">
        <v>14.89</v>
      </c>
      <c r="X390" s="27">
        <v>0</v>
      </c>
      <c r="Y390" s="27">
        <v>0</v>
      </c>
    </row>
    <row r="391" spans="1:25" x14ac:dyDescent="0.2">
      <c r="A391" s="48">
        <v>7</v>
      </c>
      <c r="B391" s="27">
        <v>0</v>
      </c>
      <c r="C391" s="27">
        <v>0</v>
      </c>
      <c r="D391" s="27">
        <v>0.96</v>
      </c>
      <c r="E391" s="27">
        <v>2.89</v>
      </c>
      <c r="F391" s="27">
        <v>0.61</v>
      </c>
      <c r="G391" s="27">
        <v>1.21</v>
      </c>
      <c r="H391" s="27">
        <v>2.23</v>
      </c>
      <c r="I391" s="27">
        <v>4.0999999999999996</v>
      </c>
      <c r="J391" s="27">
        <v>9.39</v>
      </c>
      <c r="K391" s="27">
        <v>7.65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0.01</v>
      </c>
      <c r="S391" s="27">
        <v>0</v>
      </c>
      <c r="T391" s="27">
        <v>0.51</v>
      </c>
      <c r="U391" s="27">
        <v>0</v>
      </c>
      <c r="V391" s="27">
        <v>0</v>
      </c>
      <c r="W391" s="27">
        <v>2.94</v>
      </c>
      <c r="X391" s="27">
        <v>0</v>
      </c>
      <c r="Y391" s="27">
        <v>0</v>
      </c>
    </row>
    <row r="392" spans="1:25" x14ac:dyDescent="0.2">
      <c r="A392" s="48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0.96</v>
      </c>
      <c r="J392" s="27">
        <v>5.61</v>
      </c>
      <c r="K392" s="27">
        <v>1.37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0.25</v>
      </c>
      <c r="X392" s="27">
        <v>0</v>
      </c>
      <c r="Y392" s="27">
        <v>0.02</v>
      </c>
    </row>
    <row r="393" spans="1:25" x14ac:dyDescent="0.2">
      <c r="A393" s="48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1.32</v>
      </c>
      <c r="H393" s="27">
        <v>7.27</v>
      </c>
      <c r="I393" s="27">
        <v>10.11</v>
      </c>
      <c r="J393" s="27">
        <v>19.66</v>
      </c>
      <c r="K393" s="27">
        <v>18.48</v>
      </c>
      <c r="L393" s="27">
        <v>16.48</v>
      </c>
      <c r="M393" s="27">
        <v>12.71</v>
      </c>
      <c r="N393" s="27">
        <v>4.58</v>
      </c>
      <c r="O393" s="27">
        <v>7.2</v>
      </c>
      <c r="P393" s="27">
        <v>32.26</v>
      </c>
      <c r="Q393" s="27">
        <v>15.81</v>
      </c>
      <c r="R393" s="27">
        <v>18.670000000000002</v>
      </c>
      <c r="S393" s="27">
        <v>16.59</v>
      </c>
      <c r="T393" s="27">
        <v>11.86</v>
      </c>
      <c r="U393" s="27">
        <v>16.93</v>
      </c>
      <c r="V393" s="27">
        <v>8.32</v>
      </c>
      <c r="W393" s="27">
        <v>8.8000000000000007</v>
      </c>
      <c r="X393" s="27">
        <v>3.52</v>
      </c>
      <c r="Y393" s="27">
        <v>0</v>
      </c>
    </row>
    <row r="394" spans="1:25" x14ac:dyDescent="0.2">
      <c r="A394" s="48">
        <v>10</v>
      </c>
      <c r="B394" s="27">
        <v>0</v>
      </c>
      <c r="C394" s="27">
        <v>1.4</v>
      </c>
      <c r="D394" s="27">
        <v>0</v>
      </c>
      <c r="E394" s="27">
        <v>0</v>
      </c>
      <c r="F394" s="27">
        <v>0</v>
      </c>
      <c r="G394" s="27">
        <v>0</v>
      </c>
      <c r="H394" s="27">
        <v>4.83</v>
      </c>
      <c r="I394" s="27">
        <v>7.64</v>
      </c>
      <c r="J394" s="27">
        <v>3.84</v>
      </c>
      <c r="K394" s="27">
        <v>0.12</v>
      </c>
      <c r="L394" s="27">
        <v>0</v>
      </c>
      <c r="M394" s="27">
        <v>0</v>
      </c>
      <c r="N394" s="27">
        <v>0.18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48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1.62</v>
      </c>
      <c r="H395" s="27">
        <v>3.26</v>
      </c>
      <c r="I395" s="27">
        <v>10.34</v>
      </c>
      <c r="J395" s="27">
        <v>3.69</v>
      </c>
      <c r="K395" s="27">
        <v>2.7</v>
      </c>
      <c r="L395" s="27">
        <v>2.64</v>
      </c>
      <c r="M395" s="27">
        <v>1.33</v>
      </c>
      <c r="N395" s="27">
        <v>2.06</v>
      </c>
      <c r="O395" s="27">
        <v>1.86</v>
      </c>
      <c r="P395" s="27">
        <v>0</v>
      </c>
      <c r="Q395" s="27">
        <v>0</v>
      </c>
      <c r="R395" s="27">
        <v>0.24</v>
      </c>
      <c r="S395" s="27">
        <v>1.1000000000000001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</row>
    <row r="396" spans="1:25" x14ac:dyDescent="0.2">
      <c r="A396" s="48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0.05</v>
      </c>
      <c r="H396" s="27">
        <v>0.08</v>
      </c>
      <c r="I396" s="27">
        <v>1.92</v>
      </c>
      <c r="J396" s="27">
        <v>0.52</v>
      </c>
      <c r="K396" s="27">
        <v>0.55000000000000004</v>
      </c>
      <c r="L396" s="27">
        <v>0.06</v>
      </c>
      <c r="M396" s="27">
        <v>0.02</v>
      </c>
      <c r="N396" s="27">
        <v>0</v>
      </c>
      <c r="O396" s="27">
        <v>0</v>
      </c>
      <c r="P396" s="27">
        <v>0.21</v>
      </c>
      <c r="Q396" s="27">
        <v>0</v>
      </c>
      <c r="R396" s="27">
        <v>0.56999999999999995</v>
      </c>
      <c r="S396" s="27">
        <v>0.86</v>
      </c>
      <c r="T396" s="27">
        <v>0.56999999999999995</v>
      </c>
      <c r="U396" s="27">
        <v>0.62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48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1.62</v>
      </c>
      <c r="I397" s="27">
        <v>0</v>
      </c>
      <c r="J397" s="27">
        <v>4.63</v>
      </c>
      <c r="K397" s="27">
        <v>0.01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0.16</v>
      </c>
      <c r="W397" s="27">
        <v>0</v>
      </c>
      <c r="X397" s="27">
        <v>0</v>
      </c>
      <c r="Y397" s="27">
        <v>0</v>
      </c>
    </row>
    <row r="398" spans="1:25" x14ac:dyDescent="0.2">
      <c r="A398" s="48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0.24</v>
      </c>
      <c r="J398" s="27">
        <v>0.16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48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1.1000000000000001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48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6.21</v>
      </c>
      <c r="I400" s="27">
        <v>2.73</v>
      </c>
      <c r="J400" s="27">
        <v>4.37</v>
      </c>
      <c r="K400" s="27">
        <v>2.42</v>
      </c>
      <c r="L400" s="27">
        <v>1.36</v>
      </c>
      <c r="M400" s="27">
        <v>0.54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48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1.81</v>
      </c>
      <c r="H401" s="27">
        <v>1.39</v>
      </c>
      <c r="I401" s="27">
        <v>0</v>
      </c>
      <c r="J401" s="27">
        <v>0.77</v>
      </c>
      <c r="K401" s="27">
        <v>3.12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48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0.27</v>
      </c>
      <c r="G402" s="27">
        <v>3.12</v>
      </c>
      <c r="H402" s="27">
        <v>5.03</v>
      </c>
      <c r="I402" s="27">
        <v>2.4300000000000002</v>
      </c>
      <c r="J402" s="27">
        <v>0.19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48">
        <v>19</v>
      </c>
      <c r="B403" s="27">
        <v>0</v>
      </c>
      <c r="C403" s="27">
        <v>0.82</v>
      </c>
      <c r="D403" s="27">
        <v>0</v>
      </c>
      <c r="E403" s="27">
        <v>0</v>
      </c>
      <c r="F403" s="27">
        <v>0</v>
      </c>
      <c r="G403" s="27">
        <v>1.2</v>
      </c>
      <c r="H403" s="27">
        <v>4.71</v>
      </c>
      <c r="I403" s="27">
        <v>0.81</v>
      </c>
      <c r="J403" s="27">
        <v>2.09</v>
      </c>
      <c r="K403" s="27">
        <v>0.22</v>
      </c>
      <c r="L403" s="27">
        <v>0</v>
      </c>
      <c r="M403" s="27">
        <v>0</v>
      </c>
      <c r="N403" s="27">
        <v>0.03</v>
      </c>
      <c r="O403" s="27">
        <v>0</v>
      </c>
      <c r="P403" s="27">
        <v>0</v>
      </c>
      <c r="Q403" s="27">
        <v>0.08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48">
        <v>20</v>
      </c>
      <c r="B404" s="27">
        <v>0.08</v>
      </c>
      <c r="C404" s="27">
        <v>0.06</v>
      </c>
      <c r="D404" s="27">
        <v>0.38</v>
      </c>
      <c r="E404" s="27">
        <v>0.98</v>
      </c>
      <c r="F404" s="27">
        <v>1.68</v>
      </c>
      <c r="G404" s="27">
        <v>1.33</v>
      </c>
      <c r="H404" s="27">
        <v>1.47</v>
      </c>
      <c r="I404" s="27">
        <v>1.39</v>
      </c>
      <c r="J404" s="27">
        <v>2.67</v>
      </c>
      <c r="K404" s="27">
        <v>0.32</v>
      </c>
      <c r="L404" s="27">
        <v>0.04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0.12</v>
      </c>
      <c r="W404" s="27">
        <v>0</v>
      </c>
      <c r="X404" s="27">
        <v>0</v>
      </c>
      <c r="Y404" s="27">
        <v>0</v>
      </c>
    </row>
    <row r="405" spans="1:25" x14ac:dyDescent="0.2">
      <c r="A405" s="48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0.7</v>
      </c>
      <c r="H405" s="27">
        <v>1.86</v>
      </c>
      <c r="I405" s="27">
        <v>3.88</v>
      </c>
      <c r="J405" s="27">
        <v>1.68</v>
      </c>
      <c r="K405" s="27">
        <v>2.13</v>
      </c>
      <c r="L405" s="27">
        <v>1.18</v>
      </c>
      <c r="M405" s="27">
        <v>0.38</v>
      </c>
      <c r="N405" s="27">
        <v>0.92</v>
      </c>
      <c r="O405" s="27">
        <v>0.85</v>
      </c>
      <c r="P405" s="27">
        <v>2.48</v>
      </c>
      <c r="Q405" s="27">
        <v>2.2400000000000002</v>
      </c>
      <c r="R405" s="27">
        <v>2.4700000000000002</v>
      </c>
      <c r="S405" s="27">
        <v>2.31</v>
      </c>
      <c r="T405" s="27">
        <v>1.87</v>
      </c>
      <c r="U405" s="27">
        <v>3.24</v>
      </c>
      <c r="V405" s="27">
        <v>5.87</v>
      </c>
      <c r="W405" s="27">
        <v>2.38</v>
      </c>
      <c r="X405" s="27">
        <v>3.65</v>
      </c>
      <c r="Y405" s="27">
        <v>1.55</v>
      </c>
    </row>
    <row r="406" spans="1:25" x14ac:dyDescent="0.2">
      <c r="A406" s="48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0.01</v>
      </c>
      <c r="G406" s="27">
        <v>0.67</v>
      </c>
      <c r="H406" s="27">
        <v>1.78</v>
      </c>
      <c r="I406" s="27">
        <v>6.26</v>
      </c>
      <c r="J406" s="27">
        <v>6.13</v>
      </c>
      <c r="K406" s="27">
        <v>3.49</v>
      </c>
      <c r="L406" s="27">
        <v>0.82</v>
      </c>
      <c r="M406" s="27">
        <v>0.49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</row>
    <row r="407" spans="1:25" x14ac:dyDescent="0.2">
      <c r="A407" s="48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0.02</v>
      </c>
      <c r="I407" s="27">
        <v>3.77</v>
      </c>
      <c r="J407" s="27">
        <v>2.94</v>
      </c>
      <c r="K407" s="27">
        <v>0</v>
      </c>
      <c r="L407" s="27">
        <v>0</v>
      </c>
      <c r="M407" s="27">
        <v>0</v>
      </c>
      <c r="N407" s="27">
        <v>2.31</v>
      </c>
      <c r="O407" s="27">
        <v>1.68</v>
      </c>
      <c r="P407" s="27">
        <v>49.42</v>
      </c>
      <c r="Q407" s="27">
        <v>1.37</v>
      </c>
      <c r="R407" s="27">
        <v>0.05</v>
      </c>
      <c r="S407" s="27">
        <v>0</v>
      </c>
      <c r="T407" s="27">
        <v>0</v>
      </c>
      <c r="U407" s="27">
        <v>0.35</v>
      </c>
      <c r="V407" s="27">
        <v>1.66</v>
      </c>
      <c r="W407" s="27">
        <v>0.91</v>
      </c>
      <c r="X407" s="27">
        <v>0</v>
      </c>
      <c r="Y407" s="27">
        <v>0</v>
      </c>
    </row>
    <row r="408" spans="1:25" x14ac:dyDescent="0.2">
      <c r="A408" s="48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1.06</v>
      </c>
      <c r="G408" s="27">
        <v>2.13</v>
      </c>
      <c r="H408" s="27">
        <v>5.83</v>
      </c>
      <c r="I408" s="27">
        <v>5.04</v>
      </c>
      <c r="J408" s="27">
        <v>10.62</v>
      </c>
      <c r="K408" s="27">
        <v>4.21</v>
      </c>
      <c r="L408" s="27">
        <v>2.98</v>
      </c>
      <c r="M408" s="27">
        <v>2.4</v>
      </c>
      <c r="N408" s="27">
        <v>3.42</v>
      </c>
      <c r="O408" s="27">
        <v>3.01</v>
      </c>
      <c r="P408" s="27">
        <v>2.37</v>
      </c>
      <c r="Q408" s="27">
        <v>2.21</v>
      </c>
      <c r="R408" s="27">
        <v>1.2</v>
      </c>
      <c r="S408" s="27">
        <v>1.9</v>
      </c>
      <c r="T408" s="27">
        <v>2.77</v>
      </c>
      <c r="U408" s="27">
        <v>4.78</v>
      </c>
      <c r="V408" s="27">
        <v>5.79</v>
      </c>
      <c r="W408" s="27">
        <v>4.71</v>
      </c>
      <c r="X408" s="27">
        <v>0</v>
      </c>
      <c r="Y408" s="27">
        <v>0</v>
      </c>
    </row>
    <row r="409" spans="1:25" x14ac:dyDescent="0.2">
      <c r="A409" s="48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0.08</v>
      </c>
      <c r="G409" s="27">
        <v>2.11</v>
      </c>
      <c r="H409" s="27">
        <v>5.58</v>
      </c>
      <c r="I409" s="27">
        <v>3.85</v>
      </c>
      <c r="J409" s="27">
        <v>5.82</v>
      </c>
      <c r="K409" s="27">
        <v>0.74</v>
      </c>
      <c r="L409" s="27">
        <v>0.06</v>
      </c>
      <c r="M409" s="27">
        <v>0</v>
      </c>
      <c r="N409" s="27">
        <v>0.13</v>
      </c>
      <c r="O409" s="27">
        <v>0.03</v>
      </c>
      <c r="P409" s="27">
        <v>0.02</v>
      </c>
      <c r="Q409" s="27">
        <v>0</v>
      </c>
      <c r="R409" s="27">
        <v>0</v>
      </c>
      <c r="S409" s="27">
        <v>0</v>
      </c>
      <c r="T409" s="27">
        <v>0</v>
      </c>
      <c r="U409" s="27">
        <v>0.62</v>
      </c>
      <c r="V409" s="27">
        <v>1.26</v>
      </c>
      <c r="W409" s="27">
        <v>0.23</v>
      </c>
      <c r="X409" s="27">
        <v>0</v>
      </c>
      <c r="Y409" s="27">
        <v>0</v>
      </c>
    </row>
    <row r="410" spans="1:25" x14ac:dyDescent="0.2">
      <c r="A410" s="48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0.53</v>
      </c>
      <c r="H410" s="27">
        <v>2.64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48">
        <v>27</v>
      </c>
      <c r="B411" s="27">
        <v>0</v>
      </c>
      <c r="C411" s="27">
        <v>0</v>
      </c>
      <c r="D411" s="27">
        <v>0.01</v>
      </c>
      <c r="E411" s="27">
        <v>0</v>
      </c>
      <c r="F411" s="27">
        <v>0.79</v>
      </c>
      <c r="G411" s="27">
        <v>0.86</v>
      </c>
      <c r="H411" s="27">
        <v>3.78</v>
      </c>
      <c r="I411" s="27">
        <v>2.2599999999999998</v>
      </c>
      <c r="J411" s="27">
        <v>3.12</v>
      </c>
      <c r="K411" s="27">
        <v>0.09</v>
      </c>
      <c r="L411" s="27">
        <v>0</v>
      </c>
      <c r="M411" s="27">
        <v>0</v>
      </c>
      <c r="N411" s="27">
        <v>1.06</v>
      </c>
      <c r="O411" s="27">
        <v>0.51</v>
      </c>
      <c r="P411" s="27">
        <v>0.79</v>
      </c>
      <c r="Q411" s="27">
        <v>0.14000000000000001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48">
        <v>28</v>
      </c>
      <c r="B412" s="27">
        <v>0</v>
      </c>
      <c r="C412" s="27">
        <v>0</v>
      </c>
      <c r="D412" s="27">
        <v>1.34</v>
      </c>
      <c r="E412" s="27">
        <v>1.62</v>
      </c>
      <c r="F412" s="27">
        <v>2.57</v>
      </c>
      <c r="G412" s="27">
        <v>6.52</v>
      </c>
      <c r="H412" s="27">
        <v>6.07</v>
      </c>
      <c r="I412" s="27">
        <v>4.4800000000000004</v>
      </c>
      <c r="J412" s="27">
        <v>5.74</v>
      </c>
      <c r="K412" s="27">
        <v>4.54</v>
      </c>
      <c r="L412" s="27">
        <v>2.54</v>
      </c>
      <c r="M412" s="27">
        <v>2.41</v>
      </c>
      <c r="N412" s="27">
        <v>1.07</v>
      </c>
      <c r="O412" s="27">
        <v>0.75</v>
      </c>
      <c r="P412" s="27">
        <v>2.9</v>
      </c>
      <c r="Q412" s="27">
        <v>2.99</v>
      </c>
      <c r="R412" s="27">
        <v>6.39</v>
      </c>
      <c r="S412" s="27">
        <v>6.35</v>
      </c>
      <c r="T412" s="27">
        <v>6.74</v>
      </c>
      <c r="U412" s="27">
        <v>6.79</v>
      </c>
      <c r="V412" s="27">
        <v>6.31</v>
      </c>
      <c r="W412" s="27">
        <v>6.46</v>
      </c>
      <c r="X412" s="27">
        <v>7.0000000000000007E-2</v>
      </c>
      <c r="Y412" s="27">
        <v>0</v>
      </c>
    </row>
    <row r="413" spans="1:25" x14ac:dyDescent="0.2">
      <c r="A413" s="48">
        <v>29</v>
      </c>
      <c r="B413" s="27">
        <v>0</v>
      </c>
      <c r="C413" s="27">
        <v>0</v>
      </c>
      <c r="D413" s="27">
        <v>0.85</v>
      </c>
      <c r="E413" s="27">
        <v>0.4</v>
      </c>
      <c r="F413" s="27">
        <v>0.55000000000000004</v>
      </c>
      <c r="G413" s="27">
        <v>1.98</v>
      </c>
      <c r="H413" s="27">
        <v>2.4700000000000002</v>
      </c>
      <c r="I413" s="27">
        <v>0</v>
      </c>
      <c r="J413" s="27">
        <v>1.35</v>
      </c>
      <c r="K413" s="27">
        <v>2.4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</row>
    <row r="414" spans="1:25" x14ac:dyDescent="0.2">
      <c r="A414" s="48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1.53</v>
      </c>
      <c r="H414" s="27">
        <v>0.04</v>
      </c>
      <c r="I414" s="27">
        <v>0.51</v>
      </c>
      <c r="J414" s="27">
        <v>3.8</v>
      </c>
      <c r="K414" s="27">
        <v>0.28999999999999998</v>
      </c>
      <c r="L414" s="27">
        <v>0.77</v>
      </c>
      <c r="M414" s="27">
        <v>0.25</v>
      </c>
      <c r="N414" s="27">
        <v>1.58</v>
      </c>
      <c r="O414" s="27">
        <v>1.07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48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48">
        <v>1</v>
      </c>
      <c r="B421" s="27">
        <v>46.38</v>
      </c>
      <c r="C421" s="27">
        <v>33.299999999999997</v>
      </c>
      <c r="D421" s="27">
        <v>14.47</v>
      </c>
      <c r="E421" s="27">
        <v>6.83</v>
      </c>
      <c r="F421" s="27">
        <v>6.74</v>
      </c>
      <c r="G421" s="27">
        <v>0.24</v>
      </c>
      <c r="H421" s="27">
        <v>1.03</v>
      </c>
      <c r="I421" s="27">
        <v>0</v>
      </c>
      <c r="J421" s="27">
        <v>0.14000000000000001</v>
      </c>
      <c r="K421" s="27">
        <v>13.78</v>
      </c>
      <c r="L421" s="27">
        <v>17.760000000000002</v>
      </c>
      <c r="M421" s="27">
        <v>20.64</v>
      </c>
      <c r="N421" s="27">
        <v>37.35</v>
      </c>
      <c r="O421" s="27">
        <v>37.119999999999997</v>
      </c>
      <c r="P421" s="27">
        <v>35.58</v>
      </c>
      <c r="Q421" s="27">
        <v>33.47</v>
      </c>
      <c r="R421" s="27">
        <v>33.119999999999997</v>
      </c>
      <c r="S421" s="27">
        <v>32.020000000000003</v>
      </c>
      <c r="T421" s="27">
        <v>37.83</v>
      </c>
      <c r="U421" s="27">
        <v>29.79</v>
      </c>
      <c r="V421" s="27">
        <v>24.73</v>
      </c>
      <c r="W421" s="27">
        <v>21.67</v>
      </c>
      <c r="X421" s="27">
        <v>36.18</v>
      </c>
      <c r="Y421" s="27">
        <v>64.72</v>
      </c>
    </row>
    <row r="422" spans="1:25" x14ac:dyDescent="0.2">
      <c r="A422" s="48">
        <v>2</v>
      </c>
      <c r="B422" s="27">
        <v>28.19</v>
      </c>
      <c r="C422" s="27">
        <v>1.99</v>
      </c>
      <c r="D422" s="27">
        <v>1.81</v>
      </c>
      <c r="E422" s="27">
        <v>3</v>
      </c>
      <c r="F422" s="27">
        <v>18.2</v>
      </c>
      <c r="G422" s="27">
        <v>0</v>
      </c>
      <c r="H422" s="27">
        <v>0</v>
      </c>
      <c r="I422" s="27">
        <v>0</v>
      </c>
      <c r="J422" s="27">
        <v>0</v>
      </c>
      <c r="K422" s="27">
        <v>0.56000000000000005</v>
      </c>
      <c r="L422" s="27">
        <v>0.92</v>
      </c>
      <c r="M422" s="27">
        <v>3.07</v>
      </c>
      <c r="N422" s="27">
        <v>2.71</v>
      </c>
      <c r="O422" s="27">
        <v>2.87</v>
      </c>
      <c r="P422" s="27">
        <v>9.7799999999999994</v>
      </c>
      <c r="Q422" s="27">
        <v>9.85</v>
      </c>
      <c r="R422" s="27">
        <v>31.9</v>
      </c>
      <c r="S422" s="27">
        <v>30.18</v>
      </c>
      <c r="T422" s="27">
        <v>21.2</v>
      </c>
      <c r="U422" s="27">
        <v>32.08</v>
      </c>
      <c r="V422" s="27">
        <v>11.87</v>
      </c>
      <c r="W422" s="27">
        <v>10.71</v>
      </c>
      <c r="X422" s="27">
        <v>44.91</v>
      </c>
      <c r="Y422" s="27">
        <v>20.38</v>
      </c>
    </row>
    <row r="423" spans="1:25" x14ac:dyDescent="0.2">
      <c r="A423" s="48">
        <v>3</v>
      </c>
      <c r="B423" s="27">
        <v>109.81</v>
      </c>
      <c r="C423" s="27">
        <v>50.33</v>
      </c>
      <c r="D423" s="27">
        <v>39.96</v>
      </c>
      <c r="E423" s="27">
        <v>8.84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0.79</v>
      </c>
      <c r="L423" s="27">
        <v>1.49</v>
      </c>
      <c r="M423" s="27">
        <v>1.0900000000000001</v>
      </c>
      <c r="N423" s="27">
        <v>0.79</v>
      </c>
      <c r="O423" s="27">
        <v>0.62</v>
      </c>
      <c r="P423" s="27">
        <v>0</v>
      </c>
      <c r="Q423" s="27">
        <v>1.1399999999999999</v>
      </c>
      <c r="R423" s="27">
        <v>1.63</v>
      </c>
      <c r="S423" s="27">
        <v>0</v>
      </c>
      <c r="T423" s="27">
        <v>0.21</v>
      </c>
      <c r="U423" s="27">
        <v>0</v>
      </c>
      <c r="V423" s="27">
        <v>0.28000000000000003</v>
      </c>
      <c r="W423" s="27">
        <v>0</v>
      </c>
      <c r="X423" s="27">
        <v>8.4499999999999993</v>
      </c>
      <c r="Y423" s="27">
        <v>28.75</v>
      </c>
    </row>
    <row r="424" spans="1:25" x14ac:dyDescent="0.2">
      <c r="A424" s="48">
        <v>4</v>
      </c>
      <c r="B424" s="27">
        <v>9.93</v>
      </c>
      <c r="C424" s="27">
        <v>19.82</v>
      </c>
      <c r="D424" s="27">
        <v>10.06</v>
      </c>
      <c r="E424" s="27">
        <v>16.260000000000002</v>
      </c>
      <c r="F424" s="27">
        <v>5.28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1.53</v>
      </c>
      <c r="N424" s="27">
        <v>0</v>
      </c>
      <c r="O424" s="27">
        <v>0.88</v>
      </c>
      <c r="P424" s="27">
        <v>0.84</v>
      </c>
      <c r="Q424" s="27">
        <v>1.31</v>
      </c>
      <c r="R424" s="27">
        <v>12.18</v>
      </c>
      <c r="S424" s="27">
        <v>0.87</v>
      </c>
      <c r="T424" s="27">
        <v>0.62</v>
      </c>
      <c r="U424" s="27">
        <v>1.07</v>
      </c>
      <c r="V424" s="27">
        <v>10.23</v>
      </c>
      <c r="W424" s="27">
        <v>3.48</v>
      </c>
      <c r="X424" s="27">
        <v>41.84</v>
      </c>
      <c r="Y424" s="27">
        <v>41.93</v>
      </c>
    </row>
    <row r="425" spans="1:25" x14ac:dyDescent="0.2">
      <c r="A425" s="48">
        <v>5</v>
      </c>
      <c r="B425" s="27">
        <v>11.97</v>
      </c>
      <c r="C425" s="27">
        <v>6.11</v>
      </c>
      <c r="D425" s="27">
        <v>17.41</v>
      </c>
      <c r="E425" s="27">
        <v>12.51</v>
      </c>
      <c r="F425" s="27">
        <v>16.23</v>
      </c>
      <c r="G425" s="27">
        <v>0</v>
      </c>
      <c r="H425" s="27">
        <v>0</v>
      </c>
      <c r="I425" s="27">
        <v>0</v>
      </c>
      <c r="J425" s="27">
        <v>0.14000000000000001</v>
      </c>
      <c r="K425" s="27">
        <v>0.93</v>
      </c>
      <c r="L425" s="27">
        <v>4.32</v>
      </c>
      <c r="M425" s="27">
        <v>5.72</v>
      </c>
      <c r="N425" s="27">
        <v>0.93</v>
      </c>
      <c r="O425" s="27">
        <v>1.3</v>
      </c>
      <c r="P425" s="27">
        <v>0.45</v>
      </c>
      <c r="Q425" s="27">
        <v>0.55000000000000004</v>
      </c>
      <c r="R425" s="27">
        <v>0.21</v>
      </c>
      <c r="S425" s="27">
        <v>1.18</v>
      </c>
      <c r="T425" s="27">
        <v>0.75</v>
      </c>
      <c r="U425" s="27">
        <v>1.32</v>
      </c>
      <c r="V425" s="27">
        <v>0.14000000000000001</v>
      </c>
      <c r="W425" s="27">
        <v>0.02</v>
      </c>
      <c r="X425" s="27">
        <v>16.149999999999999</v>
      </c>
      <c r="Y425" s="27">
        <v>43.8</v>
      </c>
    </row>
    <row r="426" spans="1:25" x14ac:dyDescent="0.2">
      <c r="A426" s="48">
        <v>6</v>
      </c>
      <c r="B426" s="27">
        <v>14.16</v>
      </c>
      <c r="C426" s="27">
        <v>2.69</v>
      </c>
      <c r="D426" s="27">
        <v>1.52</v>
      </c>
      <c r="E426" s="27">
        <v>13.27</v>
      </c>
      <c r="F426" s="27">
        <v>2.5099999999999998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0.35</v>
      </c>
      <c r="M426" s="27">
        <v>0.54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0.03</v>
      </c>
      <c r="V426" s="27">
        <v>0</v>
      </c>
      <c r="W426" s="27">
        <v>0</v>
      </c>
      <c r="X426" s="27">
        <v>18.329999999999998</v>
      </c>
      <c r="Y426" s="27">
        <v>8.4700000000000006</v>
      </c>
    </row>
    <row r="427" spans="1:25" x14ac:dyDescent="0.2">
      <c r="A427" s="48">
        <v>7</v>
      </c>
      <c r="B427" s="27">
        <v>30.29</v>
      </c>
      <c r="C427" s="27">
        <v>13.4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2.71</v>
      </c>
      <c r="M427" s="27">
        <v>4.2</v>
      </c>
      <c r="N427" s="27">
        <v>14.85</v>
      </c>
      <c r="O427" s="27">
        <v>2.52</v>
      </c>
      <c r="P427" s="27">
        <v>0.97</v>
      </c>
      <c r="Q427" s="27">
        <v>48.22</v>
      </c>
      <c r="R427" s="27">
        <v>4.57</v>
      </c>
      <c r="S427" s="27">
        <v>6.33</v>
      </c>
      <c r="T427" s="27">
        <v>0.8</v>
      </c>
      <c r="U427" s="27">
        <v>21.6</v>
      </c>
      <c r="V427" s="27">
        <v>4.63</v>
      </c>
      <c r="W427" s="27">
        <v>0</v>
      </c>
      <c r="X427" s="27">
        <v>54.04</v>
      </c>
      <c r="Y427" s="27">
        <v>33.1</v>
      </c>
    </row>
    <row r="428" spans="1:25" x14ac:dyDescent="0.2">
      <c r="A428" s="48">
        <v>8</v>
      </c>
      <c r="B428" s="27">
        <v>11.21</v>
      </c>
      <c r="C428" s="27">
        <v>1.91</v>
      </c>
      <c r="D428" s="27">
        <v>0.6</v>
      </c>
      <c r="E428" s="27">
        <v>1.21</v>
      </c>
      <c r="F428" s="27">
        <v>5.57</v>
      </c>
      <c r="G428" s="27">
        <v>3.1</v>
      </c>
      <c r="H428" s="27">
        <v>23.01</v>
      </c>
      <c r="I428" s="27">
        <v>0</v>
      </c>
      <c r="J428" s="27">
        <v>0</v>
      </c>
      <c r="K428" s="27">
        <v>0</v>
      </c>
      <c r="L428" s="27">
        <v>11.34</v>
      </c>
      <c r="M428" s="27">
        <v>18.940000000000001</v>
      </c>
      <c r="N428" s="27">
        <v>11.8</v>
      </c>
      <c r="O428" s="27">
        <v>13.73</v>
      </c>
      <c r="P428" s="27">
        <v>6.72</v>
      </c>
      <c r="Q428" s="27">
        <v>7.28</v>
      </c>
      <c r="R428" s="27">
        <v>15.86</v>
      </c>
      <c r="S428" s="27">
        <v>12.52</v>
      </c>
      <c r="T428" s="27">
        <v>13.33</v>
      </c>
      <c r="U428" s="27">
        <v>12.1</v>
      </c>
      <c r="V428" s="27">
        <v>14.26</v>
      </c>
      <c r="W428" s="27">
        <v>0</v>
      </c>
      <c r="X428" s="27">
        <v>5.85</v>
      </c>
      <c r="Y428" s="27">
        <v>3.15</v>
      </c>
    </row>
    <row r="429" spans="1:25" x14ac:dyDescent="0.2">
      <c r="A429" s="48">
        <v>9</v>
      </c>
      <c r="B429" s="27">
        <v>12.85</v>
      </c>
      <c r="C429" s="27">
        <v>1.74</v>
      </c>
      <c r="D429" s="27">
        <v>3.55</v>
      </c>
      <c r="E429" s="27">
        <v>4.3099999999999996</v>
      </c>
      <c r="F429" s="27">
        <v>0.41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8.0500000000000007</v>
      </c>
    </row>
    <row r="430" spans="1:25" x14ac:dyDescent="0.2">
      <c r="A430" s="48">
        <v>10</v>
      </c>
      <c r="B430" s="27">
        <v>4.28</v>
      </c>
      <c r="C430" s="27">
        <v>0.03</v>
      </c>
      <c r="D430" s="27">
        <v>2.29</v>
      </c>
      <c r="E430" s="27">
        <v>6.88</v>
      </c>
      <c r="F430" s="27">
        <v>5.76</v>
      </c>
      <c r="G430" s="27">
        <v>4.3099999999999996</v>
      </c>
      <c r="H430" s="27">
        <v>0</v>
      </c>
      <c r="I430" s="27">
        <v>0</v>
      </c>
      <c r="J430" s="27">
        <v>0.06</v>
      </c>
      <c r="K430" s="27">
        <v>4.83</v>
      </c>
      <c r="L430" s="27">
        <v>14.1</v>
      </c>
      <c r="M430" s="27">
        <v>14.37</v>
      </c>
      <c r="N430" s="27">
        <v>1.79</v>
      </c>
      <c r="O430" s="27">
        <v>8.11</v>
      </c>
      <c r="P430" s="27">
        <v>11.17</v>
      </c>
      <c r="Q430" s="27">
        <v>8.4499999999999993</v>
      </c>
      <c r="R430" s="27">
        <v>30.04</v>
      </c>
      <c r="S430" s="27">
        <v>25.62</v>
      </c>
      <c r="T430" s="27">
        <v>28.86</v>
      </c>
      <c r="U430" s="27">
        <v>18.2</v>
      </c>
      <c r="V430" s="27">
        <v>27.5</v>
      </c>
      <c r="W430" s="27">
        <v>17.29</v>
      </c>
      <c r="X430" s="27">
        <v>39.46</v>
      </c>
      <c r="Y430" s="27">
        <v>31.68</v>
      </c>
    </row>
    <row r="431" spans="1:25" x14ac:dyDescent="0.2">
      <c r="A431" s="48">
        <v>11</v>
      </c>
      <c r="B431" s="27">
        <v>15.71</v>
      </c>
      <c r="C431" s="27">
        <v>5.45</v>
      </c>
      <c r="D431" s="27">
        <v>1.58</v>
      </c>
      <c r="E431" s="27">
        <v>3.06</v>
      </c>
      <c r="F431" s="27">
        <v>2.54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3.69</v>
      </c>
      <c r="Q431" s="27">
        <v>0.42</v>
      </c>
      <c r="R431" s="27">
        <v>0</v>
      </c>
      <c r="S431" s="27">
        <v>0</v>
      </c>
      <c r="T431" s="27">
        <v>3.65</v>
      </c>
      <c r="U431" s="27">
        <v>4.25</v>
      </c>
      <c r="V431" s="27">
        <v>16.920000000000002</v>
      </c>
      <c r="W431" s="27">
        <v>16.18</v>
      </c>
      <c r="X431" s="27">
        <v>26.78</v>
      </c>
      <c r="Y431" s="27">
        <v>53.63</v>
      </c>
    </row>
    <row r="432" spans="1:25" x14ac:dyDescent="0.2">
      <c r="A432" s="48">
        <v>12</v>
      </c>
      <c r="B432" s="27">
        <v>26.65</v>
      </c>
      <c r="C432" s="27">
        <v>16.62</v>
      </c>
      <c r="D432" s="27">
        <v>23.25</v>
      </c>
      <c r="E432" s="27">
        <v>10.61</v>
      </c>
      <c r="F432" s="27">
        <v>7.44</v>
      </c>
      <c r="G432" s="27">
        <v>0.47</v>
      </c>
      <c r="H432" s="27">
        <v>0.67</v>
      </c>
      <c r="I432" s="27">
        <v>0</v>
      </c>
      <c r="J432" s="27">
        <v>0.03</v>
      </c>
      <c r="K432" s="27">
        <v>0</v>
      </c>
      <c r="L432" s="27">
        <v>1.29</v>
      </c>
      <c r="M432" s="27">
        <v>2.39</v>
      </c>
      <c r="N432" s="27">
        <v>0.28999999999999998</v>
      </c>
      <c r="O432" s="27">
        <v>1.17</v>
      </c>
      <c r="P432" s="27">
        <v>0.03</v>
      </c>
      <c r="Q432" s="27">
        <v>3.5</v>
      </c>
      <c r="R432" s="27">
        <v>0.01</v>
      </c>
      <c r="S432" s="27">
        <v>0</v>
      </c>
      <c r="T432" s="27">
        <v>0.01</v>
      </c>
      <c r="U432" s="27">
        <v>0</v>
      </c>
      <c r="V432" s="27">
        <v>8.15</v>
      </c>
      <c r="W432" s="27">
        <v>8.11</v>
      </c>
      <c r="X432" s="27">
        <v>43.28</v>
      </c>
      <c r="Y432" s="27">
        <v>40.97</v>
      </c>
    </row>
    <row r="433" spans="1:25" x14ac:dyDescent="0.2">
      <c r="A433" s="48">
        <v>13</v>
      </c>
      <c r="B433" s="27">
        <v>30.57</v>
      </c>
      <c r="C433" s="27">
        <v>20.11</v>
      </c>
      <c r="D433" s="27">
        <v>8.61</v>
      </c>
      <c r="E433" s="27">
        <v>5.95</v>
      </c>
      <c r="F433" s="27">
        <v>9.0500000000000007</v>
      </c>
      <c r="G433" s="27">
        <v>6.45</v>
      </c>
      <c r="H433" s="27">
        <v>0</v>
      </c>
      <c r="I433" s="27">
        <v>6.92</v>
      </c>
      <c r="J433" s="27">
        <v>0</v>
      </c>
      <c r="K433" s="27">
        <v>0.09</v>
      </c>
      <c r="L433" s="27">
        <v>6.72</v>
      </c>
      <c r="M433" s="27">
        <v>8.5299999999999994</v>
      </c>
      <c r="N433" s="27">
        <v>7.19</v>
      </c>
      <c r="O433" s="27">
        <v>5.15</v>
      </c>
      <c r="P433" s="27">
        <v>2.33</v>
      </c>
      <c r="Q433" s="27">
        <v>2.63</v>
      </c>
      <c r="R433" s="27">
        <v>4.83</v>
      </c>
      <c r="S433" s="27">
        <v>5</v>
      </c>
      <c r="T433" s="27">
        <v>3.58</v>
      </c>
      <c r="U433" s="27">
        <v>2.72</v>
      </c>
      <c r="V433" s="27">
        <v>0.31</v>
      </c>
      <c r="W433" s="27">
        <v>2.84</v>
      </c>
      <c r="X433" s="27">
        <v>18.29</v>
      </c>
      <c r="Y433" s="27">
        <v>65.16</v>
      </c>
    </row>
    <row r="434" spans="1:25" x14ac:dyDescent="0.2">
      <c r="A434" s="48">
        <v>14</v>
      </c>
      <c r="B434" s="27">
        <v>61.25</v>
      </c>
      <c r="C434" s="27">
        <v>41.78</v>
      </c>
      <c r="D434" s="27">
        <v>32.22</v>
      </c>
      <c r="E434" s="27">
        <v>10.84</v>
      </c>
      <c r="F434" s="27">
        <v>11.16</v>
      </c>
      <c r="G434" s="27">
        <v>3.49</v>
      </c>
      <c r="H434" s="27">
        <v>2.04</v>
      </c>
      <c r="I434" s="27">
        <v>0</v>
      </c>
      <c r="J434" s="27">
        <v>0.03</v>
      </c>
      <c r="K434" s="27">
        <v>16.75</v>
      </c>
      <c r="L434" s="27">
        <v>20.99</v>
      </c>
      <c r="M434" s="27">
        <v>22.16</v>
      </c>
      <c r="N434" s="27">
        <v>26.34</v>
      </c>
      <c r="O434" s="27">
        <v>25.37</v>
      </c>
      <c r="P434" s="27">
        <v>32.270000000000003</v>
      </c>
      <c r="Q434" s="27">
        <v>31.82</v>
      </c>
      <c r="R434" s="27">
        <v>24.84</v>
      </c>
      <c r="S434" s="27">
        <v>23.73</v>
      </c>
      <c r="T434" s="27">
        <v>43.95</v>
      </c>
      <c r="U434" s="27">
        <v>43.89</v>
      </c>
      <c r="V434" s="27">
        <v>50</v>
      </c>
      <c r="W434" s="27">
        <v>49.72</v>
      </c>
      <c r="X434" s="27">
        <v>75.099999999999994</v>
      </c>
      <c r="Y434" s="27">
        <v>79.92</v>
      </c>
    </row>
    <row r="435" spans="1:25" x14ac:dyDescent="0.2">
      <c r="A435" s="48">
        <v>15</v>
      </c>
      <c r="B435" s="27">
        <v>33.659999999999997</v>
      </c>
      <c r="C435" s="27">
        <v>37.82</v>
      </c>
      <c r="D435" s="27">
        <v>17.88</v>
      </c>
      <c r="E435" s="27">
        <v>31.48</v>
      </c>
      <c r="F435" s="27">
        <v>29.96</v>
      </c>
      <c r="G435" s="27">
        <v>21.13</v>
      </c>
      <c r="H435" s="27">
        <v>3.71</v>
      </c>
      <c r="I435" s="27">
        <v>0</v>
      </c>
      <c r="J435" s="27">
        <v>26.11</v>
      </c>
      <c r="K435" s="27">
        <v>22.45</v>
      </c>
      <c r="L435" s="27">
        <v>31.82</v>
      </c>
      <c r="M435" s="27">
        <v>33.61</v>
      </c>
      <c r="N435" s="27">
        <v>48.16</v>
      </c>
      <c r="O435" s="27">
        <v>48.9</v>
      </c>
      <c r="P435" s="27">
        <v>45.99</v>
      </c>
      <c r="Q435" s="27">
        <v>45.91</v>
      </c>
      <c r="R435" s="27">
        <v>42.1</v>
      </c>
      <c r="S435" s="27">
        <v>42.09</v>
      </c>
      <c r="T435" s="27">
        <v>36.11</v>
      </c>
      <c r="U435" s="27">
        <v>35.659999999999997</v>
      </c>
      <c r="V435" s="27">
        <v>45.86</v>
      </c>
      <c r="W435" s="27">
        <v>47.37</v>
      </c>
      <c r="X435" s="27">
        <v>70.13</v>
      </c>
      <c r="Y435" s="27">
        <v>69.62</v>
      </c>
    </row>
    <row r="436" spans="1:25" x14ac:dyDescent="0.2">
      <c r="A436" s="48">
        <v>16</v>
      </c>
      <c r="B436" s="27">
        <v>28.93</v>
      </c>
      <c r="C436" s="27">
        <v>27.69</v>
      </c>
      <c r="D436" s="27">
        <v>8.43</v>
      </c>
      <c r="E436" s="27">
        <v>15.12</v>
      </c>
      <c r="F436" s="27">
        <v>28.35</v>
      </c>
      <c r="G436" s="27">
        <v>3.33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0.26</v>
      </c>
      <c r="N436" s="27">
        <v>5.86</v>
      </c>
      <c r="O436" s="27">
        <v>5.61</v>
      </c>
      <c r="P436" s="27">
        <v>19.54</v>
      </c>
      <c r="Q436" s="27">
        <v>24.77</v>
      </c>
      <c r="R436" s="27">
        <v>33.08</v>
      </c>
      <c r="S436" s="27">
        <v>34.43</v>
      </c>
      <c r="T436" s="27">
        <v>34.75</v>
      </c>
      <c r="U436" s="27">
        <v>41.24</v>
      </c>
      <c r="V436" s="27">
        <v>60.45</v>
      </c>
      <c r="W436" s="27">
        <v>56.14</v>
      </c>
      <c r="X436" s="27">
        <v>61.1</v>
      </c>
      <c r="Y436" s="27">
        <v>55.64</v>
      </c>
    </row>
    <row r="437" spans="1:25" x14ac:dyDescent="0.2">
      <c r="A437" s="48">
        <v>17</v>
      </c>
      <c r="B437" s="27">
        <v>40.43</v>
      </c>
      <c r="C437" s="27">
        <v>17</v>
      </c>
      <c r="D437" s="27">
        <v>13.76</v>
      </c>
      <c r="E437" s="27">
        <v>10.130000000000001</v>
      </c>
      <c r="F437" s="27">
        <v>0.62</v>
      </c>
      <c r="G437" s="27">
        <v>0</v>
      </c>
      <c r="H437" s="27">
        <v>0</v>
      </c>
      <c r="I437" s="27">
        <v>3.59</v>
      </c>
      <c r="J437" s="27">
        <v>0</v>
      </c>
      <c r="K437" s="27">
        <v>0</v>
      </c>
      <c r="L437" s="27">
        <v>10.18</v>
      </c>
      <c r="M437" s="27">
        <v>12.89</v>
      </c>
      <c r="N437" s="27">
        <v>13.53</v>
      </c>
      <c r="O437" s="27">
        <v>14.27</v>
      </c>
      <c r="P437" s="27">
        <v>18.04</v>
      </c>
      <c r="Q437" s="27">
        <v>21.62</v>
      </c>
      <c r="R437" s="27">
        <v>26.95</v>
      </c>
      <c r="S437" s="27">
        <v>28.02</v>
      </c>
      <c r="T437" s="27">
        <v>28.5</v>
      </c>
      <c r="U437" s="27">
        <v>30.72</v>
      </c>
      <c r="V437" s="27">
        <v>21.31</v>
      </c>
      <c r="W437" s="27">
        <v>19.98</v>
      </c>
      <c r="X437" s="27">
        <v>56.94</v>
      </c>
      <c r="Y437" s="27">
        <v>59.99</v>
      </c>
    </row>
    <row r="438" spans="1:25" x14ac:dyDescent="0.2">
      <c r="A438" s="48">
        <v>18</v>
      </c>
      <c r="B438" s="27">
        <v>13.69</v>
      </c>
      <c r="C438" s="27">
        <v>9.1</v>
      </c>
      <c r="D438" s="27">
        <v>4.9400000000000004</v>
      </c>
      <c r="E438" s="27">
        <v>6.71</v>
      </c>
      <c r="F438" s="27">
        <v>0.27</v>
      </c>
      <c r="G438" s="27">
        <v>0</v>
      </c>
      <c r="H438" s="27">
        <v>0</v>
      </c>
      <c r="I438" s="27">
        <v>0</v>
      </c>
      <c r="J438" s="27">
        <v>3.04</v>
      </c>
      <c r="K438" s="27">
        <v>5.37</v>
      </c>
      <c r="L438" s="27">
        <v>17.45</v>
      </c>
      <c r="M438" s="27">
        <v>17.37</v>
      </c>
      <c r="N438" s="27">
        <v>19.87</v>
      </c>
      <c r="O438" s="27">
        <v>23.89</v>
      </c>
      <c r="P438" s="27">
        <v>23.98</v>
      </c>
      <c r="Q438" s="27">
        <v>22.23</v>
      </c>
      <c r="R438" s="27">
        <v>20.65</v>
      </c>
      <c r="S438" s="27">
        <v>27.08</v>
      </c>
      <c r="T438" s="27">
        <v>13.86</v>
      </c>
      <c r="U438" s="27">
        <v>11.28</v>
      </c>
      <c r="V438" s="27">
        <v>7.06</v>
      </c>
      <c r="W438" s="27">
        <v>8.89</v>
      </c>
      <c r="X438" s="27">
        <v>14.33</v>
      </c>
      <c r="Y438" s="27">
        <v>12.12</v>
      </c>
    </row>
    <row r="439" spans="1:25" x14ac:dyDescent="0.2">
      <c r="A439" s="48">
        <v>19</v>
      </c>
      <c r="B439" s="27">
        <v>2.86</v>
      </c>
      <c r="C439" s="27">
        <v>0</v>
      </c>
      <c r="D439" s="27">
        <v>0.16</v>
      </c>
      <c r="E439" s="27">
        <v>3.63</v>
      </c>
      <c r="F439" s="27">
        <v>26.95</v>
      </c>
      <c r="G439" s="27">
        <v>0</v>
      </c>
      <c r="H439" s="27">
        <v>0</v>
      </c>
      <c r="I439" s="27">
        <v>0.09</v>
      </c>
      <c r="J439" s="27">
        <v>0</v>
      </c>
      <c r="K439" s="27">
        <v>0.34</v>
      </c>
      <c r="L439" s="27">
        <v>2.4900000000000002</v>
      </c>
      <c r="M439" s="27">
        <v>6.15</v>
      </c>
      <c r="N439" s="27">
        <v>1.0900000000000001</v>
      </c>
      <c r="O439" s="27">
        <v>5.24</v>
      </c>
      <c r="P439" s="27">
        <v>1.74</v>
      </c>
      <c r="Q439" s="27">
        <v>0.02</v>
      </c>
      <c r="R439" s="27">
        <v>2.16</v>
      </c>
      <c r="S439" s="27">
        <v>3.71</v>
      </c>
      <c r="T439" s="27">
        <v>3.44</v>
      </c>
      <c r="U439" s="27">
        <v>1.91</v>
      </c>
      <c r="V439" s="27">
        <v>8.0299999999999994</v>
      </c>
      <c r="W439" s="27">
        <v>2.09</v>
      </c>
      <c r="X439" s="27">
        <v>50.88</v>
      </c>
      <c r="Y439" s="27">
        <v>46.78</v>
      </c>
    </row>
    <row r="440" spans="1:25" x14ac:dyDescent="0.2">
      <c r="A440" s="48">
        <v>20</v>
      </c>
      <c r="B440" s="27">
        <v>2.21</v>
      </c>
      <c r="C440" s="27">
        <v>2.0699999999999998</v>
      </c>
      <c r="D440" s="27">
        <v>0.23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1.47</v>
      </c>
      <c r="M440" s="27">
        <v>2.95</v>
      </c>
      <c r="N440" s="27">
        <v>1.6</v>
      </c>
      <c r="O440" s="27">
        <v>0.74</v>
      </c>
      <c r="P440" s="27">
        <v>7.47</v>
      </c>
      <c r="Q440" s="27">
        <v>10.65</v>
      </c>
      <c r="R440" s="27">
        <v>10.130000000000001</v>
      </c>
      <c r="S440" s="27">
        <v>10.31</v>
      </c>
      <c r="T440" s="27">
        <v>10.02</v>
      </c>
      <c r="U440" s="27">
        <v>4.9000000000000004</v>
      </c>
      <c r="V440" s="27">
        <v>0.25</v>
      </c>
      <c r="W440" s="27">
        <v>8.2100000000000009</v>
      </c>
      <c r="X440" s="27">
        <v>39.08</v>
      </c>
      <c r="Y440" s="27">
        <v>15.4</v>
      </c>
    </row>
    <row r="441" spans="1:25" x14ac:dyDescent="0.2">
      <c r="A441" s="48">
        <v>21</v>
      </c>
      <c r="B441" s="27">
        <v>34.57</v>
      </c>
      <c r="C441" s="27">
        <v>15.15</v>
      </c>
      <c r="D441" s="27">
        <v>7.32</v>
      </c>
      <c r="E441" s="27">
        <v>5.67</v>
      </c>
      <c r="F441" s="27">
        <v>1.22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</row>
    <row r="442" spans="1:25" x14ac:dyDescent="0.2">
      <c r="A442" s="48">
        <v>22</v>
      </c>
      <c r="B442" s="27">
        <v>13.26</v>
      </c>
      <c r="C442" s="27">
        <v>12.23</v>
      </c>
      <c r="D442" s="27">
        <v>5.51</v>
      </c>
      <c r="E442" s="27">
        <v>2.59</v>
      </c>
      <c r="F442" s="27">
        <v>1.46</v>
      </c>
      <c r="G442" s="27">
        <v>0.04</v>
      </c>
      <c r="H442" s="27">
        <v>0</v>
      </c>
      <c r="I442" s="27">
        <v>0</v>
      </c>
      <c r="J442" s="27">
        <v>0</v>
      </c>
      <c r="K442" s="27">
        <v>0</v>
      </c>
      <c r="L442" s="27">
        <v>0.02</v>
      </c>
      <c r="M442" s="27">
        <v>0.05</v>
      </c>
      <c r="N442" s="27">
        <v>15.59</v>
      </c>
      <c r="O442" s="27">
        <v>22.43</v>
      </c>
      <c r="P442" s="27">
        <v>23.63</v>
      </c>
      <c r="Q442" s="27">
        <v>22.5</v>
      </c>
      <c r="R442" s="27">
        <v>37.43</v>
      </c>
      <c r="S442" s="27">
        <v>32.090000000000003</v>
      </c>
      <c r="T442" s="27">
        <v>17.39</v>
      </c>
      <c r="U442" s="27">
        <v>16.64</v>
      </c>
      <c r="V442" s="27">
        <v>15.88</v>
      </c>
      <c r="W442" s="27">
        <v>17.77</v>
      </c>
      <c r="X442" s="27">
        <v>18.2</v>
      </c>
      <c r="Y442" s="27">
        <v>14.89</v>
      </c>
    </row>
    <row r="443" spans="1:25" x14ac:dyDescent="0.2">
      <c r="A443" s="48">
        <v>23</v>
      </c>
      <c r="B443" s="27">
        <v>31.32</v>
      </c>
      <c r="C443" s="27">
        <v>15.31</v>
      </c>
      <c r="D443" s="27">
        <v>3.53</v>
      </c>
      <c r="E443" s="27">
        <v>16.52</v>
      </c>
      <c r="F443" s="27">
        <v>17.170000000000002</v>
      </c>
      <c r="G443" s="27">
        <v>1.99</v>
      </c>
      <c r="H443" s="27">
        <v>0.03</v>
      </c>
      <c r="I443" s="27">
        <v>0</v>
      </c>
      <c r="J443" s="27">
        <v>0</v>
      </c>
      <c r="K443" s="27">
        <v>4.75</v>
      </c>
      <c r="L443" s="27">
        <v>11.09</v>
      </c>
      <c r="M443" s="27">
        <v>10.96</v>
      </c>
      <c r="N443" s="27">
        <v>0</v>
      </c>
      <c r="O443" s="27">
        <v>0.21</v>
      </c>
      <c r="P443" s="27">
        <v>0</v>
      </c>
      <c r="Q443" s="27">
        <v>0.38</v>
      </c>
      <c r="R443" s="27">
        <v>4.04</v>
      </c>
      <c r="S443" s="27">
        <v>6.23</v>
      </c>
      <c r="T443" s="27">
        <v>5.49</v>
      </c>
      <c r="U443" s="27">
        <v>0.38</v>
      </c>
      <c r="V443" s="27">
        <v>0.15</v>
      </c>
      <c r="W443" s="27">
        <v>0.35</v>
      </c>
      <c r="X443" s="27">
        <v>38.64</v>
      </c>
      <c r="Y443" s="27">
        <v>38.82</v>
      </c>
    </row>
    <row r="444" spans="1:25" x14ac:dyDescent="0.2">
      <c r="A444" s="48">
        <v>24</v>
      </c>
      <c r="B444" s="27">
        <v>21.48</v>
      </c>
      <c r="C444" s="27">
        <v>2.12</v>
      </c>
      <c r="D444" s="27">
        <v>1.93</v>
      </c>
      <c r="E444" s="27">
        <v>9.44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15.98</v>
      </c>
      <c r="Y444" s="27">
        <v>22.99</v>
      </c>
    </row>
    <row r="445" spans="1:25" x14ac:dyDescent="0.2">
      <c r="A445" s="48">
        <v>25</v>
      </c>
      <c r="B445" s="27">
        <v>26.64</v>
      </c>
      <c r="C445" s="27">
        <v>5.29</v>
      </c>
      <c r="D445" s="27">
        <v>9.26</v>
      </c>
      <c r="E445" s="27">
        <v>8.2100000000000009</v>
      </c>
      <c r="F445" s="27">
        <v>0.02</v>
      </c>
      <c r="G445" s="27">
        <v>0</v>
      </c>
      <c r="H445" s="27">
        <v>0</v>
      </c>
      <c r="I445" s="27">
        <v>0</v>
      </c>
      <c r="J445" s="27">
        <v>0</v>
      </c>
      <c r="K445" s="27">
        <v>0.75</v>
      </c>
      <c r="L445" s="27">
        <v>1</v>
      </c>
      <c r="M445" s="27">
        <v>2.31</v>
      </c>
      <c r="N445" s="27">
        <v>0.37</v>
      </c>
      <c r="O445" s="27">
        <v>0.1</v>
      </c>
      <c r="P445" s="27">
        <v>2.23</v>
      </c>
      <c r="Q445" s="27">
        <v>3.56</v>
      </c>
      <c r="R445" s="27">
        <v>9.36</v>
      </c>
      <c r="S445" s="27">
        <v>6.08</v>
      </c>
      <c r="T445" s="27">
        <v>4.54</v>
      </c>
      <c r="U445" s="27">
        <v>0</v>
      </c>
      <c r="V445" s="27">
        <v>0</v>
      </c>
      <c r="W445" s="27">
        <v>0.01</v>
      </c>
      <c r="X445" s="27">
        <v>25.13</v>
      </c>
      <c r="Y445" s="27">
        <v>26.24</v>
      </c>
    </row>
    <row r="446" spans="1:25" x14ac:dyDescent="0.2">
      <c r="A446" s="48">
        <v>26</v>
      </c>
      <c r="B446" s="27">
        <v>29.88</v>
      </c>
      <c r="C446" s="27">
        <v>2.0099999999999998</v>
      </c>
      <c r="D446" s="27">
        <v>9.8699999999999992</v>
      </c>
      <c r="E446" s="27">
        <v>20.21</v>
      </c>
      <c r="F446" s="27">
        <v>7.38</v>
      </c>
      <c r="G446" s="27">
        <v>0</v>
      </c>
      <c r="H446" s="27">
        <v>0</v>
      </c>
      <c r="I446" s="27">
        <v>5.46</v>
      </c>
      <c r="J446" s="27">
        <v>1.67</v>
      </c>
      <c r="K446" s="27">
        <v>22.95</v>
      </c>
      <c r="L446" s="27">
        <v>20.73</v>
      </c>
      <c r="M446" s="27">
        <v>24.24</v>
      </c>
      <c r="N446" s="27">
        <v>18.55</v>
      </c>
      <c r="O446" s="27">
        <v>22.64</v>
      </c>
      <c r="P446" s="27">
        <v>16.68</v>
      </c>
      <c r="Q446" s="27">
        <v>17.91</v>
      </c>
      <c r="R446" s="27">
        <v>21.25</v>
      </c>
      <c r="S446" s="27">
        <v>24.75</v>
      </c>
      <c r="T446" s="27">
        <v>17.899999999999999</v>
      </c>
      <c r="U446" s="27">
        <v>14.5</v>
      </c>
      <c r="V446" s="27">
        <v>16.48</v>
      </c>
      <c r="W446" s="27">
        <v>16.28</v>
      </c>
      <c r="X446" s="27">
        <v>38.89</v>
      </c>
      <c r="Y446" s="27">
        <v>36.35</v>
      </c>
    </row>
    <row r="447" spans="1:25" x14ac:dyDescent="0.2">
      <c r="A447" s="48">
        <v>27</v>
      </c>
      <c r="B447" s="27">
        <v>20.11</v>
      </c>
      <c r="C447" s="27">
        <v>2.1800000000000002</v>
      </c>
      <c r="D447" s="27">
        <v>1.92</v>
      </c>
      <c r="E447" s="27">
        <v>11.88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0.02</v>
      </c>
      <c r="L447" s="27">
        <v>5.42</v>
      </c>
      <c r="M447" s="27">
        <v>16.329999999999998</v>
      </c>
      <c r="N447" s="27">
        <v>0</v>
      </c>
      <c r="O447" s="27">
        <v>0</v>
      </c>
      <c r="P447" s="27">
        <v>0</v>
      </c>
      <c r="Q447" s="27">
        <v>0.09</v>
      </c>
      <c r="R447" s="27">
        <v>17.91</v>
      </c>
      <c r="S447" s="27">
        <v>17.36</v>
      </c>
      <c r="T447" s="27">
        <v>18.23</v>
      </c>
      <c r="U447" s="27">
        <v>11.34</v>
      </c>
      <c r="V447" s="27">
        <v>12.07</v>
      </c>
      <c r="W447" s="27">
        <v>12.45</v>
      </c>
      <c r="X447" s="27">
        <v>32.020000000000003</v>
      </c>
      <c r="Y447" s="27">
        <v>45.29</v>
      </c>
    </row>
    <row r="448" spans="1:25" x14ac:dyDescent="0.2">
      <c r="A448" s="48">
        <v>28</v>
      </c>
      <c r="B448" s="27">
        <v>2.5299999999999998</v>
      </c>
      <c r="C448" s="27">
        <v>4.1900000000000004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2.34</v>
      </c>
      <c r="Y448" s="27">
        <v>27.29</v>
      </c>
    </row>
    <row r="449" spans="1:25" x14ac:dyDescent="0.2">
      <c r="A449" s="48">
        <v>29</v>
      </c>
      <c r="B449" s="27">
        <v>16.13</v>
      </c>
      <c r="C449" s="27">
        <v>1.71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3.68</v>
      </c>
      <c r="J449" s="27">
        <v>0</v>
      </c>
      <c r="K449" s="27">
        <v>0</v>
      </c>
      <c r="L449" s="27">
        <v>0.34</v>
      </c>
      <c r="M449" s="27">
        <v>3.14</v>
      </c>
      <c r="N449" s="27">
        <v>11.49</v>
      </c>
      <c r="O449" s="27">
        <v>11.73</v>
      </c>
      <c r="P449" s="27">
        <v>8.94</v>
      </c>
      <c r="Q449" s="27">
        <v>11.15</v>
      </c>
      <c r="R449" s="27">
        <v>8.09</v>
      </c>
      <c r="S449" s="27">
        <v>7</v>
      </c>
      <c r="T449" s="27">
        <v>10.51</v>
      </c>
      <c r="U449" s="27">
        <v>11.6</v>
      </c>
      <c r="V449" s="27">
        <v>14.81</v>
      </c>
      <c r="W449" s="27">
        <v>15.81</v>
      </c>
      <c r="X449" s="27">
        <v>23.91</v>
      </c>
      <c r="Y449" s="27">
        <v>25.78</v>
      </c>
    </row>
    <row r="450" spans="1:25" x14ac:dyDescent="0.2">
      <c r="A450" s="48">
        <v>30</v>
      </c>
      <c r="B450" s="27">
        <v>20.54</v>
      </c>
      <c r="C450" s="27">
        <v>1.01</v>
      </c>
      <c r="D450" s="27">
        <v>9</v>
      </c>
      <c r="E450" s="27">
        <v>11.59</v>
      </c>
      <c r="F450" s="27">
        <v>8.8800000000000008</v>
      </c>
      <c r="G450" s="27">
        <v>0</v>
      </c>
      <c r="H450" s="27">
        <v>5.83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5.84</v>
      </c>
      <c r="Q450" s="27">
        <v>6.46</v>
      </c>
      <c r="R450" s="27">
        <v>16.72</v>
      </c>
      <c r="S450" s="27">
        <v>15.55</v>
      </c>
      <c r="T450" s="27">
        <v>28.55</v>
      </c>
      <c r="U450" s="27">
        <v>29.57</v>
      </c>
      <c r="V450" s="27">
        <v>25.96</v>
      </c>
      <c r="W450" s="27">
        <v>27.62</v>
      </c>
      <c r="X450" s="27">
        <v>45.48</v>
      </c>
      <c r="Y450" s="27">
        <v>48.33</v>
      </c>
    </row>
    <row r="451" spans="1:25" x14ac:dyDescent="0.2">
      <c r="A451" s="48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48">
        <v>1</v>
      </c>
      <c r="B455" s="27">
        <v>42.59</v>
      </c>
      <c r="C455" s="27">
        <v>30.58</v>
      </c>
      <c r="D455" s="27">
        <v>13.29</v>
      </c>
      <c r="E455" s="27">
        <v>6.27</v>
      </c>
      <c r="F455" s="27">
        <v>6.19</v>
      </c>
      <c r="G455" s="27">
        <v>0.22</v>
      </c>
      <c r="H455" s="27">
        <v>0.95</v>
      </c>
      <c r="I455" s="27">
        <v>0</v>
      </c>
      <c r="J455" s="27">
        <v>0.13</v>
      </c>
      <c r="K455" s="27">
        <v>12.65</v>
      </c>
      <c r="L455" s="27">
        <v>16.3</v>
      </c>
      <c r="M455" s="27">
        <v>18.96</v>
      </c>
      <c r="N455" s="27">
        <v>34.299999999999997</v>
      </c>
      <c r="O455" s="27">
        <v>34.090000000000003</v>
      </c>
      <c r="P455" s="27">
        <v>32.67</v>
      </c>
      <c r="Q455" s="27">
        <v>30.74</v>
      </c>
      <c r="R455" s="27">
        <v>30.42</v>
      </c>
      <c r="S455" s="27">
        <v>29.4</v>
      </c>
      <c r="T455" s="27">
        <v>34.729999999999997</v>
      </c>
      <c r="U455" s="27">
        <v>27.35</v>
      </c>
      <c r="V455" s="27">
        <v>22.71</v>
      </c>
      <c r="W455" s="27">
        <v>19.899999999999999</v>
      </c>
      <c r="X455" s="27">
        <v>33.22</v>
      </c>
      <c r="Y455" s="27">
        <v>59.43</v>
      </c>
    </row>
    <row r="456" spans="1:25" x14ac:dyDescent="0.2">
      <c r="A456" s="48">
        <v>2</v>
      </c>
      <c r="B456" s="27">
        <v>25.89</v>
      </c>
      <c r="C456" s="27">
        <v>1.82</v>
      </c>
      <c r="D456" s="27">
        <v>1.67</v>
      </c>
      <c r="E456" s="27">
        <v>2.75</v>
      </c>
      <c r="F456" s="27">
        <v>16.71</v>
      </c>
      <c r="G456" s="27">
        <v>0</v>
      </c>
      <c r="H456" s="27">
        <v>0</v>
      </c>
      <c r="I456" s="27">
        <v>0</v>
      </c>
      <c r="J456" s="27">
        <v>0</v>
      </c>
      <c r="K456" s="27">
        <v>0.52</v>
      </c>
      <c r="L456" s="27">
        <v>0.85</v>
      </c>
      <c r="M456" s="27">
        <v>2.82</v>
      </c>
      <c r="N456" s="27">
        <v>2.4900000000000002</v>
      </c>
      <c r="O456" s="27">
        <v>2.63</v>
      </c>
      <c r="P456" s="27">
        <v>8.98</v>
      </c>
      <c r="Q456" s="27">
        <v>9.0399999999999991</v>
      </c>
      <c r="R456" s="27">
        <v>29.29</v>
      </c>
      <c r="S456" s="27">
        <v>27.71</v>
      </c>
      <c r="T456" s="27">
        <v>19.47</v>
      </c>
      <c r="U456" s="27">
        <v>29.46</v>
      </c>
      <c r="V456" s="27">
        <v>10.9</v>
      </c>
      <c r="W456" s="27">
        <v>9.83</v>
      </c>
      <c r="X456" s="27">
        <v>41.24</v>
      </c>
      <c r="Y456" s="27">
        <v>18.72</v>
      </c>
    </row>
    <row r="457" spans="1:25" x14ac:dyDescent="0.2">
      <c r="A457" s="48">
        <v>3</v>
      </c>
      <c r="B457" s="27">
        <v>100.84</v>
      </c>
      <c r="C457" s="27">
        <v>46.21</v>
      </c>
      <c r="D457" s="27">
        <v>36.69</v>
      </c>
      <c r="E457" s="27">
        <v>8.1199999999999992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0.73</v>
      </c>
      <c r="L457" s="27">
        <v>1.36</v>
      </c>
      <c r="M457" s="27">
        <v>1</v>
      </c>
      <c r="N457" s="27">
        <v>0.72</v>
      </c>
      <c r="O457" s="27">
        <v>0.56999999999999995</v>
      </c>
      <c r="P457" s="27">
        <v>0</v>
      </c>
      <c r="Q457" s="27">
        <v>1.05</v>
      </c>
      <c r="R457" s="27">
        <v>1.5</v>
      </c>
      <c r="S457" s="27">
        <v>0</v>
      </c>
      <c r="T457" s="27">
        <v>0.19</v>
      </c>
      <c r="U457" s="27">
        <v>0</v>
      </c>
      <c r="V457" s="27">
        <v>0.26</v>
      </c>
      <c r="W457" s="27">
        <v>0</v>
      </c>
      <c r="X457" s="27">
        <v>7.76</v>
      </c>
      <c r="Y457" s="27">
        <v>26.4</v>
      </c>
    </row>
    <row r="458" spans="1:25" x14ac:dyDescent="0.2">
      <c r="A458" s="48">
        <v>4</v>
      </c>
      <c r="B458" s="27">
        <v>9.1199999999999992</v>
      </c>
      <c r="C458" s="27">
        <v>18.2</v>
      </c>
      <c r="D458" s="27">
        <v>9.24</v>
      </c>
      <c r="E458" s="27">
        <v>14.93</v>
      </c>
      <c r="F458" s="27">
        <v>4.8499999999999996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1.4</v>
      </c>
      <c r="N458" s="27">
        <v>0</v>
      </c>
      <c r="O458" s="27">
        <v>0.81</v>
      </c>
      <c r="P458" s="27">
        <v>0.77</v>
      </c>
      <c r="Q458" s="27">
        <v>1.21</v>
      </c>
      <c r="R458" s="27">
        <v>11.18</v>
      </c>
      <c r="S458" s="27">
        <v>0.79</v>
      </c>
      <c r="T458" s="27">
        <v>0.56999999999999995</v>
      </c>
      <c r="U458" s="27">
        <v>0.98</v>
      </c>
      <c r="V458" s="27">
        <v>9.39</v>
      </c>
      <c r="W458" s="27">
        <v>3.2</v>
      </c>
      <c r="X458" s="27">
        <v>38.42</v>
      </c>
      <c r="Y458" s="27">
        <v>38.5</v>
      </c>
    </row>
    <row r="459" spans="1:25" x14ac:dyDescent="0.2">
      <c r="A459" s="48">
        <v>5</v>
      </c>
      <c r="B459" s="27">
        <v>10.99</v>
      </c>
      <c r="C459" s="27">
        <v>5.61</v>
      </c>
      <c r="D459" s="27">
        <v>15.98</v>
      </c>
      <c r="E459" s="27">
        <v>11.49</v>
      </c>
      <c r="F459" s="27">
        <v>14.91</v>
      </c>
      <c r="G459" s="27">
        <v>0</v>
      </c>
      <c r="H459" s="27">
        <v>0</v>
      </c>
      <c r="I459" s="27">
        <v>0</v>
      </c>
      <c r="J459" s="27">
        <v>0.13</v>
      </c>
      <c r="K459" s="27">
        <v>0.85</v>
      </c>
      <c r="L459" s="27">
        <v>3.97</v>
      </c>
      <c r="M459" s="27">
        <v>5.26</v>
      </c>
      <c r="N459" s="27">
        <v>0.85</v>
      </c>
      <c r="O459" s="27">
        <v>1.19</v>
      </c>
      <c r="P459" s="27">
        <v>0.41</v>
      </c>
      <c r="Q459" s="27">
        <v>0.5</v>
      </c>
      <c r="R459" s="27">
        <v>0.2</v>
      </c>
      <c r="S459" s="27">
        <v>1.08</v>
      </c>
      <c r="T459" s="27">
        <v>0.68</v>
      </c>
      <c r="U459" s="27">
        <v>1.22</v>
      </c>
      <c r="V459" s="27">
        <v>0.13</v>
      </c>
      <c r="W459" s="27">
        <v>0.02</v>
      </c>
      <c r="X459" s="27">
        <v>14.83</v>
      </c>
      <c r="Y459" s="27">
        <v>40.22</v>
      </c>
    </row>
    <row r="460" spans="1:25" x14ac:dyDescent="0.2">
      <c r="A460" s="48">
        <v>6</v>
      </c>
      <c r="B460" s="27">
        <v>13.01</v>
      </c>
      <c r="C460" s="27">
        <v>2.4700000000000002</v>
      </c>
      <c r="D460" s="27">
        <v>1.39</v>
      </c>
      <c r="E460" s="27">
        <v>12.18</v>
      </c>
      <c r="F460" s="27">
        <v>2.2999999999999998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0.32</v>
      </c>
      <c r="M460" s="27">
        <v>0.49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0.02</v>
      </c>
      <c r="V460" s="27">
        <v>0</v>
      </c>
      <c r="W460" s="27">
        <v>0</v>
      </c>
      <c r="X460" s="27">
        <v>16.829999999999998</v>
      </c>
      <c r="Y460" s="27">
        <v>7.77</v>
      </c>
    </row>
    <row r="461" spans="1:25" x14ac:dyDescent="0.2">
      <c r="A461" s="48">
        <v>7</v>
      </c>
      <c r="B461" s="27">
        <v>27.82</v>
      </c>
      <c r="C461" s="27">
        <v>12.3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2.4900000000000002</v>
      </c>
      <c r="M461" s="27">
        <v>3.86</v>
      </c>
      <c r="N461" s="27">
        <v>13.64</v>
      </c>
      <c r="O461" s="27">
        <v>2.31</v>
      </c>
      <c r="P461" s="27">
        <v>0.89</v>
      </c>
      <c r="Q461" s="27">
        <v>44.28</v>
      </c>
      <c r="R461" s="27">
        <v>4.2</v>
      </c>
      <c r="S461" s="27">
        <v>5.81</v>
      </c>
      <c r="T461" s="27">
        <v>0.74</v>
      </c>
      <c r="U461" s="27">
        <v>19.829999999999998</v>
      </c>
      <c r="V461" s="27">
        <v>4.25</v>
      </c>
      <c r="W461" s="27">
        <v>0</v>
      </c>
      <c r="X461" s="27">
        <v>49.62</v>
      </c>
      <c r="Y461" s="27">
        <v>30.39</v>
      </c>
    </row>
    <row r="462" spans="1:25" x14ac:dyDescent="0.2">
      <c r="A462" s="48">
        <v>8</v>
      </c>
      <c r="B462" s="27">
        <v>10.29</v>
      </c>
      <c r="C462" s="27">
        <v>1.76</v>
      </c>
      <c r="D462" s="27">
        <v>0.55000000000000004</v>
      </c>
      <c r="E462" s="27">
        <v>1.1100000000000001</v>
      </c>
      <c r="F462" s="27">
        <v>5.1100000000000003</v>
      </c>
      <c r="G462" s="27">
        <v>2.85</v>
      </c>
      <c r="H462" s="27">
        <v>21.13</v>
      </c>
      <c r="I462" s="27">
        <v>0</v>
      </c>
      <c r="J462" s="27">
        <v>0</v>
      </c>
      <c r="K462" s="27">
        <v>0</v>
      </c>
      <c r="L462" s="27">
        <v>10.41</v>
      </c>
      <c r="M462" s="27">
        <v>17.39</v>
      </c>
      <c r="N462" s="27">
        <v>10.83</v>
      </c>
      <c r="O462" s="27">
        <v>12.61</v>
      </c>
      <c r="P462" s="27">
        <v>6.17</v>
      </c>
      <c r="Q462" s="27">
        <v>6.69</v>
      </c>
      <c r="R462" s="27">
        <v>14.56</v>
      </c>
      <c r="S462" s="27">
        <v>11.5</v>
      </c>
      <c r="T462" s="27">
        <v>12.24</v>
      </c>
      <c r="U462" s="27">
        <v>11.11</v>
      </c>
      <c r="V462" s="27">
        <v>13.09</v>
      </c>
      <c r="W462" s="27">
        <v>0</v>
      </c>
      <c r="X462" s="27">
        <v>5.37</v>
      </c>
      <c r="Y462" s="27">
        <v>2.9</v>
      </c>
    </row>
    <row r="463" spans="1:25" x14ac:dyDescent="0.2">
      <c r="A463" s="48">
        <v>9</v>
      </c>
      <c r="B463" s="27">
        <v>11.8</v>
      </c>
      <c r="C463" s="27">
        <v>1.6</v>
      </c>
      <c r="D463" s="27">
        <v>3.26</v>
      </c>
      <c r="E463" s="27">
        <v>3.96</v>
      </c>
      <c r="F463" s="27">
        <v>0.38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7.39</v>
      </c>
    </row>
    <row r="464" spans="1:25" x14ac:dyDescent="0.2">
      <c r="A464" s="48">
        <v>10</v>
      </c>
      <c r="B464" s="27">
        <v>3.93</v>
      </c>
      <c r="C464" s="27">
        <v>0.03</v>
      </c>
      <c r="D464" s="27">
        <v>2.1</v>
      </c>
      <c r="E464" s="27">
        <v>6.31</v>
      </c>
      <c r="F464" s="27">
        <v>5.29</v>
      </c>
      <c r="G464" s="27">
        <v>3.95</v>
      </c>
      <c r="H464" s="27">
        <v>0</v>
      </c>
      <c r="I464" s="27">
        <v>0</v>
      </c>
      <c r="J464" s="27">
        <v>0.05</v>
      </c>
      <c r="K464" s="27">
        <v>4.43</v>
      </c>
      <c r="L464" s="27">
        <v>12.94</v>
      </c>
      <c r="M464" s="27">
        <v>13.2</v>
      </c>
      <c r="N464" s="27">
        <v>1.65</v>
      </c>
      <c r="O464" s="27">
        <v>7.44</v>
      </c>
      <c r="P464" s="27">
        <v>10.26</v>
      </c>
      <c r="Q464" s="27">
        <v>7.76</v>
      </c>
      <c r="R464" s="27">
        <v>27.59</v>
      </c>
      <c r="S464" s="27">
        <v>23.53</v>
      </c>
      <c r="T464" s="27">
        <v>26.5</v>
      </c>
      <c r="U464" s="27">
        <v>16.71</v>
      </c>
      <c r="V464" s="27">
        <v>25.25</v>
      </c>
      <c r="W464" s="27">
        <v>15.88</v>
      </c>
      <c r="X464" s="27">
        <v>36.229999999999997</v>
      </c>
      <c r="Y464" s="27">
        <v>29.09</v>
      </c>
    </row>
    <row r="465" spans="1:25" x14ac:dyDescent="0.2">
      <c r="A465" s="48">
        <v>11</v>
      </c>
      <c r="B465" s="27">
        <v>14.42</v>
      </c>
      <c r="C465" s="27">
        <v>5</v>
      </c>
      <c r="D465" s="27">
        <v>1.45</v>
      </c>
      <c r="E465" s="27">
        <v>2.81</v>
      </c>
      <c r="F465" s="27">
        <v>2.33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3.39</v>
      </c>
      <c r="Q465" s="27">
        <v>0.39</v>
      </c>
      <c r="R465" s="27">
        <v>0</v>
      </c>
      <c r="S465" s="27">
        <v>0</v>
      </c>
      <c r="T465" s="27">
        <v>3.35</v>
      </c>
      <c r="U465" s="27">
        <v>3.9</v>
      </c>
      <c r="V465" s="27">
        <v>15.54</v>
      </c>
      <c r="W465" s="27">
        <v>14.86</v>
      </c>
      <c r="X465" s="27">
        <v>24.59</v>
      </c>
      <c r="Y465" s="27">
        <v>49.25</v>
      </c>
    </row>
    <row r="466" spans="1:25" x14ac:dyDescent="0.2">
      <c r="A466" s="48">
        <v>12</v>
      </c>
      <c r="B466" s="27">
        <v>24.47</v>
      </c>
      <c r="C466" s="27">
        <v>15.26</v>
      </c>
      <c r="D466" s="27">
        <v>21.35</v>
      </c>
      <c r="E466" s="27">
        <v>9.74</v>
      </c>
      <c r="F466" s="27">
        <v>6.84</v>
      </c>
      <c r="G466" s="27">
        <v>0.43</v>
      </c>
      <c r="H466" s="27">
        <v>0.61</v>
      </c>
      <c r="I466" s="27">
        <v>0</v>
      </c>
      <c r="J466" s="27">
        <v>0.03</v>
      </c>
      <c r="K466" s="27">
        <v>0</v>
      </c>
      <c r="L466" s="27">
        <v>1.19</v>
      </c>
      <c r="M466" s="27">
        <v>2.19</v>
      </c>
      <c r="N466" s="27">
        <v>0.26</v>
      </c>
      <c r="O466" s="27">
        <v>1.08</v>
      </c>
      <c r="P466" s="27">
        <v>0.03</v>
      </c>
      <c r="Q466" s="27">
        <v>3.21</v>
      </c>
      <c r="R466" s="27">
        <v>0.01</v>
      </c>
      <c r="S466" s="27">
        <v>0</v>
      </c>
      <c r="T466" s="27">
        <v>0.01</v>
      </c>
      <c r="U466" s="27">
        <v>0</v>
      </c>
      <c r="V466" s="27">
        <v>7.49</v>
      </c>
      <c r="W466" s="27">
        <v>7.44</v>
      </c>
      <c r="X466" s="27">
        <v>39.74</v>
      </c>
      <c r="Y466" s="27">
        <v>37.619999999999997</v>
      </c>
    </row>
    <row r="467" spans="1:25" x14ac:dyDescent="0.2">
      <c r="A467" s="48">
        <v>13</v>
      </c>
      <c r="B467" s="27">
        <v>28.07</v>
      </c>
      <c r="C467" s="27">
        <v>18.47</v>
      </c>
      <c r="D467" s="27">
        <v>7.91</v>
      </c>
      <c r="E467" s="27">
        <v>5.46</v>
      </c>
      <c r="F467" s="27">
        <v>8.31</v>
      </c>
      <c r="G467" s="27">
        <v>5.92</v>
      </c>
      <c r="H467" s="27">
        <v>0</v>
      </c>
      <c r="I467" s="27">
        <v>6.36</v>
      </c>
      <c r="J467" s="27">
        <v>0</v>
      </c>
      <c r="K467" s="27">
        <v>0.08</v>
      </c>
      <c r="L467" s="27">
        <v>6.17</v>
      </c>
      <c r="M467" s="27">
        <v>7.84</v>
      </c>
      <c r="N467" s="27">
        <v>6.6</v>
      </c>
      <c r="O467" s="27">
        <v>4.7300000000000004</v>
      </c>
      <c r="P467" s="27">
        <v>2.14</v>
      </c>
      <c r="Q467" s="27">
        <v>2.42</v>
      </c>
      <c r="R467" s="27">
        <v>4.43</v>
      </c>
      <c r="S467" s="27">
        <v>4.59</v>
      </c>
      <c r="T467" s="27">
        <v>3.29</v>
      </c>
      <c r="U467" s="27">
        <v>2.5</v>
      </c>
      <c r="V467" s="27">
        <v>0.28999999999999998</v>
      </c>
      <c r="W467" s="27">
        <v>2.61</v>
      </c>
      <c r="X467" s="27">
        <v>16.79</v>
      </c>
      <c r="Y467" s="27">
        <v>59.83</v>
      </c>
    </row>
    <row r="468" spans="1:25" x14ac:dyDescent="0.2">
      <c r="A468" s="48">
        <v>14</v>
      </c>
      <c r="B468" s="27">
        <v>56.24</v>
      </c>
      <c r="C468" s="27">
        <v>38.369999999999997</v>
      </c>
      <c r="D468" s="27">
        <v>29.59</v>
      </c>
      <c r="E468" s="27">
        <v>9.9499999999999993</v>
      </c>
      <c r="F468" s="27">
        <v>10.25</v>
      </c>
      <c r="G468" s="27">
        <v>3.21</v>
      </c>
      <c r="H468" s="27">
        <v>1.88</v>
      </c>
      <c r="I468" s="27">
        <v>0</v>
      </c>
      <c r="J468" s="27">
        <v>0.03</v>
      </c>
      <c r="K468" s="27">
        <v>15.38</v>
      </c>
      <c r="L468" s="27">
        <v>19.27</v>
      </c>
      <c r="M468" s="27">
        <v>20.350000000000001</v>
      </c>
      <c r="N468" s="27">
        <v>24.19</v>
      </c>
      <c r="O468" s="27">
        <v>23.3</v>
      </c>
      <c r="P468" s="27">
        <v>29.64</v>
      </c>
      <c r="Q468" s="27">
        <v>29.21</v>
      </c>
      <c r="R468" s="27">
        <v>22.81</v>
      </c>
      <c r="S468" s="27">
        <v>21.79</v>
      </c>
      <c r="T468" s="27">
        <v>40.36</v>
      </c>
      <c r="U468" s="27">
        <v>40.299999999999997</v>
      </c>
      <c r="V468" s="27">
        <v>45.91</v>
      </c>
      <c r="W468" s="27">
        <v>45.65</v>
      </c>
      <c r="X468" s="27">
        <v>68.959999999999994</v>
      </c>
      <c r="Y468" s="27">
        <v>73.38</v>
      </c>
    </row>
    <row r="469" spans="1:25" x14ac:dyDescent="0.2">
      <c r="A469" s="48">
        <v>15</v>
      </c>
      <c r="B469" s="27">
        <v>30.91</v>
      </c>
      <c r="C469" s="27">
        <v>34.729999999999997</v>
      </c>
      <c r="D469" s="27">
        <v>16.420000000000002</v>
      </c>
      <c r="E469" s="27">
        <v>28.9</v>
      </c>
      <c r="F469" s="27">
        <v>27.51</v>
      </c>
      <c r="G469" s="27">
        <v>19.399999999999999</v>
      </c>
      <c r="H469" s="27">
        <v>3.41</v>
      </c>
      <c r="I469" s="27">
        <v>0</v>
      </c>
      <c r="J469" s="27">
        <v>23.98</v>
      </c>
      <c r="K469" s="27">
        <v>20.62</v>
      </c>
      <c r="L469" s="27">
        <v>29.21</v>
      </c>
      <c r="M469" s="27">
        <v>30.86</v>
      </c>
      <c r="N469" s="27">
        <v>44.23</v>
      </c>
      <c r="O469" s="27">
        <v>44.9</v>
      </c>
      <c r="P469" s="27">
        <v>42.23</v>
      </c>
      <c r="Q469" s="27">
        <v>42.16</v>
      </c>
      <c r="R469" s="27">
        <v>38.65</v>
      </c>
      <c r="S469" s="27">
        <v>38.65</v>
      </c>
      <c r="T469" s="27">
        <v>33.159999999999997</v>
      </c>
      <c r="U469" s="27">
        <v>32.74</v>
      </c>
      <c r="V469" s="27">
        <v>42.11</v>
      </c>
      <c r="W469" s="27">
        <v>43.5</v>
      </c>
      <c r="X469" s="27">
        <v>64.39</v>
      </c>
      <c r="Y469" s="27">
        <v>63.93</v>
      </c>
    </row>
    <row r="470" spans="1:25" x14ac:dyDescent="0.2">
      <c r="A470" s="48">
        <v>16</v>
      </c>
      <c r="B470" s="27">
        <v>26.56</v>
      </c>
      <c r="C470" s="27">
        <v>25.43</v>
      </c>
      <c r="D470" s="27">
        <v>7.74</v>
      </c>
      <c r="E470" s="27">
        <v>13.88</v>
      </c>
      <c r="F470" s="27">
        <v>26.03</v>
      </c>
      <c r="G470" s="27">
        <v>3.05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0.24</v>
      </c>
      <c r="N470" s="27">
        <v>5.38</v>
      </c>
      <c r="O470" s="27">
        <v>5.15</v>
      </c>
      <c r="P470" s="27">
        <v>17.940000000000001</v>
      </c>
      <c r="Q470" s="27">
        <v>22.74</v>
      </c>
      <c r="R470" s="27">
        <v>30.38</v>
      </c>
      <c r="S470" s="27">
        <v>31.61</v>
      </c>
      <c r="T470" s="27">
        <v>31.91</v>
      </c>
      <c r="U470" s="27">
        <v>37.86</v>
      </c>
      <c r="V470" s="27">
        <v>55.51</v>
      </c>
      <c r="W470" s="27">
        <v>51.55</v>
      </c>
      <c r="X470" s="27">
        <v>56.1</v>
      </c>
      <c r="Y470" s="27">
        <v>51.1</v>
      </c>
    </row>
    <row r="471" spans="1:25" x14ac:dyDescent="0.2">
      <c r="A471" s="48">
        <v>17</v>
      </c>
      <c r="B471" s="27">
        <v>37.119999999999997</v>
      </c>
      <c r="C471" s="27">
        <v>15.61</v>
      </c>
      <c r="D471" s="27">
        <v>12.63</v>
      </c>
      <c r="E471" s="27">
        <v>9.31</v>
      </c>
      <c r="F471" s="27">
        <v>0.56999999999999995</v>
      </c>
      <c r="G471" s="27">
        <v>0</v>
      </c>
      <c r="H471" s="27">
        <v>0</v>
      </c>
      <c r="I471" s="27">
        <v>3.3</v>
      </c>
      <c r="J471" s="27">
        <v>0</v>
      </c>
      <c r="K471" s="27">
        <v>0</v>
      </c>
      <c r="L471" s="27">
        <v>9.35</v>
      </c>
      <c r="M471" s="27">
        <v>11.84</v>
      </c>
      <c r="N471" s="27">
        <v>12.43</v>
      </c>
      <c r="O471" s="27">
        <v>13.11</v>
      </c>
      <c r="P471" s="27">
        <v>16.57</v>
      </c>
      <c r="Q471" s="27">
        <v>19.850000000000001</v>
      </c>
      <c r="R471" s="27">
        <v>24.74</v>
      </c>
      <c r="S471" s="27">
        <v>25.73</v>
      </c>
      <c r="T471" s="27">
        <v>26.17</v>
      </c>
      <c r="U471" s="27">
        <v>28.21</v>
      </c>
      <c r="V471" s="27">
        <v>19.57</v>
      </c>
      <c r="W471" s="27">
        <v>18.34</v>
      </c>
      <c r="X471" s="27">
        <v>52.29</v>
      </c>
      <c r="Y471" s="27">
        <v>55.09</v>
      </c>
    </row>
    <row r="472" spans="1:25" x14ac:dyDescent="0.2">
      <c r="A472" s="48">
        <v>18</v>
      </c>
      <c r="B472" s="27">
        <v>12.57</v>
      </c>
      <c r="C472" s="27">
        <v>8.36</v>
      </c>
      <c r="D472" s="27">
        <v>4.54</v>
      </c>
      <c r="E472" s="27">
        <v>6.16</v>
      </c>
      <c r="F472" s="27">
        <v>0.25</v>
      </c>
      <c r="G472" s="27">
        <v>0</v>
      </c>
      <c r="H472" s="27">
        <v>0</v>
      </c>
      <c r="I472" s="27">
        <v>0</v>
      </c>
      <c r="J472" s="27">
        <v>2.79</v>
      </c>
      <c r="K472" s="27">
        <v>4.93</v>
      </c>
      <c r="L472" s="27">
        <v>16.02</v>
      </c>
      <c r="M472" s="27">
        <v>15.95</v>
      </c>
      <c r="N472" s="27">
        <v>18.25</v>
      </c>
      <c r="O472" s="27">
        <v>21.94</v>
      </c>
      <c r="P472" s="27">
        <v>22.02</v>
      </c>
      <c r="Q472" s="27">
        <v>20.41</v>
      </c>
      <c r="R472" s="27">
        <v>18.96</v>
      </c>
      <c r="S472" s="27">
        <v>24.87</v>
      </c>
      <c r="T472" s="27">
        <v>12.73</v>
      </c>
      <c r="U472" s="27">
        <v>10.36</v>
      </c>
      <c r="V472" s="27">
        <v>6.49</v>
      </c>
      <c r="W472" s="27">
        <v>8.16</v>
      </c>
      <c r="X472" s="27">
        <v>13.16</v>
      </c>
      <c r="Y472" s="27">
        <v>11.13</v>
      </c>
    </row>
    <row r="473" spans="1:25" x14ac:dyDescent="0.2">
      <c r="A473" s="48">
        <v>19</v>
      </c>
      <c r="B473" s="27">
        <v>2.63</v>
      </c>
      <c r="C473" s="27">
        <v>0</v>
      </c>
      <c r="D473" s="27">
        <v>0.15</v>
      </c>
      <c r="E473" s="27">
        <v>3.34</v>
      </c>
      <c r="F473" s="27">
        <v>24.75</v>
      </c>
      <c r="G473" s="27">
        <v>0</v>
      </c>
      <c r="H473" s="27">
        <v>0</v>
      </c>
      <c r="I473" s="27">
        <v>0.08</v>
      </c>
      <c r="J473" s="27">
        <v>0</v>
      </c>
      <c r="K473" s="27">
        <v>0.31</v>
      </c>
      <c r="L473" s="27">
        <v>2.29</v>
      </c>
      <c r="M473" s="27">
        <v>5.65</v>
      </c>
      <c r="N473" s="27">
        <v>1</v>
      </c>
      <c r="O473" s="27">
        <v>4.8099999999999996</v>
      </c>
      <c r="P473" s="27">
        <v>1.6</v>
      </c>
      <c r="Q473" s="27">
        <v>0.02</v>
      </c>
      <c r="R473" s="27">
        <v>1.98</v>
      </c>
      <c r="S473" s="27">
        <v>3.41</v>
      </c>
      <c r="T473" s="27">
        <v>3.16</v>
      </c>
      <c r="U473" s="27">
        <v>1.76</v>
      </c>
      <c r="V473" s="27">
        <v>7.37</v>
      </c>
      <c r="W473" s="27">
        <v>1.91</v>
      </c>
      <c r="X473" s="27">
        <v>46.72</v>
      </c>
      <c r="Y473" s="27">
        <v>42.96</v>
      </c>
    </row>
    <row r="474" spans="1:25" x14ac:dyDescent="0.2">
      <c r="A474" s="48">
        <v>20</v>
      </c>
      <c r="B474" s="27">
        <v>2.02</v>
      </c>
      <c r="C474" s="27">
        <v>1.9</v>
      </c>
      <c r="D474" s="27">
        <v>0.21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1.35</v>
      </c>
      <c r="M474" s="27">
        <v>2.7</v>
      </c>
      <c r="N474" s="27">
        <v>1.47</v>
      </c>
      <c r="O474" s="27">
        <v>0.68</v>
      </c>
      <c r="P474" s="27">
        <v>6.86</v>
      </c>
      <c r="Q474" s="27">
        <v>9.7799999999999994</v>
      </c>
      <c r="R474" s="27">
        <v>9.31</v>
      </c>
      <c r="S474" s="27">
        <v>9.4600000000000009</v>
      </c>
      <c r="T474" s="27">
        <v>9.1999999999999993</v>
      </c>
      <c r="U474" s="27">
        <v>4.5</v>
      </c>
      <c r="V474" s="27">
        <v>0.23</v>
      </c>
      <c r="W474" s="27">
        <v>7.54</v>
      </c>
      <c r="X474" s="27">
        <v>35.89</v>
      </c>
      <c r="Y474" s="27">
        <v>14.14</v>
      </c>
    </row>
    <row r="475" spans="1:25" x14ac:dyDescent="0.2">
      <c r="A475" s="48">
        <v>21</v>
      </c>
      <c r="B475" s="27">
        <v>31.75</v>
      </c>
      <c r="C475" s="27">
        <v>13.91</v>
      </c>
      <c r="D475" s="27">
        <v>6.72</v>
      </c>
      <c r="E475" s="27">
        <v>5.21</v>
      </c>
      <c r="F475" s="27">
        <v>1.1200000000000001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</row>
    <row r="476" spans="1:25" x14ac:dyDescent="0.2">
      <c r="A476" s="48">
        <v>22</v>
      </c>
      <c r="B476" s="27">
        <v>12.17</v>
      </c>
      <c r="C476" s="27">
        <v>11.23</v>
      </c>
      <c r="D476" s="27">
        <v>5.0599999999999996</v>
      </c>
      <c r="E476" s="27">
        <v>2.38</v>
      </c>
      <c r="F476" s="27">
        <v>1.34</v>
      </c>
      <c r="G476" s="27">
        <v>0.03</v>
      </c>
      <c r="H476" s="27">
        <v>0</v>
      </c>
      <c r="I476" s="27">
        <v>0</v>
      </c>
      <c r="J476" s="27">
        <v>0</v>
      </c>
      <c r="K476" s="27">
        <v>0</v>
      </c>
      <c r="L476" s="27">
        <v>0.02</v>
      </c>
      <c r="M476" s="27">
        <v>0.05</v>
      </c>
      <c r="N476" s="27">
        <v>14.32</v>
      </c>
      <c r="O476" s="27">
        <v>20.6</v>
      </c>
      <c r="P476" s="27">
        <v>21.7</v>
      </c>
      <c r="Q476" s="27">
        <v>20.66</v>
      </c>
      <c r="R476" s="27">
        <v>34.369999999999997</v>
      </c>
      <c r="S476" s="27">
        <v>29.46</v>
      </c>
      <c r="T476" s="27">
        <v>15.97</v>
      </c>
      <c r="U476" s="27">
        <v>15.28</v>
      </c>
      <c r="V476" s="27">
        <v>14.59</v>
      </c>
      <c r="W476" s="27">
        <v>16.32</v>
      </c>
      <c r="X476" s="27">
        <v>16.71</v>
      </c>
      <c r="Y476" s="27">
        <v>13.67</v>
      </c>
    </row>
    <row r="477" spans="1:25" x14ac:dyDescent="0.2">
      <c r="A477" s="48">
        <v>23</v>
      </c>
      <c r="B477" s="27">
        <v>28.76</v>
      </c>
      <c r="C477" s="27">
        <v>14.06</v>
      </c>
      <c r="D477" s="27">
        <v>3.25</v>
      </c>
      <c r="E477" s="27">
        <v>15.17</v>
      </c>
      <c r="F477" s="27">
        <v>15.76</v>
      </c>
      <c r="G477" s="27">
        <v>1.83</v>
      </c>
      <c r="H477" s="27">
        <v>0.03</v>
      </c>
      <c r="I477" s="27">
        <v>0</v>
      </c>
      <c r="J477" s="27">
        <v>0</v>
      </c>
      <c r="K477" s="27">
        <v>4.3600000000000003</v>
      </c>
      <c r="L477" s="27">
        <v>10.18</v>
      </c>
      <c r="M477" s="27">
        <v>10.06</v>
      </c>
      <c r="N477" s="27">
        <v>0</v>
      </c>
      <c r="O477" s="27">
        <v>0.2</v>
      </c>
      <c r="P477" s="27">
        <v>0</v>
      </c>
      <c r="Q477" s="27">
        <v>0.35</v>
      </c>
      <c r="R477" s="27">
        <v>3.71</v>
      </c>
      <c r="S477" s="27">
        <v>5.72</v>
      </c>
      <c r="T477" s="27">
        <v>5.04</v>
      </c>
      <c r="U477" s="27">
        <v>0.35</v>
      </c>
      <c r="V477" s="27">
        <v>0.14000000000000001</v>
      </c>
      <c r="W477" s="27">
        <v>0.32</v>
      </c>
      <c r="X477" s="27">
        <v>35.479999999999997</v>
      </c>
      <c r="Y477" s="27">
        <v>35.65</v>
      </c>
    </row>
    <row r="478" spans="1:25" x14ac:dyDescent="0.2">
      <c r="A478" s="48">
        <v>24</v>
      </c>
      <c r="B478" s="27">
        <v>19.72</v>
      </c>
      <c r="C478" s="27">
        <v>1.94</v>
      </c>
      <c r="D478" s="27">
        <v>1.78</v>
      </c>
      <c r="E478" s="27">
        <v>8.67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14.67</v>
      </c>
      <c r="Y478" s="27">
        <v>21.11</v>
      </c>
    </row>
    <row r="479" spans="1:25" x14ac:dyDescent="0.2">
      <c r="A479" s="48">
        <v>25</v>
      </c>
      <c r="B479" s="27">
        <v>24.47</v>
      </c>
      <c r="C479" s="27">
        <v>4.8600000000000003</v>
      </c>
      <c r="D479" s="27">
        <v>8.5</v>
      </c>
      <c r="E479" s="27">
        <v>7.53</v>
      </c>
      <c r="F479" s="27">
        <v>0.02</v>
      </c>
      <c r="G479" s="27">
        <v>0</v>
      </c>
      <c r="H479" s="27">
        <v>0</v>
      </c>
      <c r="I479" s="27">
        <v>0</v>
      </c>
      <c r="J479" s="27">
        <v>0</v>
      </c>
      <c r="K479" s="27">
        <v>0.69</v>
      </c>
      <c r="L479" s="27">
        <v>0.92</v>
      </c>
      <c r="M479" s="27">
        <v>2.13</v>
      </c>
      <c r="N479" s="27">
        <v>0.34</v>
      </c>
      <c r="O479" s="27">
        <v>0.09</v>
      </c>
      <c r="P479" s="27">
        <v>2.0499999999999998</v>
      </c>
      <c r="Q479" s="27">
        <v>3.27</v>
      </c>
      <c r="R479" s="27">
        <v>8.59</v>
      </c>
      <c r="S479" s="27">
        <v>5.58</v>
      </c>
      <c r="T479" s="27">
        <v>4.17</v>
      </c>
      <c r="U479" s="27">
        <v>0</v>
      </c>
      <c r="V479" s="27">
        <v>0</v>
      </c>
      <c r="W479" s="27">
        <v>0.01</v>
      </c>
      <c r="X479" s="27">
        <v>23.07</v>
      </c>
      <c r="Y479" s="27">
        <v>24.1</v>
      </c>
    </row>
    <row r="480" spans="1:25" x14ac:dyDescent="0.2">
      <c r="A480" s="48">
        <v>26</v>
      </c>
      <c r="B480" s="27">
        <v>27.43</v>
      </c>
      <c r="C480" s="27">
        <v>1.85</v>
      </c>
      <c r="D480" s="27">
        <v>9.06</v>
      </c>
      <c r="E480" s="27">
        <v>18.559999999999999</v>
      </c>
      <c r="F480" s="27">
        <v>6.77</v>
      </c>
      <c r="G480" s="27">
        <v>0</v>
      </c>
      <c r="H480" s="27">
        <v>0</v>
      </c>
      <c r="I480" s="27">
        <v>5.0199999999999996</v>
      </c>
      <c r="J480" s="27">
        <v>1.53</v>
      </c>
      <c r="K480" s="27">
        <v>21.07</v>
      </c>
      <c r="L480" s="27">
        <v>19.04</v>
      </c>
      <c r="M480" s="27">
        <v>22.26</v>
      </c>
      <c r="N480" s="27">
        <v>17.03</v>
      </c>
      <c r="O480" s="27">
        <v>20.79</v>
      </c>
      <c r="P480" s="27">
        <v>15.32</v>
      </c>
      <c r="Q480" s="27">
        <v>16.45</v>
      </c>
      <c r="R480" s="27">
        <v>19.510000000000002</v>
      </c>
      <c r="S480" s="27">
        <v>22.73</v>
      </c>
      <c r="T480" s="27">
        <v>16.440000000000001</v>
      </c>
      <c r="U480" s="27">
        <v>13.32</v>
      </c>
      <c r="V480" s="27">
        <v>15.13</v>
      </c>
      <c r="W480" s="27">
        <v>14.95</v>
      </c>
      <c r="X480" s="27">
        <v>35.71</v>
      </c>
      <c r="Y480" s="27">
        <v>33.369999999999997</v>
      </c>
    </row>
    <row r="481" spans="1:25" x14ac:dyDescent="0.2">
      <c r="A481" s="48">
        <v>27</v>
      </c>
      <c r="B481" s="27">
        <v>18.47</v>
      </c>
      <c r="C481" s="27">
        <v>2</v>
      </c>
      <c r="D481" s="27">
        <v>1.76</v>
      </c>
      <c r="E481" s="27">
        <v>10.91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0.02</v>
      </c>
      <c r="L481" s="27">
        <v>4.9800000000000004</v>
      </c>
      <c r="M481" s="27">
        <v>14.99</v>
      </c>
      <c r="N481" s="27">
        <v>0</v>
      </c>
      <c r="O481" s="27">
        <v>0</v>
      </c>
      <c r="P481" s="27">
        <v>0</v>
      </c>
      <c r="Q481" s="27">
        <v>0.08</v>
      </c>
      <c r="R481" s="27">
        <v>16.45</v>
      </c>
      <c r="S481" s="27">
        <v>15.94</v>
      </c>
      <c r="T481" s="27">
        <v>16.739999999999998</v>
      </c>
      <c r="U481" s="27">
        <v>10.41</v>
      </c>
      <c r="V481" s="27">
        <v>11.09</v>
      </c>
      <c r="W481" s="27">
        <v>11.43</v>
      </c>
      <c r="X481" s="27">
        <v>29.4</v>
      </c>
      <c r="Y481" s="27">
        <v>41.59</v>
      </c>
    </row>
    <row r="482" spans="1:25" x14ac:dyDescent="0.2">
      <c r="A482" s="48">
        <v>28</v>
      </c>
      <c r="B482" s="27">
        <v>2.3199999999999998</v>
      </c>
      <c r="C482" s="27">
        <v>3.85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2.15</v>
      </c>
      <c r="Y482" s="27">
        <v>25.06</v>
      </c>
    </row>
    <row r="483" spans="1:25" x14ac:dyDescent="0.2">
      <c r="A483" s="48">
        <v>29</v>
      </c>
      <c r="B483" s="27">
        <v>14.81</v>
      </c>
      <c r="C483" s="27">
        <v>1.57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3.38</v>
      </c>
      <c r="J483" s="27">
        <v>0</v>
      </c>
      <c r="K483" s="27">
        <v>0</v>
      </c>
      <c r="L483" s="27">
        <v>0.31</v>
      </c>
      <c r="M483" s="27">
        <v>2.88</v>
      </c>
      <c r="N483" s="27">
        <v>10.55</v>
      </c>
      <c r="O483" s="27">
        <v>10.78</v>
      </c>
      <c r="P483" s="27">
        <v>8.2100000000000009</v>
      </c>
      <c r="Q483" s="27">
        <v>10.24</v>
      </c>
      <c r="R483" s="27">
        <v>7.43</v>
      </c>
      <c r="S483" s="27">
        <v>6.43</v>
      </c>
      <c r="T483" s="27">
        <v>9.65</v>
      </c>
      <c r="U483" s="27">
        <v>10.65</v>
      </c>
      <c r="V483" s="27">
        <v>13.6</v>
      </c>
      <c r="W483" s="27">
        <v>14.52</v>
      </c>
      <c r="X483" s="27">
        <v>21.96</v>
      </c>
      <c r="Y483" s="27">
        <v>23.67</v>
      </c>
    </row>
    <row r="484" spans="1:25" x14ac:dyDescent="0.2">
      <c r="A484" s="48">
        <v>30</v>
      </c>
      <c r="B484" s="27">
        <v>18.86</v>
      </c>
      <c r="C484" s="27">
        <v>0.93</v>
      </c>
      <c r="D484" s="27">
        <v>8.26</v>
      </c>
      <c r="E484" s="27">
        <v>10.64</v>
      </c>
      <c r="F484" s="27">
        <v>8.15</v>
      </c>
      <c r="G484" s="27">
        <v>0</v>
      </c>
      <c r="H484" s="27">
        <v>5.35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5.37</v>
      </c>
      <c r="Q484" s="27">
        <v>5.93</v>
      </c>
      <c r="R484" s="27">
        <v>15.35</v>
      </c>
      <c r="S484" s="27">
        <v>14.28</v>
      </c>
      <c r="T484" s="27">
        <v>26.22</v>
      </c>
      <c r="U484" s="27">
        <v>27.15</v>
      </c>
      <c r="V484" s="27">
        <v>23.84</v>
      </c>
      <c r="W484" s="27">
        <v>25.36</v>
      </c>
      <c r="X484" s="27">
        <v>41.76</v>
      </c>
      <c r="Y484" s="27">
        <v>44.38</v>
      </c>
    </row>
    <row r="485" spans="1:25" x14ac:dyDescent="0.2">
      <c r="A485" s="48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48">
        <v>1</v>
      </c>
      <c r="B489" s="27">
        <v>29</v>
      </c>
      <c r="C489" s="27">
        <v>20.82</v>
      </c>
      <c r="D489" s="27">
        <v>9.0500000000000007</v>
      </c>
      <c r="E489" s="27">
        <v>4.2699999999999996</v>
      </c>
      <c r="F489" s="27">
        <v>4.22</v>
      </c>
      <c r="G489" s="27">
        <v>0.15</v>
      </c>
      <c r="H489" s="27">
        <v>0.64</v>
      </c>
      <c r="I489" s="27">
        <v>0</v>
      </c>
      <c r="J489" s="27">
        <v>0.09</v>
      </c>
      <c r="K489" s="27">
        <v>8.61</v>
      </c>
      <c r="L489" s="27">
        <v>11.1</v>
      </c>
      <c r="M489" s="27">
        <v>12.91</v>
      </c>
      <c r="N489" s="27">
        <v>23.35</v>
      </c>
      <c r="O489" s="27">
        <v>23.21</v>
      </c>
      <c r="P489" s="27">
        <v>22.24</v>
      </c>
      <c r="Q489" s="27">
        <v>20.93</v>
      </c>
      <c r="R489" s="27">
        <v>20.71</v>
      </c>
      <c r="S489" s="27">
        <v>20.02</v>
      </c>
      <c r="T489" s="27">
        <v>23.65</v>
      </c>
      <c r="U489" s="27">
        <v>18.62</v>
      </c>
      <c r="V489" s="27">
        <v>15.47</v>
      </c>
      <c r="W489" s="27">
        <v>13.55</v>
      </c>
      <c r="X489" s="27">
        <v>22.62</v>
      </c>
      <c r="Y489" s="27">
        <v>40.47</v>
      </c>
    </row>
    <row r="490" spans="1:25" x14ac:dyDescent="0.2">
      <c r="A490" s="48">
        <v>2</v>
      </c>
      <c r="B490" s="27">
        <v>17.63</v>
      </c>
      <c r="C490" s="27">
        <v>1.24</v>
      </c>
      <c r="D490" s="27">
        <v>1.1299999999999999</v>
      </c>
      <c r="E490" s="27">
        <v>1.88</v>
      </c>
      <c r="F490" s="27">
        <v>11.38</v>
      </c>
      <c r="G490" s="27">
        <v>0</v>
      </c>
      <c r="H490" s="27">
        <v>0</v>
      </c>
      <c r="I490" s="27">
        <v>0</v>
      </c>
      <c r="J490" s="27">
        <v>0</v>
      </c>
      <c r="K490" s="27">
        <v>0.35</v>
      </c>
      <c r="L490" s="27">
        <v>0.57999999999999996</v>
      </c>
      <c r="M490" s="27">
        <v>1.92</v>
      </c>
      <c r="N490" s="27">
        <v>1.69</v>
      </c>
      <c r="O490" s="27">
        <v>1.79</v>
      </c>
      <c r="P490" s="27">
        <v>6.12</v>
      </c>
      <c r="Q490" s="27">
        <v>6.16</v>
      </c>
      <c r="R490" s="27">
        <v>19.95</v>
      </c>
      <c r="S490" s="27">
        <v>18.87</v>
      </c>
      <c r="T490" s="27">
        <v>13.26</v>
      </c>
      <c r="U490" s="27">
        <v>20.059999999999999</v>
      </c>
      <c r="V490" s="27">
        <v>7.42</v>
      </c>
      <c r="W490" s="27">
        <v>6.7</v>
      </c>
      <c r="X490" s="27">
        <v>28.08</v>
      </c>
      <c r="Y490" s="27">
        <v>12.74</v>
      </c>
    </row>
    <row r="491" spans="1:25" x14ac:dyDescent="0.2">
      <c r="A491" s="48">
        <v>3</v>
      </c>
      <c r="B491" s="27">
        <v>68.66</v>
      </c>
      <c r="C491" s="27">
        <v>31.47</v>
      </c>
      <c r="D491" s="27">
        <v>24.98</v>
      </c>
      <c r="E491" s="27">
        <v>5.53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0.5</v>
      </c>
      <c r="L491" s="27">
        <v>0.93</v>
      </c>
      <c r="M491" s="27">
        <v>0.68</v>
      </c>
      <c r="N491" s="27">
        <v>0.49</v>
      </c>
      <c r="O491" s="27">
        <v>0.38</v>
      </c>
      <c r="P491" s="27">
        <v>0</v>
      </c>
      <c r="Q491" s="27">
        <v>0.71</v>
      </c>
      <c r="R491" s="27">
        <v>1.02</v>
      </c>
      <c r="S491" s="27">
        <v>0</v>
      </c>
      <c r="T491" s="27">
        <v>0.13</v>
      </c>
      <c r="U491" s="27">
        <v>0</v>
      </c>
      <c r="V491" s="27">
        <v>0.18</v>
      </c>
      <c r="W491" s="27">
        <v>0</v>
      </c>
      <c r="X491" s="27">
        <v>5.29</v>
      </c>
      <c r="Y491" s="27">
        <v>17.98</v>
      </c>
    </row>
    <row r="492" spans="1:25" x14ac:dyDescent="0.2">
      <c r="A492" s="48">
        <v>4</v>
      </c>
      <c r="B492" s="27">
        <v>6.21</v>
      </c>
      <c r="C492" s="27">
        <v>12.39</v>
      </c>
      <c r="D492" s="27">
        <v>6.29</v>
      </c>
      <c r="E492" s="27">
        <v>10.16</v>
      </c>
      <c r="F492" s="27">
        <v>3.3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0.95</v>
      </c>
      <c r="N492" s="27">
        <v>0</v>
      </c>
      <c r="O492" s="27">
        <v>0.55000000000000004</v>
      </c>
      <c r="P492" s="27">
        <v>0.52</v>
      </c>
      <c r="Q492" s="27">
        <v>0.82</v>
      </c>
      <c r="R492" s="27">
        <v>7.62</v>
      </c>
      <c r="S492" s="27">
        <v>0.54</v>
      </c>
      <c r="T492" s="27">
        <v>0.39</v>
      </c>
      <c r="U492" s="27">
        <v>0.67</v>
      </c>
      <c r="V492" s="27">
        <v>6.4</v>
      </c>
      <c r="W492" s="27">
        <v>2.1800000000000002</v>
      </c>
      <c r="X492" s="27">
        <v>26.16</v>
      </c>
      <c r="Y492" s="27">
        <v>26.22</v>
      </c>
    </row>
    <row r="493" spans="1:25" x14ac:dyDescent="0.2">
      <c r="A493" s="48">
        <v>5</v>
      </c>
      <c r="B493" s="27">
        <v>7.48</v>
      </c>
      <c r="C493" s="27">
        <v>3.82</v>
      </c>
      <c r="D493" s="27">
        <v>10.88</v>
      </c>
      <c r="E493" s="27">
        <v>7.82</v>
      </c>
      <c r="F493" s="27">
        <v>10.15</v>
      </c>
      <c r="G493" s="27">
        <v>0</v>
      </c>
      <c r="H493" s="27">
        <v>0</v>
      </c>
      <c r="I493" s="27">
        <v>0</v>
      </c>
      <c r="J493" s="27">
        <v>0.09</v>
      </c>
      <c r="K493" s="27">
        <v>0.57999999999999996</v>
      </c>
      <c r="L493" s="27">
        <v>2.7</v>
      </c>
      <c r="M493" s="27">
        <v>3.58</v>
      </c>
      <c r="N493" s="27">
        <v>0.57999999999999996</v>
      </c>
      <c r="O493" s="27">
        <v>0.81</v>
      </c>
      <c r="P493" s="27">
        <v>0.28000000000000003</v>
      </c>
      <c r="Q493" s="27">
        <v>0.34</v>
      </c>
      <c r="R493" s="27">
        <v>0.13</v>
      </c>
      <c r="S493" s="27">
        <v>0.74</v>
      </c>
      <c r="T493" s="27">
        <v>0.47</v>
      </c>
      <c r="U493" s="27">
        <v>0.83</v>
      </c>
      <c r="V493" s="27">
        <v>0.09</v>
      </c>
      <c r="W493" s="27">
        <v>0.02</v>
      </c>
      <c r="X493" s="27">
        <v>10.1</v>
      </c>
      <c r="Y493" s="27">
        <v>27.38</v>
      </c>
    </row>
    <row r="494" spans="1:25" x14ac:dyDescent="0.2">
      <c r="A494" s="48">
        <v>6</v>
      </c>
      <c r="B494" s="27">
        <v>8.86</v>
      </c>
      <c r="C494" s="27">
        <v>1.68</v>
      </c>
      <c r="D494" s="27">
        <v>0.95</v>
      </c>
      <c r="E494" s="27">
        <v>8.2899999999999991</v>
      </c>
      <c r="F494" s="27">
        <v>1.57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0.22</v>
      </c>
      <c r="M494" s="27">
        <v>0.34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0.02</v>
      </c>
      <c r="V494" s="27">
        <v>0</v>
      </c>
      <c r="W494" s="27">
        <v>0</v>
      </c>
      <c r="X494" s="27">
        <v>11.46</v>
      </c>
      <c r="Y494" s="27">
        <v>5.29</v>
      </c>
    </row>
    <row r="495" spans="1:25" x14ac:dyDescent="0.2">
      <c r="A495" s="48">
        <v>7</v>
      </c>
      <c r="B495" s="27">
        <v>18.940000000000001</v>
      </c>
      <c r="C495" s="27">
        <v>8.3800000000000008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1.7</v>
      </c>
      <c r="M495" s="27">
        <v>2.63</v>
      </c>
      <c r="N495" s="27">
        <v>9.2899999999999991</v>
      </c>
      <c r="O495" s="27">
        <v>1.58</v>
      </c>
      <c r="P495" s="27">
        <v>0.61</v>
      </c>
      <c r="Q495" s="27">
        <v>30.15</v>
      </c>
      <c r="R495" s="27">
        <v>2.86</v>
      </c>
      <c r="S495" s="27">
        <v>3.96</v>
      </c>
      <c r="T495" s="27">
        <v>0.5</v>
      </c>
      <c r="U495" s="27">
        <v>13.5</v>
      </c>
      <c r="V495" s="27">
        <v>2.9</v>
      </c>
      <c r="W495" s="27">
        <v>0</v>
      </c>
      <c r="X495" s="27">
        <v>33.79</v>
      </c>
      <c r="Y495" s="27">
        <v>20.69</v>
      </c>
    </row>
    <row r="496" spans="1:25" x14ac:dyDescent="0.2">
      <c r="A496" s="48">
        <v>8</v>
      </c>
      <c r="B496" s="27">
        <v>7.01</v>
      </c>
      <c r="C496" s="27">
        <v>1.2</v>
      </c>
      <c r="D496" s="27">
        <v>0.38</v>
      </c>
      <c r="E496" s="27">
        <v>0.76</v>
      </c>
      <c r="F496" s="27">
        <v>3.48</v>
      </c>
      <c r="G496" s="27">
        <v>1.94</v>
      </c>
      <c r="H496" s="27">
        <v>14.39</v>
      </c>
      <c r="I496" s="27">
        <v>0</v>
      </c>
      <c r="J496" s="27">
        <v>0</v>
      </c>
      <c r="K496" s="27">
        <v>0</v>
      </c>
      <c r="L496" s="27">
        <v>7.09</v>
      </c>
      <c r="M496" s="27">
        <v>11.84</v>
      </c>
      <c r="N496" s="27">
        <v>7.38</v>
      </c>
      <c r="O496" s="27">
        <v>8.59</v>
      </c>
      <c r="P496" s="27">
        <v>4.2</v>
      </c>
      <c r="Q496" s="27">
        <v>4.55</v>
      </c>
      <c r="R496" s="27">
        <v>9.91</v>
      </c>
      <c r="S496" s="27">
        <v>7.83</v>
      </c>
      <c r="T496" s="27">
        <v>8.34</v>
      </c>
      <c r="U496" s="27">
        <v>7.57</v>
      </c>
      <c r="V496" s="27">
        <v>8.91</v>
      </c>
      <c r="W496" s="27">
        <v>0</v>
      </c>
      <c r="X496" s="27">
        <v>3.66</v>
      </c>
      <c r="Y496" s="27">
        <v>1.97</v>
      </c>
    </row>
    <row r="497" spans="1:25" x14ac:dyDescent="0.2">
      <c r="A497" s="48">
        <v>9</v>
      </c>
      <c r="B497" s="27">
        <v>8.0299999999999994</v>
      </c>
      <c r="C497" s="27">
        <v>1.0900000000000001</v>
      </c>
      <c r="D497" s="27">
        <v>2.2200000000000002</v>
      </c>
      <c r="E497" s="27">
        <v>2.7</v>
      </c>
      <c r="F497" s="27">
        <v>0.26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5.03</v>
      </c>
    </row>
    <row r="498" spans="1:25" x14ac:dyDescent="0.2">
      <c r="A498" s="48">
        <v>10</v>
      </c>
      <c r="B498" s="27">
        <v>2.67</v>
      </c>
      <c r="C498" s="27">
        <v>0.02</v>
      </c>
      <c r="D498" s="27">
        <v>1.43</v>
      </c>
      <c r="E498" s="27">
        <v>4.3</v>
      </c>
      <c r="F498" s="27">
        <v>3.6</v>
      </c>
      <c r="G498" s="27">
        <v>2.69</v>
      </c>
      <c r="H498" s="27">
        <v>0</v>
      </c>
      <c r="I498" s="27">
        <v>0</v>
      </c>
      <c r="J498" s="27">
        <v>0.04</v>
      </c>
      <c r="K498" s="27">
        <v>3.02</v>
      </c>
      <c r="L498" s="27">
        <v>8.81</v>
      </c>
      <c r="M498" s="27">
        <v>8.99</v>
      </c>
      <c r="N498" s="27">
        <v>1.1200000000000001</v>
      </c>
      <c r="O498" s="27">
        <v>5.07</v>
      </c>
      <c r="P498" s="27">
        <v>6.99</v>
      </c>
      <c r="Q498" s="27">
        <v>5.29</v>
      </c>
      <c r="R498" s="27">
        <v>18.79</v>
      </c>
      <c r="S498" s="27">
        <v>16.02</v>
      </c>
      <c r="T498" s="27">
        <v>18.05</v>
      </c>
      <c r="U498" s="27">
        <v>11.38</v>
      </c>
      <c r="V498" s="27">
        <v>17.190000000000001</v>
      </c>
      <c r="W498" s="27">
        <v>10.81</v>
      </c>
      <c r="X498" s="27">
        <v>24.67</v>
      </c>
      <c r="Y498" s="27">
        <v>19.809999999999999</v>
      </c>
    </row>
    <row r="499" spans="1:25" x14ac:dyDescent="0.2">
      <c r="A499" s="48">
        <v>11</v>
      </c>
      <c r="B499" s="27">
        <v>9.82</v>
      </c>
      <c r="C499" s="27">
        <v>3.41</v>
      </c>
      <c r="D499" s="27">
        <v>0.99</v>
      </c>
      <c r="E499" s="27">
        <v>1.92</v>
      </c>
      <c r="F499" s="27">
        <v>1.59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2.31</v>
      </c>
      <c r="Q499" s="27">
        <v>0.26</v>
      </c>
      <c r="R499" s="27">
        <v>0</v>
      </c>
      <c r="S499" s="27">
        <v>0</v>
      </c>
      <c r="T499" s="27">
        <v>2.2799999999999998</v>
      </c>
      <c r="U499" s="27">
        <v>2.66</v>
      </c>
      <c r="V499" s="27">
        <v>10.58</v>
      </c>
      <c r="W499" s="27">
        <v>10.11</v>
      </c>
      <c r="X499" s="27">
        <v>16.75</v>
      </c>
      <c r="Y499" s="27">
        <v>33.53</v>
      </c>
    </row>
    <row r="500" spans="1:25" x14ac:dyDescent="0.2">
      <c r="A500" s="48">
        <v>12</v>
      </c>
      <c r="B500" s="27">
        <v>16.66</v>
      </c>
      <c r="C500" s="27">
        <v>10.39</v>
      </c>
      <c r="D500" s="27">
        <v>14.54</v>
      </c>
      <c r="E500" s="27">
        <v>6.63</v>
      </c>
      <c r="F500" s="27">
        <v>4.6500000000000004</v>
      </c>
      <c r="G500" s="27">
        <v>0.3</v>
      </c>
      <c r="H500" s="27">
        <v>0.42</v>
      </c>
      <c r="I500" s="27">
        <v>0</v>
      </c>
      <c r="J500" s="27">
        <v>0.02</v>
      </c>
      <c r="K500" s="27">
        <v>0</v>
      </c>
      <c r="L500" s="27">
        <v>0.81</v>
      </c>
      <c r="M500" s="27">
        <v>1.49</v>
      </c>
      <c r="N500" s="27">
        <v>0.18</v>
      </c>
      <c r="O500" s="27">
        <v>0.73</v>
      </c>
      <c r="P500" s="27">
        <v>0.02</v>
      </c>
      <c r="Q500" s="27">
        <v>2.19</v>
      </c>
      <c r="R500" s="27">
        <v>0.01</v>
      </c>
      <c r="S500" s="27">
        <v>0</v>
      </c>
      <c r="T500" s="27">
        <v>0.01</v>
      </c>
      <c r="U500" s="27">
        <v>0</v>
      </c>
      <c r="V500" s="27">
        <v>5.0999999999999996</v>
      </c>
      <c r="W500" s="27">
        <v>5.07</v>
      </c>
      <c r="X500" s="27">
        <v>27.06</v>
      </c>
      <c r="Y500" s="27">
        <v>25.62</v>
      </c>
    </row>
    <row r="501" spans="1:25" x14ac:dyDescent="0.2">
      <c r="A501" s="48">
        <v>13</v>
      </c>
      <c r="B501" s="27">
        <v>19.11</v>
      </c>
      <c r="C501" s="27">
        <v>12.57</v>
      </c>
      <c r="D501" s="27">
        <v>5.38</v>
      </c>
      <c r="E501" s="27">
        <v>3.72</v>
      </c>
      <c r="F501" s="27">
        <v>5.66</v>
      </c>
      <c r="G501" s="27">
        <v>4.03</v>
      </c>
      <c r="H501" s="27">
        <v>0</v>
      </c>
      <c r="I501" s="27">
        <v>4.33</v>
      </c>
      <c r="J501" s="27">
        <v>0</v>
      </c>
      <c r="K501" s="27">
        <v>0.06</v>
      </c>
      <c r="L501" s="27">
        <v>4.2</v>
      </c>
      <c r="M501" s="27">
        <v>5.34</v>
      </c>
      <c r="N501" s="27">
        <v>4.5</v>
      </c>
      <c r="O501" s="27">
        <v>3.22</v>
      </c>
      <c r="P501" s="27">
        <v>1.46</v>
      </c>
      <c r="Q501" s="27">
        <v>1.65</v>
      </c>
      <c r="R501" s="27">
        <v>3.02</v>
      </c>
      <c r="S501" s="27">
        <v>3.12</v>
      </c>
      <c r="T501" s="27">
        <v>2.2400000000000002</v>
      </c>
      <c r="U501" s="27">
        <v>1.7</v>
      </c>
      <c r="V501" s="27">
        <v>0.2</v>
      </c>
      <c r="W501" s="27">
        <v>1.78</v>
      </c>
      <c r="X501" s="27">
        <v>11.43</v>
      </c>
      <c r="Y501" s="27">
        <v>40.74</v>
      </c>
    </row>
    <row r="502" spans="1:25" x14ac:dyDescent="0.2">
      <c r="A502" s="48">
        <v>14</v>
      </c>
      <c r="B502" s="27">
        <v>38.29</v>
      </c>
      <c r="C502" s="27">
        <v>26.13</v>
      </c>
      <c r="D502" s="27">
        <v>20.149999999999999</v>
      </c>
      <c r="E502" s="27">
        <v>6.78</v>
      </c>
      <c r="F502" s="27">
        <v>6.98</v>
      </c>
      <c r="G502" s="27">
        <v>2.1800000000000002</v>
      </c>
      <c r="H502" s="27">
        <v>1.28</v>
      </c>
      <c r="I502" s="27">
        <v>0</v>
      </c>
      <c r="J502" s="27">
        <v>0.02</v>
      </c>
      <c r="K502" s="27">
        <v>10.48</v>
      </c>
      <c r="L502" s="27">
        <v>13.12</v>
      </c>
      <c r="M502" s="27">
        <v>13.86</v>
      </c>
      <c r="N502" s="27">
        <v>16.47</v>
      </c>
      <c r="O502" s="27">
        <v>15.86</v>
      </c>
      <c r="P502" s="27">
        <v>20.18</v>
      </c>
      <c r="Q502" s="27">
        <v>19.89</v>
      </c>
      <c r="R502" s="27">
        <v>15.53</v>
      </c>
      <c r="S502" s="27">
        <v>14.84</v>
      </c>
      <c r="T502" s="27">
        <v>27.48</v>
      </c>
      <c r="U502" s="27">
        <v>27.44</v>
      </c>
      <c r="V502" s="27">
        <v>31.26</v>
      </c>
      <c r="W502" s="27">
        <v>31.09</v>
      </c>
      <c r="X502" s="27">
        <v>46.95</v>
      </c>
      <c r="Y502" s="27">
        <v>49.97</v>
      </c>
    </row>
    <row r="503" spans="1:25" x14ac:dyDescent="0.2">
      <c r="A503" s="48">
        <v>15</v>
      </c>
      <c r="B503" s="27">
        <v>21.05</v>
      </c>
      <c r="C503" s="27">
        <v>23.65</v>
      </c>
      <c r="D503" s="27">
        <v>11.18</v>
      </c>
      <c r="E503" s="27">
        <v>19.68</v>
      </c>
      <c r="F503" s="27">
        <v>18.73</v>
      </c>
      <c r="G503" s="27">
        <v>13.21</v>
      </c>
      <c r="H503" s="27">
        <v>2.3199999999999998</v>
      </c>
      <c r="I503" s="27">
        <v>0</v>
      </c>
      <c r="J503" s="27">
        <v>16.329999999999998</v>
      </c>
      <c r="K503" s="27">
        <v>14.04</v>
      </c>
      <c r="L503" s="27">
        <v>19.89</v>
      </c>
      <c r="M503" s="27">
        <v>21.02</v>
      </c>
      <c r="N503" s="27">
        <v>30.11</v>
      </c>
      <c r="O503" s="27">
        <v>30.58</v>
      </c>
      <c r="P503" s="27">
        <v>28.76</v>
      </c>
      <c r="Q503" s="27">
        <v>28.71</v>
      </c>
      <c r="R503" s="27">
        <v>26.32</v>
      </c>
      <c r="S503" s="27">
        <v>26.32</v>
      </c>
      <c r="T503" s="27">
        <v>22.58</v>
      </c>
      <c r="U503" s="27">
        <v>22.3</v>
      </c>
      <c r="V503" s="27">
        <v>28.67</v>
      </c>
      <c r="W503" s="27">
        <v>29.62</v>
      </c>
      <c r="X503" s="27">
        <v>43.85</v>
      </c>
      <c r="Y503" s="27">
        <v>43.53</v>
      </c>
    </row>
    <row r="504" spans="1:25" x14ac:dyDescent="0.2">
      <c r="A504" s="48">
        <v>16</v>
      </c>
      <c r="B504" s="27">
        <v>18.09</v>
      </c>
      <c r="C504" s="27">
        <v>17.32</v>
      </c>
      <c r="D504" s="27">
        <v>5.27</v>
      </c>
      <c r="E504" s="27">
        <v>9.4499999999999993</v>
      </c>
      <c r="F504" s="27">
        <v>17.73</v>
      </c>
      <c r="G504" s="27">
        <v>2.08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0.16</v>
      </c>
      <c r="N504" s="27">
        <v>3.66</v>
      </c>
      <c r="O504" s="27">
        <v>3.51</v>
      </c>
      <c r="P504" s="27">
        <v>12.22</v>
      </c>
      <c r="Q504" s="27">
        <v>15.48</v>
      </c>
      <c r="R504" s="27">
        <v>20.68</v>
      </c>
      <c r="S504" s="27">
        <v>21.52</v>
      </c>
      <c r="T504" s="27">
        <v>21.73</v>
      </c>
      <c r="U504" s="27">
        <v>25.78</v>
      </c>
      <c r="V504" s="27">
        <v>37.79</v>
      </c>
      <c r="W504" s="27">
        <v>35.1</v>
      </c>
      <c r="X504" s="27">
        <v>38.200000000000003</v>
      </c>
      <c r="Y504" s="27">
        <v>34.79</v>
      </c>
    </row>
    <row r="505" spans="1:25" x14ac:dyDescent="0.2">
      <c r="A505" s="48">
        <v>17</v>
      </c>
      <c r="B505" s="27">
        <v>25.28</v>
      </c>
      <c r="C505" s="27">
        <v>10.63</v>
      </c>
      <c r="D505" s="27">
        <v>8.6</v>
      </c>
      <c r="E505" s="27">
        <v>6.34</v>
      </c>
      <c r="F505" s="27">
        <v>0.39</v>
      </c>
      <c r="G505" s="27">
        <v>0</v>
      </c>
      <c r="H505" s="27">
        <v>0</v>
      </c>
      <c r="I505" s="27">
        <v>2.25</v>
      </c>
      <c r="J505" s="27">
        <v>0</v>
      </c>
      <c r="K505" s="27">
        <v>0</v>
      </c>
      <c r="L505" s="27">
        <v>6.37</v>
      </c>
      <c r="M505" s="27">
        <v>8.06</v>
      </c>
      <c r="N505" s="27">
        <v>8.4600000000000009</v>
      </c>
      <c r="O505" s="27">
        <v>8.92</v>
      </c>
      <c r="P505" s="27">
        <v>11.28</v>
      </c>
      <c r="Q505" s="27">
        <v>13.51</v>
      </c>
      <c r="R505" s="27">
        <v>16.850000000000001</v>
      </c>
      <c r="S505" s="27">
        <v>17.52</v>
      </c>
      <c r="T505" s="27">
        <v>17.82</v>
      </c>
      <c r="U505" s="27">
        <v>19.21</v>
      </c>
      <c r="V505" s="27">
        <v>13.33</v>
      </c>
      <c r="W505" s="27">
        <v>12.49</v>
      </c>
      <c r="X505" s="27">
        <v>35.6</v>
      </c>
      <c r="Y505" s="27">
        <v>37.51</v>
      </c>
    </row>
    <row r="506" spans="1:25" x14ac:dyDescent="0.2">
      <c r="A506" s="48">
        <v>18</v>
      </c>
      <c r="B506" s="27">
        <v>8.56</v>
      </c>
      <c r="C506" s="27">
        <v>5.69</v>
      </c>
      <c r="D506" s="27">
        <v>3.09</v>
      </c>
      <c r="E506" s="27">
        <v>4.2</v>
      </c>
      <c r="F506" s="27">
        <v>0.17</v>
      </c>
      <c r="G506" s="27">
        <v>0</v>
      </c>
      <c r="H506" s="27">
        <v>0</v>
      </c>
      <c r="I506" s="27">
        <v>0</v>
      </c>
      <c r="J506" s="27">
        <v>1.9</v>
      </c>
      <c r="K506" s="27">
        <v>3.36</v>
      </c>
      <c r="L506" s="27">
        <v>10.91</v>
      </c>
      <c r="M506" s="27">
        <v>10.86</v>
      </c>
      <c r="N506" s="27">
        <v>12.43</v>
      </c>
      <c r="O506" s="27">
        <v>14.94</v>
      </c>
      <c r="P506" s="27">
        <v>14.99</v>
      </c>
      <c r="Q506" s="27">
        <v>13.9</v>
      </c>
      <c r="R506" s="27">
        <v>12.91</v>
      </c>
      <c r="S506" s="27">
        <v>16.93</v>
      </c>
      <c r="T506" s="27">
        <v>8.67</v>
      </c>
      <c r="U506" s="27">
        <v>7.05</v>
      </c>
      <c r="V506" s="27">
        <v>4.42</v>
      </c>
      <c r="W506" s="27">
        <v>5.56</v>
      </c>
      <c r="X506" s="27">
        <v>8.9600000000000009</v>
      </c>
      <c r="Y506" s="27">
        <v>7.58</v>
      </c>
    </row>
    <row r="507" spans="1:25" x14ac:dyDescent="0.2">
      <c r="A507" s="48">
        <v>19</v>
      </c>
      <c r="B507" s="27">
        <v>1.79</v>
      </c>
      <c r="C507" s="27">
        <v>0</v>
      </c>
      <c r="D507" s="27">
        <v>0.1</v>
      </c>
      <c r="E507" s="27">
        <v>2.27</v>
      </c>
      <c r="F507" s="27">
        <v>16.850000000000001</v>
      </c>
      <c r="G507" s="27">
        <v>0</v>
      </c>
      <c r="H507" s="27">
        <v>0</v>
      </c>
      <c r="I507" s="27">
        <v>0.05</v>
      </c>
      <c r="J507" s="27">
        <v>0</v>
      </c>
      <c r="K507" s="27">
        <v>0.21</v>
      </c>
      <c r="L507" s="27">
        <v>1.56</v>
      </c>
      <c r="M507" s="27">
        <v>3.84</v>
      </c>
      <c r="N507" s="27">
        <v>0.68</v>
      </c>
      <c r="O507" s="27">
        <v>3.28</v>
      </c>
      <c r="P507" s="27">
        <v>1.0900000000000001</v>
      </c>
      <c r="Q507" s="27">
        <v>0.01</v>
      </c>
      <c r="R507" s="27">
        <v>1.35</v>
      </c>
      <c r="S507" s="27">
        <v>2.3199999999999998</v>
      </c>
      <c r="T507" s="27">
        <v>2.15</v>
      </c>
      <c r="U507" s="27">
        <v>1.2</v>
      </c>
      <c r="V507" s="27">
        <v>5.0199999999999996</v>
      </c>
      <c r="W507" s="27">
        <v>1.3</v>
      </c>
      <c r="X507" s="27">
        <v>31.81</v>
      </c>
      <c r="Y507" s="27">
        <v>29.25</v>
      </c>
    </row>
    <row r="508" spans="1:25" x14ac:dyDescent="0.2">
      <c r="A508" s="48">
        <v>20</v>
      </c>
      <c r="B508" s="27">
        <v>1.38</v>
      </c>
      <c r="C508" s="27">
        <v>1.3</v>
      </c>
      <c r="D508" s="27">
        <v>0.14000000000000001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0.92</v>
      </c>
      <c r="M508" s="27">
        <v>1.84</v>
      </c>
      <c r="N508" s="27">
        <v>1</v>
      </c>
      <c r="O508" s="27">
        <v>0.46</v>
      </c>
      <c r="P508" s="27">
        <v>4.67</v>
      </c>
      <c r="Q508" s="27">
        <v>6.66</v>
      </c>
      <c r="R508" s="27">
        <v>6.34</v>
      </c>
      <c r="S508" s="27">
        <v>6.44</v>
      </c>
      <c r="T508" s="27">
        <v>6.26</v>
      </c>
      <c r="U508" s="27">
        <v>3.07</v>
      </c>
      <c r="V508" s="27">
        <v>0.15</v>
      </c>
      <c r="W508" s="27">
        <v>5.13</v>
      </c>
      <c r="X508" s="27">
        <v>24.43</v>
      </c>
      <c r="Y508" s="27">
        <v>9.6300000000000008</v>
      </c>
    </row>
    <row r="509" spans="1:25" x14ac:dyDescent="0.2">
      <c r="A509" s="48">
        <v>21</v>
      </c>
      <c r="B509" s="27">
        <v>21.62</v>
      </c>
      <c r="C509" s="27">
        <v>9.4700000000000006</v>
      </c>
      <c r="D509" s="27">
        <v>4.58</v>
      </c>
      <c r="E509" s="27">
        <v>3.55</v>
      </c>
      <c r="F509" s="27">
        <v>0.76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</row>
    <row r="510" spans="1:25" x14ac:dyDescent="0.2">
      <c r="A510" s="48">
        <v>22</v>
      </c>
      <c r="B510" s="27">
        <v>8.2899999999999991</v>
      </c>
      <c r="C510" s="27">
        <v>7.65</v>
      </c>
      <c r="D510" s="27">
        <v>3.45</v>
      </c>
      <c r="E510" s="27">
        <v>1.62</v>
      </c>
      <c r="F510" s="27">
        <v>0.91</v>
      </c>
      <c r="G510" s="27">
        <v>0.02</v>
      </c>
      <c r="H510" s="27">
        <v>0</v>
      </c>
      <c r="I510" s="27">
        <v>0</v>
      </c>
      <c r="J510" s="27">
        <v>0</v>
      </c>
      <c r="K510" s="27">
        <v>0</v>
      </c>
      <c r="L510" s="27">
        <v>0.01</v>
      </c>
      <c r="M510" s="27">
        <v>0.03</v>
      </c>
      <c r="N510" s="27">
        <v>9.75</v>
      </c>
      <c r="O510" s="27">
        <v>14.03</v>
      </c>
      <c r="P510" s="27">
        <v>14.77</v>
      </c>
      <c r="Q510" s="27">
        <v>14.07</v>
      </c>
      <c r="R510" s="27">
        <v>23.4</v>
      </c>
      <c r="S510" s="27">
        <v>20.059999999999999</v>
      </c>
      <c r="T510" s="27">
        <v>10.87</v>
      </c>
      <c r="U510" s="27">
        <v>10.41</v>
      </c>
      <c r="V510" s="27">
        <v>9.93</v>
      </c>
      <c r="W510" s="27">
        <v>11.11</v>
      </c>
      <c r="X510" s="27">
        <v>11.38</v>
      </c>
      <c r="Y510" s="27">
        <v>9.31</v>
      </c>
    </row>
    <row r="511" spans="1:25" x14ac:dyDescent="0.2">
      <c r="A511" s="48">
        <v>23</v>
      </c>
      <c r="B511" s="27">
        <v>19.579999999999998</v>
      </c>
      <c r="C511" s="27">
        <v>9.57</v>
      </c>
      <c r="D511" s="27">
        <v>2.21</v>
      </c>
      <c r="E511" s="27">
        <v>10.33</v>
      </c>
      <c r="F511" s="27">
        <v>10.73</v>
      </c>
      <c r="G511" s="27">
        <v>1.24</v>
      </c>
      <c r="H511" s="27">
        <v>0.02</v>
      </c>
      <c r="I511" s="27">
        <v>0</v>
      </c>
      <c r="J511" s="27">
        <v>0</v>
      </c>
      <c r="K511" s="27">
        <v>2.97</v>
      </c>
      <c r="L511" s="27">
        <v>6.93</v>
      </c>
      <c r="M511" s="27">
        <v>6.85</v>
      </c>
      <c r="N511" s="27">
        <v>0</v>
      </c>
      <c r="O511" s="27">
        <v>0.13</v>
      </c>
      <c r="P511" s="27">
        <v>0</v>
      </c>
      <c r="Q511" s="27">
        <v>0.24</v>
      </c>
      <c r="R511" s="27">
        <v>2.52</v>
      </c>
      <c r="S511" s="27">
        <v>3.9</v>
      </c>
      <c r="T511" s="27">
        <v>3.43</v>
      </c>
      <c r="U511" s="27">
        <v>0.24</v>
      </c>
      <c r="V511" s="27">
        <v>0.1</v>
      </c>
      <c r="W511" s="27">
        <v>0.22</v>
      </c>
      <c r="X511" s="27">
        <v>24.16</v>
      </c>
      <c r="Y511" s="27">
        <v>24.27</v>
      </c>
    </row>
    <row r="512" spans="1:25" x14ac:dyDescent="0.2">
      <c r="A512" s="48">
        <v>24</v>
      </c>
      <c r="B512" s="27">
        <v>13.43</v>
      </c>
      <c r="C512" s="27">
        <v>1.32</v>
      </c>
      <c r="D512" s="27">
        <v>1.21</v>
      </c>
      <c r="E512" s="27">
        <v>5.9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9.99</v>
      </c>
      <c r="Y512" s="27">
        <v>14.37</v>
      </c>
    </row>
    <row r="513" spans="1:25" x14ac:dyDescent="0.2">
      <c r="A513" s="48">
        <v>25</v>
      </c>
      <c r="B513" s="27">
        <v>16.66</v>
      </c>
      <c r="C513" s="27">
        <v>3.31</v>
      </c>
      <c r="D513" s="27">
        <v>5.79</v>
      </c>
      <c r="E513" s="27">
        <v>5.13</v>
      </c>
      <c r="F513" s="27">
        <v>0.02</v>
      </c>
      <c r="G513" s="27">
        <v>0</v>
      </c>
      <c r="H513" s="27">
        <v>0</v>
      </c>
      <c r="I513" s="27">
        <v>0</v>
      </c>
      <c r="J513" s="27">
        <v>0</v>
      </c>
      <c r="K513" s="27">
        <v>0.47</v>
      </c>
      <c r="L513" s="27">
        <v>0.63</v>
      </c>
      <c r="M513" s="27">
        <v>1.45</v>
      </c>
      <c r="N513" s="27">
        <v>0.23</v>
      </c>
      <c r="O513" s="27">
        <v>0.06</v>
      </c>
      <c r="P513" s="27">
        <v>1.4</v>
      </c>
      <c r="Q513" s="27">
        <v>2.23</v>
      </c>
      <c r="R513" s="27">
        <v>5.85</v>
      </c>
      <c r="S513" s="27">
        <v>3.8</v>
      </c>
      <c r="T513" s="27">
        <v>2.84</v>
      </c>
      <c r="U513" s="27">
        <v>0</v>
      </c>
      <c r="V513" s="27">
        <v>0</v>
      </c>
      <c r="W513" s="27">
        <v>0</v>
      </c>
      <c r="X513" s="27">
        <v>15.71</v>
      </c>
      <c r="Y513" s="27">
        <v>16.41</v>
      </c>
    </row>
    <row r="514" spans="1:25" x14ac:dyDescent="0.2">
      <c r="A514" s="48">
        <v>26</v>
      </c>
      <c r="B514" s="27">
        <v>18.68</v>
      </c>
      <c r="C514" s="27">
        <v>1.26</v>
      </c>
      <c r="D514" s="27">
        <v>6.17</v>
      </c>
      <c r="E514" s="27">
        <v>12.64</v>
      </c>
      <c r="F514" s="27">
        <v>4.6100000000000003</v>
      </c>
      <c r="G514" s="27">
        <v>0</v>
      </c>
      <c r="H514" s="27">
        <v>0</v>
      </c>
      <c r="I514" s="27">
        <v>3.42</v>
      </c>
      <c r="J514" s="27">
        <v>1.04</v>
      </c>
      <c r="K514" s="27">
        <v>14.35</v>
      </c>
      <c r="L514" s="27">
        <v>12.96</v>
      </c>
      <c r="M514" s="27">
        <v>15.16</v>
      </c>
      <c r="N514" s="27">
        <v>11.6</v>
      </c>
      <c r="O514" s="27">
        <v>14.16</v>
      </c>
      <c r="P514" s="27">
        <v>10.43</v>
      </c>
      <c r="Q514" s="27">
        <v>11.2</v>
      </c>
      <c r="R514" s="27">
        <v>13.28</v>
      </c>
      <c r="S514" s="27">
        <v>15.48</v>
      </c>
      <c r="T514" s="27">
        <v>11.19</v>
      </c>
      <c r="U514" s="27">
        <v>9.07</v>
      </c>
      <c r="V514" s="27">
        <v>10.3</v>
      </c>
      <c r="W514" s="27">
        <v>10.18</v>
      </c>
      <c r="X514" s="27">
        <v>24.32</v>
      </c>
      <c r="Y514" s="27">
        <v>22.73</v>
      </c>
    </row>
    <row r="515" spans="1:25" x14ac:dyDescent="0.2">
      <c r="A515" s="48">
        <v>27</v>
      </c>
      <c r="B515" s="27">
        <v>12.57</v>
      </c>
      <c r="C515" s="27">
        <v>1.36</v>
      </c>
      <c r="D515" s="27">
        <v>1.2</v>
      </c>
      <c r="E515" s="27">
        <v>7.43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0.01</v>
      </c>
      <c r="L515" s="27">
        <v>3.39</v>
      </c>
      <c r="M515" s="27">
        <v>10.210000000000001</v>
      </c>
      <c r="N515" s="27">
        <v>0</v>
      </c>
      <c r="O515" s="27">
        <v>0</v>
      </c>
      <c r="P515" s="27">
        <v>0</v>
      </c>
      <c r="Q515" s="27">
        <v>0.05</v>
      </c>
      <c r="R515" s="27">
        <v>11.2</v>
      </c>
      <c r="S515" s="27">
        <v>10.86</v>
      </c>
      <c r="T515" s="27">
        <v>11.4</v>
      </c>
      <c r="U515" s="27">
        <v>7.09</v>
      </c>
      <c r="V515" s="27">
        <v>7.55</v>
      </c>
      <c r="W515" s="27">
        <v>7.79</v>
      </c>
      <c r="X515" s="27">
        <v>20.02</v>
      </c>
      <c r="Y515" s="27">
        <v>28.32</v>
      </c>
    </row>
    <row r="516" spans="1:25" x14ac:dyDescent="0.2">
      <c r="A516" s="48">
        <v>28</v>
      </c>
      <c r="B516" s="27">
        <v>1.58</v>
      </c>
      <c r="C516" s="27">
        <v>2.62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1.46</v>
      </c>
      <c r="Y516" s="27">
        <v>17.07</v>
      </c>
    </row>
    <row r="517" spans="1:25" x14ac:dyDescent="0.2">
      <c r="A517" s="48">
        <v>29</v>
      </c>
      <c r="B517" s="27">
        <v>10.09</v>
      </c>
      <c r="C517" s="27">
        <v>1.07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2.2999999999999998</v>
      </c>
      <c r="J517" s="27">
        <v>0</v>
      </c>
      <c r="K517" s="27">
        <v>0</v>
      </c>
      <c r="L517" s="27">
        <v>0.21</v>
      </c>
      <c r="M517" s="27">
        <v>1.96</v>
      </c>
      <c r="N517" s="27">
        <v>7.18</v>
      </c>
      <c r="O517" s="27">
        <v>7.34</v>
      </c>
      <c r="P517" s="27">
        <v>5.59</v>
      </c>
      <c r="Q517" s="27">
        <v>6.97</v>
      </c>
      <c r="R517" s="27">
        <v>5.0599999999999996</v>
      </c>
      <c r="S517" s="27">
        <v>4.38</v>
      </c>
      <c r="T517" s="27">
        <v>6.57</v>
      </c>
      <c r="U517" s="27">
        <v>7.25</v>
      </c>
      <c r="V517" s="27">
        <v>9.26</v>
      </c>
      <c r="W517" s="27">
        <v>9.89</v>
      </c>
      <c r="X517" s="27">
        <v>14.95</v>
      </c>
      <c r="Y517" s="27">
        <v>16.12</v>
      </c>
    </row>
    <row r="518" spans="1:25" x14ac:dyDescent="0.2">
      <c r="A518" s="48">
        <v>30</v>
      </c>
      <c r="B518" s="27">
        <v>12.84</v>
      </c>
      <c r="C518" s="27">
        <v>0.63</v>
      </c>
      <c r="D518" s="27">
        <v>5.63</v>
      </c>
      <c r="E518" s="27">
        <v>7.25</v>
      </c>
      <c r="F518" s="27">
        <v>5.55</v>
      </c>
      <c r="G518" s="27">
        <v>0</v>
      </c>
      <c r="H518" s="27">
        <v>3.64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3.65</v>
      </c>
      <c r="Q518" s="27">
        <v>4.04</v>
      </c>
      <c r="R518" s="27">
        <v>10.45</v>
      </c>
      <c r="S518" s="27">
        <v>9.7200000000000006</v>
      </c>
      <c r="T518" s="27">
        <v>17.850000000000001</v>
      </c>
      <c r="U518" s="27">
        <v>18.489999999999998</v>
      </c>
      <c r="V518" s="27">
        <v>16.23</v>
      </c>
      <c r="W518" s="27">
        <v>17.27</v>
      </c>
      <c r="X518" s="27">
        <v>28.44</v>
      </c>
      <c r="Y518" s="27">
        <v>30.22</v>
      </c>
    </row>
    <row r="519" spans="1:25" x14ac:dyDescent="0.2">
      <c r="A519" s="48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48">
        <v>1</v>
      </c>
      <c r="B523" s="27">
        <v>16.989999999999998</v>
      </c>
      <c r="C523" s="27">
        <v>12.2</v>
      </c>
      <c r="D523" s="27">
        <v>5.3</v>
      </c>
      <c r="E523" s="27">
        <v>2.5</v>
      </c>
      <c r="F523" s="27">
        <v>2.4700000000000002</v>
      </c>
      <c r="G523" s="27">
        <v>0.09</v>
      </c>
      <c r="H523" s="27">
        <v>0.38</v>
      </c>
      <c r="I523" s="27">
        <v>0</v>
      </c>
      <c r="J523" s="27">
        <v>0.05</v>
      </c>
      <c r="K523" s="27">
        <v>5.05</v>
      </c>
      <c r="L523" s="27">
        <v>6.5</v>
      </c>
      <c r="M523" s="27">
        <v>7.56</v>
      </c>
      <c r="N523" s="27">
        <v>13.68</v>
      </c>
      <c r="O523" s="27">
        <v>13.6</v>
      </c>
      <c r="P523" s="27">
        <v>13.03</v>
      </c>
      <c r="Q523" s="27">
        <v>12.26</v>
      </c>
      <c r="R523" s="27">
        <v>12.13</v>
      </c>
      <c r="S523" s="27">
        <v>11.73</v>
      </c>
      <c r="T523" s="27">
        <v>13.85</v>
      </c>
      <c r="U523" s="27">
        <v>10.91</v>
      </c>
      <c r="V523" s="27">
        <v>9.06</v>
      </c>
      <c r="W523" s="27">
        <v>7.94</v>
      </c>
      <c r="X523" s="27">
        <v>13.25</v>
      </c>
      <c r="Y523" s="27">
        <v>23.7</v>
      </c>
    </row>
    <row r="524" spans="1:25" x14ac:dyDescent="0.2">
      <c r="A524" s="48">
        <v>2</v>
      </c>
      <c r="B524" s="27">
        <v>10.32</v>
      </c>
      <c r="C524" s="27">
        <v>0.73</v>
      </c>
      <c r="D524" s="27">
        <v>0.66</v>
      </c>
      <c r="E524" s="27">
        <v>1.1000000000000001</v>
      </c>
      <c r="F524" s="27">
        <v>6.67</v>
      </c>
      <c r="G524" s="27">
        <v>0</v>
      </c>
      <c r="H524" s="27">
        <v>0</v>
      </c>
      <c r="I524" s="27">
        <v>0</v>
      </c>
      <c r="J524" s="27">
        <v>0</v>
      </c>
      <c r="K524" s="27">
        <v>0.21</v>
      </c>
      <c r="L524" s="27">
        <v>0.34</v>
      </c>
      <c r="M524" s="27">
        <v>1.1200000000000001</v>
      </c>
      <c r="N524" s="27">
        <v>0.99</v>
      </c>
      <c r="O524" s="27">
        <v>1.05</v>
      </c>
      <c r="P524" s="27">
        <v>3.58</v>
      </c>
      <c r="Q524" s="27">
        <v>3.61</v>
      </c>
      <c r="R524" s="27">
        <v>11.68</v>
      </c>
      <c r="S524" s="27">
        <v>11.05</v>
      </c>
      <c r="T524" s="27">
        <v>7.77</v>
      </c>
      <c r="U524" s="27">
        <v>11.75</v>
      </c>
      <c r="V524" s="27">
        <v>4.3499999999999996</v>
      </c>
      <c r="W524" s="27">
        <v>3.92</v>
      </c>
      <c r="X524" s="27">
        <v>16.45</v>
      </c>
      <c r="Y524" s="27">
        <v>7.47</v>
      </c>
    </row>
    <row r="525" spans="1:25" x14ac:dyDescent="0.2">
      <c r="A525" s="48">
        <v>3</v>
      </c>
      <c r="B525" s="27">
        <v>40.22</v>
      </c>
      <c r="C525" s="27">
        <v>18.43</v>
      </c>
      <c r="D525" s="27">
        <v>14.63</v>
      </c>
      <c r="E525" s="27">
        <v>3.24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0.28999999999999998</v>
      </c>
      <c r="L525" s="27">
        <v>0.54</v>
      </c>
      <c r="M525" s="27">
        <v>0.4</v>
      </c>
      <c r="N525" s="27">
        <v>0.28999999999999998</v>
      </c>
      <c r="O525" s="27">
        <v>0.23</v>
      </c>
      <c r="P525" s="27">
        <v>0</v>
      </c>
      <c r="Q525" s="27">
        <v>0.42</v>
      </c>
      <c r="R525" s="27">
        <v>0.6</v>
      </c>
      <c r="S525" s="27">
        <v>0</v>
      </c>
      <c r="T525" s="27">
        <v>0.08</v>
      </c>
      <c r="U525" s="27">
        <v>0</v>
      </c>
      <c r="V525" s="27">
        <v>0.1</v>
      </c>
      <c r="W525" s="27">
        <v>0</v>
      </c>
      <c r="X525" s="27">
        <v>3.1</v>
      </c>
      <c r="Y525" s="27">
        <v>10.53</v>
      </c>
    </row>
    <row r="526" spans="1:25" x14ac:dyDescent="0.2">
      <c r="A526" s="48">
        <v>4</v>
      </c>
      <c r="B526" s="27">
        <v>3.64</v>
      </c>
      <c r="C526" s="27">
        <v>7.26</v>
      </c>
      <c r="D526" s="27">
        <v>3.68</v>
      </c>
      <c r="E526" s="27">
        <v>5.95</v>
      </c>
      <c r="F526" s="27">
        <v>1.93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0.56000000000000005</v>
      </c>
      <c r="N526" s="27">
        <v>0</v>
      </c>
      <c r="O526" s="27">
        <v>0.32</v>
      </c>
      <c r="P526" s="27">
        <v>0.31</v>
      </c>
      <c r="Q526" s="27">
        <v>0.48</v>
      </c>
      <c r="R526" s="27">
        <v>4.46</v>
      </c>
      <c r="S526" s="27">
        <v>0.32</v>
      </c>
      <c r="T526" s="27">
        <v>0.23</v>
      </c>
      <c r="U526" s="27">
        <v>0.39</v>
      </c>
      <c r="V526" s="27">
        <v>3.75</v>
      </c>
      <c r="W526" s="27">
        <v>1.28</v>
      </c>
      <c r="X526" s="27">
        <v>15.32</v>
      </c>
      <c r="Y526" s="27">
        <v>15.36</v>
      </c>
    </row>
    <row r="527" spans="1:25" x14ac:dyDescent="0.2">
      <c r="A527" s="48">
        <v>5</v>
      </c>
      <c r="B527" s="27">
        <v>4.38</v>
      </c>
      <c r="C527" s="27">
        <v>2.2400000000000002</v>
      </c>
      <c r="D527" s="27">
        <v>6.38</v>
      </c>
      <c r="E527" s="27">
        <v>4.58</v>
      </c>
      <c r="F527" s="27">
        <v>5.95</v>
      </c>
      <c r="G527" s="27">
        <v>0</v>
      </c>
      <c r="H527" s="27">
        <v>0</v>
      </c>
      <c r="I527" s="27">
        <v>0</v>
      </c>
      <c r="J527" s="27">
        <v>0.05</v>
      </c>
      <c r="K527" s="27">
        <v>0.34</v>
      </c>
      <c r="L527" s="27">
        <v>1.58</v>
      </c>
      <c r="M527" s="27">
        <v>2.1</v>
      </c>
      <c r="N527" s="27">
        <v>0.34</v>
      </c>
      <c r="O527" s="27">
        <v>0.48</v>
      </c>
      <c r="P527" s="27">
        <v>0.16</v>
      </c>
      <c r="Q527" s="27">
        <v>0.2</v>
      </c>
      <c r="R527" s="27">
        <v>0.08</v>
      </c>
      <c r="S527" s="27">
        <v>0.43</v>
      </c>
      <c r="T527" s="27">
        <v>0.27</v>
      </c>
      <c r="U527" s="27">
        <v>0.49</v>
      </c>
      <c r="V527" s="27">
        <v>0.05</v>
      </c>
      <c r="W527" s="27">
        <v>0.01</v>
      </c>
      <c r="X527" s="27">
        <v>5.91</v>
      </c>
      <c r="Y527" s="27">
        <v>16.04</v>
      </c>
    </row>
    <row r="528" spans="1:25" x14ac:dyDescent="0.2">
      <c r="A528" s="48">
        <v>6</v>
      </c>
      <c r="B528" s="27">
        <v>5.19</v>
      </c>
      <c r="C528" s="27">
        <v>0.99</v>
      </c>
      <c r="D528" s="27">
        <v>0.55000000000000004</v>
      </c>
      <c r="E528" s="27">
        <v>4.8600000000000003</v>
      </c>
      <c r="F528" s="27">
        <v>0.92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0.13</v>
      </c>
      <c r="M528" s="27">
        <v>0.2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0.01</v>
      </c>
      <c r="V528" s="27">
        <v>0</v>
      </c>
      <c r="W528" s="27">
        <v>0</v>
      </c>
      <c r="X528" s="27">
        <v>6.71</v>
      </c>
      <c r="Y528" s="27">
        <v>3.1</v>
      </c>
    </row>
    <row r="529" spans="1:25" x14ac:dyDescent="0.2">
      <c r="A529" s="48">
        <v>7</v>
      </c>
      <c r="B529" s="27">
        <v>11.09</v>
      </c>
      <c r="C529" s="27">
        <v>4.91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0.99</v>
      </c>
      <c r="M529" s="27">
        <v>1.54</v>
      </c>
      <c r="N529" s="27">
        <v>5.44</v>
      </c>
      <c r="O529" s="27">
        <v>0.92</v>
      </c>
      <c r="P529" s="27">
        <v>0.36</v>
      </c>
      <c r="Q529" s="27">
        <v>17.66</v>
      </c>
      <c r="R529" s="27">
        <v>1.67</v>
      </c>
      <c r="S529" s="27">
        <v>2.3199999999999998</v>
      </c>
      <c r="T529" s="27">
        <v>0.28999999999999998</v>
      </c>
      <c r="U529" s="27">
        <v>7.91</v>
      </c>
      <c r="V529" s="27">
        <v>1.7</v>
      </c>
      <c r="W529" s="27">
        <v>0</v>
      </c>
      <c r="X529" s="27">
        <v>19.79</v>
      </c>
      <c r="Y529" s="27">
        <v>12.12</v>
      </c>
    </row>
    <row r="530" spans="1:25" x14ac:dyDescent="0.2">
      <c r="A530" s="48">
        <v>8</v>
      </c>
      <c r="B530" s="27">
        <v>4.1100000000000003</v>
      </c>
      <c r="C530" s="27">
        <v>0.7</v>
      </c>
      <c r="D530" s="27">
        <v>0.22</v>
      </c>
      <c r="E530" s="27">
        <v>0.44</v>
      </c>
      <c r="F530" s="27">
        <v>2.04</v>
      </c>
      <c r="G530" s="27">
        <v>1.1399999999999999</v>
      </c>
      <c r="H530" s="27">
        <v>8.43</v>
      </c>
      <c r="I530" s="27">
        <v>0</v>
      </c>
      <c r="J530" s="27">
        <v>0</v>
      </c>
      <c r="K530" s="27">
        <v>0</v>
      </c>
      <c r="L530" s="27">
        <v>4.1500000000000004</v>
      </c>
      <c r="M530" s="27">
        <v>6.94</v>
      </c>
      <c r="N530" s="27">
        <v>4.32</v>
      </c>
      <c r="O530" s="27">
        <v>5.03</v>
      </c>
      <c r="P530" s="27">
        <v>2.46</v>
      </c>
      <c r="Q530" s="27">
        <v>2.67</v>
      </c>
      <c r="R530" s="27">
        <v>5.81</v>
      </c>
      <c r="S530" s="27">
        <v>4.59</v>
      </c>
      <c r="T530" s="27">
        <v>4.88</v>
      </c>
      <c r="U530" s="27">
        <v>4.43</v>
      </c>
      <c r="V530" s="27">
        <v>5.22</v>
      </c>
      <c r="W530" s="27">
        <v>0</v>
      </c>
      <c r="X530" s="27">
        <v>2.14</v>
      </c>
      <c r="Y530" s="27">
        <v>1.1599999999999999</v>
      </c>
    </row>
    <row r="531" spans="1:25" x14ac:dyDescent="0.2">
      <c r="A531" s="48">
        <v>9</v>
      </c>
      <c r="B531" s="27">
        <v>4.7</v>
      </c>
      <c r="C531" s="27">
        <v>0.64</v>
      </c>
      <c r="D531" s="27">
        <v>1.3</v>
      </c>
      <c r="E531" s="27">
        <v>1.58</v>
      </c>
      <c r="F531" s="27">
        <v>0.15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2.95</v>
      </c>
    </row>
    <row r="532" spans="1:25" x14ac:dyDescent="0.2">
      <c r="A532" s="48">
        <v>10</v>
      </c>
      <c r="B532" s="27">
        <v>1.57</v>
      </c>
      <c r="C532" s="27">
        <v>0.01</v>
      </c>
      <c r="D532" s="27">
        <v>0.84</v>
      </c>
      <c r="E532" s="27">
        <v>2.52</v>
      </c>
      <c r="F532" s="27">
        <v>2.11</v>
      </c>
      <c r="G532" s="27">
        <v>1.58</v>
      </c>
      <c r="H532" s="27">
        <v>0</v>
      </c>
      <c r="I532" s="27">
        <v>0</v>
      </c>
      <c r="J532" s="27">
        <v>0.02</v>
      </c>
      <c r="K532" s="27">
        <v>1.77</v>
      </c>
      <c r="L532" s="27">
        <v>5.16</v>
      </c>
      <c r="M532" s="27">
        <v>5.26</v>
      </c>
      <c r="N532" s="27">
        <v>0.66</v>
      </c>
      <c r="O532" s="27">
        <v>2.97</v>
      </c>
      <c r="P532" s="27">
        <v>4.09</v>
      </c>
      <c r="Q532" s="27">
        <v>3.1</v>
      </c>
      <c r="R532" s="27">
        <v>11</v>
      </c>
      <c r="S532" s="27">
        <v>9.3800000000000008</v>
      </c>
      <c r="T532" s="27">
        <v>10.57</v>
      </c>
      <c r="U532" s="27">
        <v>6.67</v>
      </c>
      <c r="V532" s="27">
        <v>10.07</v>
      </c>
      <c r="W532" s="27">
        <v>6.33</v>
      </c>
      <c r="X532" s="27">
        <v>14.45</v>
      </c>
      <c r="Y532" s="27">
        <v>11.6</v>
      </c>
    </row>
    <row r="533" spans="1:25" x14ac:dyDescent="0.2">
      <c r="A533" s="48">
        <v>11</v>
      </c>
      <c r="B533" s="27">
        <v>5.75</v>
      </c>
      <c r="C533" s="27">
        <v>2</v>
      </c>
      <c r="D533" s="27">
        <v>0.57999999999999996</v>
      </c>
      <c r="E533" s="27">
        <v>1.1200000000000001</v>
      </c>
      <c r="F533" s="27">
        <v>0.93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1.35</v>
      </c>
      <c r="Q533" s="27">
        <v>0.15</v>
      </c>
      <c r="R533" s="27">
        <v>0</v>
      </c>
      <c r="S533" s="27">
        <v>0</v>
      </c>
      <c r="T533" s="27">
        <v>1.34</v>
      </c>
      <c r="U533" s="27">
        <v>1.56</v>
      </c>
      <c r="V533" s="27">
        <v>6.2</v>
      </c>
      <c r="W533" s="27">
        <v>5.93</v>
      </c>
      <c r="X533" s="27">
        <v>9.81</v>
      </c>
      <c r="Y533" s="27">
        <v>19.64</v>
      </c>
    </row>
    <row r="534" spans="1:25" x14ac:dyDescent="0.2">
      <c r="A534" s="48">
        <v>12</v>
      </c>
      <c r="B534" s="27">
        <v>9.76</v>
      </c>
      <c r="C534" s="27">
        <v>6.09</v>
      </c>
      <c r="D534" s="27">
        <v>8.51</v>
      </c>
      <c r="E534" s="27">
        <v>3.88</v>
      </c>
      <c r="F534" s="27">
        <v>2.73</v>
      </c>
      <c r="G534" s="27">
        <v>0.17</v>
      </c>
      <c r="H534" s="27">
        <v>0.24</v>
      </c>
      <c r="I534" s="27">
        <v>0</v>
      </c>
      <c r="J534" s="27">
        <v>0.01</v>
      </c>
      <c r="K534" s="27">
        <v>0</v>
      </c>
      <c r="L534" s="27">
        <v>0.47</v>
      </c>
      <c r="M534" s="27">
        <v>0.87</v>
      </c>
      <c r="N534" s="27">
        <v>0.1</v>
      </c>
      <c r="O534" s="27">
        <v>0.43</v>
      </c>
      <c r="P534" s="27">
        <v>0.01</v>
      </c>
      <c r="Q534" s="27">
        <v>1.28</v>
      </c>
      <c r="R534" s="27">
        <v>0</v>
      </c>
      <c r="S534" s="27">
        <v>0</v>
      </c>
      <c r="T534" s="27">
        <v>0</v>
      </c>
      <c r="U534" s="27">
        <v>0</v>
      </c>
      <c r="V534" s="27">
        <v>2.99</v>
      </c>
      <c r="W534" s="27">
        <v>2.97</v>
      </c>
      <c r="X534" s="27">
        <v>15.85</v>
      </c>
      <c r="Y534" s="27">
        <v>15.01</v>
      </c>
    </row>
    <row r="535" spans="1:25" x14ac:dyDescent="0.2">
      <c r="A535" s="48">
        <v>13</v>
      </c>
      <c r="B535" s="27">
        <v>11.19</v>
      </c>
      <c r="C535" s="27">
        <v>7.37</v>
      </c>
      <c r="D535" s="27">
        <v>3.15</v>
      </c>
      <c r="E535" s="27">
        <v>2.1800000000000002</v>
      </c>
      <c r="F535" s="27">
        <v>3.32</v>
      </c>
      <c r="G535" s="27">
        <v>2.36</v>
      </c>
      <c r="H535" s="27">
        <v>0</v>
      </c>
      <c r="I535" s="27">
        <v>2.54</v>
      </c>
      <c r="J535" s="27">
        <v>0</v>
      </c>
      <c r="K535" s="27">
        <v>0.03</v>
      </c>
      <c r="L535" s="27">
        <v>2.46</v>
      </c>
      <c r="M535" s="27">
        <v>3.13</v>
      </c>
      <c r="N535" s="27">
        <v>2.63</v>
      </c>
      <c r="O535" s="27">
        <v>1.89</v>
      </c>
      <c r="P535" s="27">
        <v>0.85</v>
      </c>
      <c r="Q535" s="27">
        <v>0.96</v>
      </c>
      <c r="R535" s="27">
        <v>1.77</v>
      </c>
      <c r="S535" s="27">
        <v>1.83</v>
      </c>
      <c r="T535" s="27">
        <v>1.31</v>
      </c>
      <c r="U535" s="27">
        <v>1</v>
      </c>
      <c r="V535" s="27">
        <v>0.12</v>
      </c>
      <c r="W535" s="27">
        <v>1.04</v>
      </c>
      <c r="X535" s="27">
        <v>6.7</v>
      </c>
      <c r="Y535" s="27">
        <v>23.86</v>
      </c>
    </row>
    <row r="536" spans="1:25" x14ac:dyDescent="0.2">
      <c r="A536" s="48">
        <v>14</v>
      </c>
      <c r="B536" s="27">
        <v>22.43</v>
      </c>
      <c r="C536" s="27">
        <v>15.3</v>
      </c>
      <c r="D536" s="27">
        <v>11.8</v>
      </c>
      <c r="E536" s="27">
        <v>3.97</v>
      </c>
      <c r="F536" s="27">
        <v>4.09</v>
      </c>
      <c r="G536" s="27">
        <v>1.28</v>
      </c>
      <c r="H536" s="27">
        <v>0.75</v>
      </c>
      <c r="I536" s="27">
        <v>0</v>
      </c>
      <c r="J536" s="27">
        <v>0.01</v>
      </c>
      <c r="K536" s="27">
        <v>6.14</v>
      </c>
      <c r="L536" s="27">
        <v>7.69</v>
      </c>
      <c r="M536" s="27">
        <v>8.1199999999999992</v>
      </c>
      <c r="N536" s="27">
        <v>9.65</v>
      </c>
      <c r="O536" s="27">
        <v>9.2899999999999991</v>
      </c>
      <c r="P536" s="27">
        <v>11.82</v>
      </c>
      <c r="Q536" s="27">
        <v>11.65</v>
      </c>
      <c r="R536" s="27">
        <v>9.1</v>
      </c>
      <c r="S536" s="27">
        <v>8.69</v>
      </c>
      <c r="T536" s="27">
        <v>16.100000000000001</v>
      </c>
      <c r="U536" s="27">
        <v>16.07</v>
      </c>
      <c r="V536" s="27">
        <v>18.309999999999999</v>
      </c>
      <c r="W536" s="27">
        <v>18.21</v>
      </c>
      <c r="X536" s="27">
        <v>27.5</v>
      </c>
      <c r="Y536" s="27">
        <v>29.27</v>
      </c>
    </row>
    <row r="537" spans="1:25" x14ac:dyDescent="0.2">
      <c r="A537" s="48">
        <v>15</v>
      </c>
      <c r="B537" s="27">
        <v>12.33</v>
      </c>
      <c r="C537" s="27">
        <v>13.85</v>
      </c>
      <c r="D537" s="27">
        <v>6.55</v>
      </c>
      <c r="E537" s="27">
        <v>11.53</v>
      </c>
      <c r="F537" s="27">
        <v>10.97</v>
      </c>
      <c r="G537" s="27">
        <v>7.74</v>
      </c>
      <c r="H537" s="27">
        <v>1.36</v>
      </c>
      <c r="I537" s="27">
        <v>0</v>
      </c>
      <c r="J537" s="27">
        <v>9.56</v>
      </c>
      <c r="K537" s="27">
        <v>8.2200000000000006</v>
      </c>
      <c r="L537" s="27">
        <v>11.65</v>
      </c>
      <c r="M537" s="27">
        <v>12.31</v>
      </c>
      <c r="N537" s="27">
        <v>17.64</v>
      </c>
      <c r="O537" s="27">
        <v>17.91</v>
      </c>
      <c r="P537" s="27">
        <v>16.84</v>
      </c>
      <c r="Q537" s="27">
        <v>16.82</v>
      </c>
      <c r="R537" s="27">
        <v>15.42</v>
      </c>
      <c r="S537" s="27">
        <v>15.42</v>
      </c>
      <c r="T537" s="27">
        <v>13.23</v>
      </c>
      <c r="U537" s="27">
        <v>13.06</v>
      </c>
      <c r="V537" s="27">
        <v>16.8</v>
      </c>
      <c r="W537" s="27">
        <v>17.350000000000001</v>
      </c>
      <c r="X537" s="27">
        <v>25.68</v>
      </c>
      <c r="Y537" s="27">
        <v>25.5</v>
      </c>
    </row>
    <row r="538" spans="1:25" x14ac:dyDescent="0.2">
      <c r="A538" s="48">
        <v>16</v>
      </c>
      <c r="B538" s="27">
        <v>10.59</v>
      </c>
      <c r="C538" s="27">
        <v>10.14</v>
      </c>
      <c r="D538" s="27">
        <v>3.09</v>
      </c>
      <c r="E538" s="27">
        <v>5.54</v>
      </c>
      <c r="F538" s="27">
        <v>10.38</v>
      </c>
      <c r="G538" s="27">
        <v>1.22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0.09</v>
      </c>
      <c r="N538" s="27">
        <v>2.15</v>
      </c>
      <c r="O538" s="27">
        <v>2.0499999999999998</v>
      </c>
      <c r="P538" s="27">
        <v>7.16</v>
      </c>
      <c r="Q538" s="27">
        <v>9.07</v>
      </c>
      <c r="R538" s="27">
        <v>12.12</v>
      </c>
      <c r="S538" s="27">
        <v>12.61</v>
      </c>
      <c r="T538" s="27">
        <v>12.73</v>
      </c>
      <c r="U538" s="27">
        <v>15.1</v>
      </c>
      <c r="V538" s="27">
        <v>22.14</v>
      </c>
      <c r="W538" s="27">
        <v>20.56</v>
      </c>
      <c r="X538" s="27">
        <v>22.38</v>
      </c>
      <c r="Y538" s="27">
        <v>20.38</v>
      </c>
    </row>
    <row r="539" spans="1:25" x14ac:dyDescent="0.2">
      <c r="A539" s="48">
        <v>17</v>
      </c>
      <c r="B539" s="27">
        <v>14.81</v>
      </c>
      <c r="C539" s="27">
        <v>6.23</v>
      </c>
      <c r="D539" s="27">
        <v>5.04</v>
      </c>
      <c r="E539" s="27">
        <v>3.71</v>
      </c>
      <c r="F539" s="27">
        <v>0.23</v>
      </c>
      <c r="G539" s="27">
        <v>0</v>
      </c>
      <c r="H539" s="27">
        <v>0</v>
      </c>
      <c r="I539" s="27">
        <v>1.32</v>
      </c>
      <c r="J539" s="27">
        <v>0</v>
      </c>
      <c r="K539" s="27">
        <v>0</v>
      </c>
      <c r="L539" s="27">
        <v>3.73</v>
      </c>
      <c r="M539" s="27">
        <v>4.72</v>
      </c>
      <c r="N539" s="27">
        <v>4.96</v>
      </c>
      <c r="O539" s="27">
        <v>5.23</v>
      </c>
      <c r="P539" s="27">
        <v>6.61</v>
      </c>
      <c r="Q539" s="27">
        <v>7.92</v>
      </c>
      <c r="R539" s="27">
        <v>9.8699999999999992</v>
      </c>
      <c r="S539" s="27">
        <v>10.26</v>
      </c>
      <c r="T539" s="27">
        <v>10.44</v>
      </c>
      <c r="U539" s="27">
        <v>11.25</v>
      </c>
      <c r="V539" s="27">
        <v>7.81</v>
      </c>
      <c r="W539" s="27">
        <v>7.32</v>
      </c>
      <c r="X539" s="27">
        <v>20.86</v>
      </c>
      <c r="Y539" s="27">
        <v>21.97</v>
      </c>
    </row>
    <row r="540" spans="1:25" x14ac:dyDescent="0.2">
      <c r="A540" s="48">
        <v>18</v>
      </c>
      <c r="B540" s="27">
        <v>5.01</v>
      </c>
      <c r="C540" s="27">
        <v>3.33</v>
      </c>
      <c r="D540" s="27">
        <v>1.81</v>
      </c>
      <c r="E540" s="27">
        <v>2.46</v>
      </c>
      <c r="F540" s="27">
        <v>0.1</v>
      </c>
      <c r="G540" s="27">
        <v>0</v>
      </c>
      <c r="H540" s="27">
        <v>0</v>
      </c>
      <c r="I540" s="27">
        <v>0</v>
      </c>
      <c r="J540" s="27">
        <v>1.1100000000000001</v>
      </c>
      <c r="K540" s="27">
        <v>1.97</v>
      </c>
      <c r="L540" s="27">
        <v>6.39</v>
      </c>
      <c r="M540" s="27">
        <v>6.36</v>
      </c>
      <c r="N540" s="27">
        <v>7.28</v>
      </c>
      <c r="O540" s="27">
        <v>8.75</v>
      </c>
      <c r="P540" s="27">
        <v>8.7799999999999994</v>
      </c>
      <c r="Q540" s="27">
        <v>8.14</v>
      </c>
      <c r="R540" s="27">
        <v>7.56</v>
      </c>
      <c r="S540" s="27">
        <v>9.92</v>
      </c>
      <c r="T540" s="27">
        <v>5.08</v>
      </c>
      <c r="U540" s="27">
        <v>4.13</v>
      </c>
      <c r="V540" s="27">
        <v>2.59</v>
      </c>
      <c r="W540" s="27">
        <v>3.26</v>
      </c>
      <c r="X540" s="27">
        <v>5.25</v>
      </c>
      <c r="Y540" s="27">
        <v>4.4400000000000004</v>
      </c>
    </row>
    <row r="541" spans="1:25" x14ac:dyDescent="0.2">
      <c r="A541" s="48">
        <v>19</v>
      </c>
      <c r="B541" s="27">
        <v>1.05</v>
      </c>
      <c r="C541" s="27">
        <v>0</v>
      </c>
      <c r="D541" s="27">
        <v>0.06</v>
      </c>
      <c r="E541" s="27">
        <v>1.33</v>
      </c>
      <c r="F541" s="27">
        <v>9.8699999999999992</v>
      </c>
      <c r="G541" s="27">
        <v>0</v>
      </c>
      <c r="H541" s="27">
        <v>0</v>
      </c>
      <c r="I541" s="27">
        <v>0.03</v>
      </c>
      <c r="J541" s="27">
        <v>0</v>
      </c>
      <c r="K541" s="27">
        <v>0.12</v>
      </c>
      <c r="L541" s="27">
        <v>0.91</v>
      </c>
      <c r="M541" s="27">
        <v>2.25</v>
      </c>
      <c r="N541" s="27">
        <v>0.4</v>
      </c>
      <c r="O541" s="27">
        <v>1.92</v>
      </c>
      <c r="P541" s="27">
        <v>0.64</v>
      </c>
      <c r="Q541" s="27">
        <v>0.01</v>
      </c>
      <c r="R541" s="27">
        <v>0.79</v>
      </c>
      <c r="S541" s="27">
        <v>1.36</v>
      </c>
      <c r="T541" s="27">
        <v>1.26</v>
      </c>
      <c r="U541" s="27">
        <v>0.7</v>
      </c>
      <c r="V541" s="27">
        <v>2.94</v>
      </c>
      <c r="W541" s="27">
        <v>0.76</v>
      </c>
      <c r="X541" s="27">
        <v>18.64</v>
      </c>
      <c r="Y541" s="27">
        <v>17.13</v>
      </c>
    </row>
    <row r="542" spans="1:25" x14ac:dyDescent="0.2">
      <c r="A542" s="48">
        <v>20</v>
      </c>
      <c r="B542" s="27">
        <v>0.81</v>
      </c>
      <c r="C542" s="27">
        <v>0.76</v>
      </c>
      <c r="D542" s="27">
        <v>0.08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0.54</v>
      </c>
      <c r="M542" s="27">
        <v>1.08</v>
      </c>
      <c r="N542" s="27">
        <v>0.59</v>
      </c>
      <c r="O542" s="27">
        <v>0.27</v>
      </c>
      <c r="P542" s="27">
        <v>2.74</v>
      </c>
      <c r="Q542" s="27">
        <v>3.9</v>
      </c>
      <c r="R542" s="27">
        <v>3.71</v>
      </c>
      <c r="S542" s="27">
        <v>3.78</v>
      </c>
      <c r="T542" s="27">
        <v>3.67</v>
      </c>
      <c r="U542" s="27">
        <v>1.8</v>
      </c>
      <c r="V542" s="27">
        <v>0.09</v>
      </c>
      <c r="W542" s="27">
        <v>3.01</v>
      </c>
      <c r="X542" s="27">
        <v>14.31</v>
      </c>
      <c r="Y542" s="27">
        <v>5.64</v>
      </c>
    </row>
    <row r="543" spans="1:25" x14ac:dyDescent="0.2">
      <c r="A543" s="48">
        <v>21</v>
      </c>
      <c r="B543" s="27">
        <v>12.66</v>
      </c>
      <c r="C543" s="27">
        <v>5.55</v>
      </c>
      <c r="D543" s="27">
        <v>2.68</v>
      </c>
      <c r="E543" s="27">
        <v>2.08</v>
      </c>
      <c r="F543" s="27">
        <v>0.45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</row>
    <row r="544" spans="1:25" x14ac:dyDescent="0.2">
      <c r="A544" s="48">
        <v>22</v>
      </c>
      <c r="B544" s="27">
        <v>4.8600000000000003</v>
      </c>
      <c r="C544" s="27">
        <v>4.4800000000000004</v>
      </c>
      <c r="D544" s="27">
        <v>2.02</v>
      </c>
      <c r="E544" s="27">
        <v>0.95</v>
      </c>
      <c r="F544" s="27">
        <v>0.54</v>
      </c>
      <c r="G544" s="27">
        <v>0.01</v>
      </c>
      <c r="H544" s="27">
        <v>0</v>
      </c>
      <c r="I544" s="27">
        <v>0</v>
      </c>
      <c r="J544" s="27">
        <v>0</v>
      </c>
      <c r="K544" s="27">
        <v>0</v>
      </c>
      <c r="L544" s="27">
        <v>0.01</v>
      </c>
      <c r="M544" s="27">
        <v>0.02</v>
      </c>
      <c r="N544" s="27">
        <v>5.71</v>
      </c>
      <c r="O544" s="27">
        <v>8.2200000000000006</v>
      </c>
      <c r="P544" s="27">
        <v>8.65</v>
      </c>
      <c r="Q544" s="27">
        <v>8.24</v>
      </c>
      <c r="R544" s="27">
        <v>13.71</v>
      </c>
      <c r="S544" s="27">
        <v>11.75</v>
      </c>
      <c r="T544" s="27">
        <v>6.37</v>
      </c>
      <c r="U544" s="27">
        <v>6.09</v>
      </c>
      <c r="V544" s="27">
        <v>5.82</v>
      </c>
      <c r="W544" s="27">
        <v>6.51</v>
      </c>
      <c r="X544" s="27">
        <v>6.66</v>
      </c>
      <c r="Y544" s="27">
        <v>5.45</v>
      </c>
    </row>
    <row r="545" spans="1:25" x14ac:dyDescent="0.2">
      <c r="A545" s="48">
        <v>23</v>
      </c>
      <c r="B545" s="27">
        <v>11.47</v>
      </c>
      <c r="C545" s="27">
        <v>5.61</v>
      </c>
      <c r="D545" s="27">
        <v>1.29</v>
      </c>
      <c r="E545" s="27">
        <v>6.05</v>
      </c>
      <c r="F545" s="27">
        <v>6.29</v>
      </c>
      <c r="G545" s="27">
        <v>0.73</v>
      </c>
      <c r="H545" s="27">
        <v>0.01</v>
      </c>
      <c r="I545" s="27">
        <v>0</v>
      </c>
      <c r="J545" s="27">
        <v>0</v>
      </c>
      <c r="K545" s="27">
        <v>1.74</v>
      </c>
      <c r="L545" s="27">
        <v>4.0599999999999996</v>
      </c>
      <c r="M545" s="27">
        <v>4.01</v>
      </c>
      <c r="N545" s="27">
        <v>0</v>
      </c>
      <c r="O545" s="27">
        <v>0.08</v>
      </c>
      <c r="P545" s="27">
        <v>0</v>
      </c>
      <c r="Q545" s="27">
        <v>0.14000000000000001</v>
      </c>
      <c r="R545" s="27">
        <v>1.48</v>
      </c>
      <c r="S545" s="27">
        <v>2.2799999999999998</v>
      </c>
      <c r="T545" s="27">
        <v>2.0099999999999998</v>
      </c>
      <c r="U545" s="27">
        <v>0.14000000000000001</v>
      </c>
      <c r="V545" s="27">
        <v>0.06</v>
      </c>
      <c r="W545" s="27">
        <v>0.13</v>
      </c>
      <c r="X545" s="27">
        <v>14.15</v>
      </c>
      <c r="Y545" s="27">
        <v>14.22</v>
      </c>
    </row>
    <row r="546" spans="1:25" x14ac:dyDescent="0.2">
      <c r="A546" s="48">
        <v>24</v>
      </c>
      <c r="B546" s="27">
        <v>7.87</v>
      </c>
      <c r="C546" s="27">
        <v>0.78</v>
      </c>
      <c r="D546" s="27">
        <v>0.71</v>
      </c>
      <c r="E546" s="27">
        <v>3.46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5.85</v>
      </c>
      <c r="Y546" s="27">
        <v>8.42</v>
      </c>
    </row>
    <row r="547" spans="1:25" x14ac:dyDescent="0.2">
      <c r="A547" s="48">
        <v>25</v>
      </c>
      <c r="B547" s="27">
        <v>9.76</v>
      </c>
      <c r="C547" s="27">
        <v>1.94</v>
      </c>
      <c r="D547" s="27">
        <v>3.39</v>
      </c>
      <c r="E547" s="27">
        <v>3.01</v>
      </c>
      <c r="F547" s="27">
        <v>0.01</v>
      </c>
      <c r="G547" s="27">
        <v>0</v>
      </c>
      <c r="H547" s="27">
        <v>0</v>
      </c>
      <c r="I547" s="27">
        <v>0</v>
      </c>
      <c r="J547" s="27">
        <v>0</v>
      </c>
      <c r="K547" s="27">
        <v>0.27</v>
      </c>
      <c r="L547" s="27">
        <v>0.37</v>
      </c>
      <c r="M547" s="27">
        <v>0.85</v>
      </c>
      <c r="N547" s="27">
        <v>0.14000000000000001</v>
      </c>
      <c r="O547" s="27">
        <v>0.04</v>
      </c>
      <c r="P547" s="27">
        <v>0.82</v>
      </c>
      <c r="Q547" s="27">
        <v>1.3</v>
      </c>
      <c r="R547" s="27">
        <v>3.43</v>
      </c>
      <c r="S547" s="27">
        <v>2.23</v>
      </c>
      <c r="T547" s="27">
        <v>1.66</v>
      </c>
      <c r="U547" s="27">
        <v>0</v>
      </c>
      <c r="V547" s="27">
        <v>0</v>
      </c>
      <c r="W547" s="27">
        <v>0</v>
      </c>
      <c r="X547" s="27">
        <v>9.1999999999999993</v>
      </c>
      <c r="Y547" s="27">
        <v>9.61</v>
      </c>
    </row>
    <row r="548" spans="1:25" x14ac:dyDescent="0.2">
      <c r="A548" s="48">
        <v>26</v>
      </c>
      <c r="B548" s="27">
        <v>10.94</v>
      </c>
      <c r="C548" s="27">
        <v>0.74</v>
      </c>
      <c r="D548" s="27">
        <v>3.61</v>
      </c>
      <c r="E548" s="27">
        <v>7.4</v>
      </c>
      <c r="F548" s="27">
        <v>2.7</v>
      </c>
      <c r="G548" s="27">
        <v>0</v>
      </c>
      <c r="H548" s="27">
        <v>0</v>
      </c>
      <c r="I548" s="27">
        <v>2</v>
      </c>
      <c r="J548" s="27">
        <v>0.61</v>
      </c>
      <c r="K548" s="27">
        <v>8.4</v>
      </c>
      <c r="L548" s="27">
        <v>7.59</v>
      </c>
      <c r="M548" s="27">
        <v>8.8800000000000008</v>
      </c>
      <c r="N548" s="27">
        <v>6.79</v>
      </c>
      <c r="O548" s="27">
        <v>8.2899999999999991</v>
      </c>
      <c r="P548" s="27">
        <v>6.11</v>
      </c>
      <c r="Q548" s="27">
        <v>6.56</v>
      </c>
      <c r="R548" s="27">
        <v>7.78</v>
      </c>
      <c r="S548" s="27">
        <v>9.07</v>
      </c>
      <c r="T548" s="27">
        <v>6.56</v>
      </c>
      <c r="U548" s="27">
        <v>5.31</v>
      </c>
      <c r="V548" s="27">
        <v>6.04</v>
      </c>
      <c r="W548" s="27">
        <v>5.96</v>
      </c>
      <c r="X548" s="27">
        <v>14.24</v>
      </c>
      <c r="Y548" s="27">
        <v>13.31</v>
      </c>
    </row>
    <row r="549" spans="1:25" x14ac:dyDescent="0.2">
      <c r="A549" s="48">
        <v>27</v>
      </c>
      <c r="B549" s="27">
        <v>7.37</v>
      </c>
      <c r="C549" s="27">
        <v>0.8</v>
      </c>
      <c r="D549" s="27">
        <v>0.7</v>
      </c>
      <c r="E549" s="27">
        <v>4.3499999999999996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0.01</v>
      </c>
      <c r="L549" s="27">
        <v>1.98</v>
      </c>
      <c r="M549" s="27">
        <v>5.98</v>
      </c>
      <c r="N549" s="27">
        <v>0</v>
      </c>
      <c r="O549" s="27">
        <v>0</v>
      </c>
      <c r="P549" s="27">
        <v>0</v>
      </c>
      <c r="Q549" s="27">
        <v>0.03</v>
      </c>
      <c r="R549" s="27">
        <v>6.56</v>
      </c>
      <c r="S549" s="27">
        <v>6.36</v>
      </c>
      <c r="T549" s="27">
        <v>6.68</v>
      </c>
      <c r="U549" s="27">
        <v>4.1500000000000004</v>
      </c>
      <c r="V549" s="27">
        <v>4.42</v>
      </c>
      <c r="W549" s="27">
        <v>4.5599999999999996</v>
      </c>
      <c r="X549" s="27">
        <v>11.73</v>
      </c>
      <c r="Y549" s="27">
        <v>16.59</v>
      </c>
    </row>
    <row r="550" spans="1:25" x14ac:dyDescent="0.2">
      <c r="A550" s="48">
        <v>28</v>
      </c>
      <c r="B550" s="27">
        <v>0.93</v>
      </c>
      <c r="C550" s="27">
        <v>1.54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0.86</v>
      </c>
      <c r="Y550" s="27">
        <v>10</v>
      </c>
    </row>
    <row r="551" spans="1:25" x14ac:dyDescent="0.2">
      <c r="A551" s="48">
        <v>29</v>
      </c>
      <c r="B551" s="27">
        <v>5.91</v>
      </c>
      <c r="C551" s="27">
        <v>0.63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1.35</v>
      </c>
      <c r="J551" s="27">
        <v>0</v>
      </c>
      <c r="K551" s="27">
        <v>0</v>
      </c>
      <c r="L551" s="27">
        <v>0.12</v>
      </c>
      <c r="M551" s="27">
        <v>1.1499999999999999</v>
      </c>
      <c r="N551" s="27">
        <v>4.21</v>
      </c>
      <c r="O551" s="27">
        <v>4.3</v>
      </c>
      <c r="P551" s="27">
        <v>3.28</v>
      </c>
      <c r="Q551" s="27">
        <v>4.08</v>
      </c>
      <c r="R551" s="27">
        <v>2.96</v>
      </c>
      <c r="S551" s="27">
        <v>2.56</v>
      </c>
      <c r="T551" s="27">
        <v>3.85</v>
      </c>
      <c r="U551" s="27">
        <v>4.25</v>
      </c>
      <c r="V551" s="27">
        <v>5.42</v>
      </c>
      <c r="W551" s="27">
        <v>5.79</v>
      </c>
      <c r="X551" s="27">
        <v>8.76</v>
      </c>
      <c r="Y551" s="27">
        <v>9.44</v>
      </c>
    </row>
    <row r="552" spans="1:25" x14ac:dyDescent="0.2">
      <c r="A552" s="48">
        <v>30</v>
      </c>
      <c r="B552" s="27">
        <v>7.52</v>
      </c>
      <c r="C552" s="27">
        <v>0.37</v>
      </c>
      <c r="D552" s="27">
        <v>3.3</v>
      </c>
      <c r="E552" s="27">
        <v>4.25</v>
      </c>
      <c r="F552" s="27">
        <v>3.25</v>
      </c>
      <c r="G552" s="27">
        <v>0</v>
      </c>
      <c r="H552" s="27">
        <v>2.13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2.14</v>
      </c>
      <c r="Q552" s="27">
        <v>2.37</v>
      </c>
      <c r="R552" s="27">
        <v>6.12</v>
      </c>
      <c r="S552" s="27">
        <v>5.7</v>
      </c>
      <c r="T552" s="27">
        <v>10.46</v>
      </c>
      <c r="U552" s="27">
        <v>10.83</v>
      </c>
      <c r="V552" s="27">
        <v>9.51</v>
      </c>
      <c r="W552" s="27">
        <v>10.119999999999999</v>
      </c>
      <c r="X552" s="27">
        <v>16.66</v>
      </c>
      <c r="Y552" s="27">
        <v>17.7</v>
      </c>
    </row>
    <row r="553" spans="1:25" x14ac:dyDescent="0.2">
      <c r="A553" s="48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ROUND(15.29/100*0.74*(-3.4),2)</f>
        <v>-0.38</v>
      </c>
      <c r="O559" s="107"/>
      <c r="P559" s="107"/>
      <c r="Q559" s="99">
        <f>ROUND(14.04/100*0.74*(-3.4),2)</f>
        <v>-0.35</v>
      </c>
      <c r="R559" s="107"/>
      <c r="S559" s="107"/>
      <c r="T559" s="99">
        <f>ROUND(9.56/100*0.74*(-3.4),2)</f>
        <v>-0.24</v>
      </c>
      <c r="U559" s="107"/>
      <c r="V559" s="107"/>
      <c r="W559" s="99">
        <f>ROUND(5.6/100*0.74*(-3.4),2)</f>
        <v>-0.14000000000000001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ROUND(15.29/100*0.74*210.59,2)</f>
        <v>23.83</v>
      </c>
      <c r="O560" s="107"/>
      <c r="P560" s="107"/>
      <c r="Q560" s="99">
        <f>ROUND(14.04/100*0.74*210.59,2)</f>
        <v>21.88</v>
      </c>
      <c r="R560" s="107"/>
      <c r="S560" s="107"/>
      <c r="T560" s="99">
        <f>ROUND(9.56/100*0.74*210.59,2)</f>
        <v>14.9</v>
      </c>
      <c r="U560" s="107"/>
      <c r="V560" s="107"/>
      <c r="W560" s="99">
        <f>ROUND(5.6/100*0.74*210.59,2)</f>
        <v>8.73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ROUND(15.29/100*0.74*335263.15,2)</f>
        <v>37933.68</v>
      </c>
      <c r="G567" s="99"/>
      <c r="H567" s="99"/>
      <c r="I567" s="99"/>
      <c r="J567" s="99"/>
      <c r="K567" s="98">
        <f>ROUND(14.04/100*0.74*335263.15,2)</f>
        <v>34832.5</v>
      </c>
      <c r="L567" s="99"/>
      <c r="M567" s="99"/>
      <c r="N567" s="99"/>
      <c r="O567" s="99"/>
      <c r="P567" s="98">
        <f>ROUND(9.56/100*0.74*335263.15,2)</f>
        <v>23717.86</v>
      </c>
      <c r="Q567" s="99"/>
      <c r="R567" s="99"/>
      <c r="S567" s="99"/>
      <c r="T567" s="99"/>
      <c r="U567" s="98">
        <f>ROUND(5.6/100*0.74*335263.15,2)</f>
        <v>13893.3</v>
      </c>
      <c r="V567" s="99"/>
      <c r="W567" s="99"/>
      <c r="X567" s="99"/>
      <c r="Y567" s="99"/>
    </row>
    <row r="569" spans="1:25" x14ac:dyDescent="0.2">
      <c r="B569" s="18" t="s">
        <v>154</v>
      </c>
      <c r="Q569" s="18" t="s">
        <v>109</v>
      </c>
    </row>
  </sheetData>
  <mergeCells count="66">
    <mergeCell ref="A567:E567"/>
    <mergeCell ref="F567:J567"/>
    <mergeCell ref="K567:O567"/>
    <mergeCell ref="P567:T567"/>
    <mergeCell ref="U567:Y567"/>
    <mergeCell ref="A564:E566"/>
    <mergeCell ref="F564:Y564"/>
    <mergeCell ref="F565:J566"/>
    <mergeCell ref="K565:O566"/>
    <mergeCell ref="P565:T566"/>
    <mergeCell ref="U565:Y566"/>
    <mergeCell ref="A560:M560"/>
    <mergeCell ref="N560:P560"/>
    <mergeCell ref="Q560:S560"/>
    <mergeCell ref="T560:V560"/>
    <mergeCell ref="W560:Y560"/>
    <mergeCell ref="A562:T562"/>
    <mergeCell ref="W558:Y558"/>
    <mergeCell ref="A559:M559"/>
    <mergeCell ref="N559:P559"/>
    <mergeCell ref="Q559:S559"/>
    <mergeCell ref="T559:V559"/>
    <mergeCell ref="W559:Y559"/>
    <mergeCell ref="A487:A488"/>
    <mergeCell ref="B487:Y487"/>
    <mergeCell ref="A521:A522"/>
    <mergeCell ref="B521:Y521"/>
    <mergeCell ref="A555:Y555"/>
    <mergeCell ref="A557:M558"/>
    <mergeCell ref="N557:Y557"/>
    <mergeCell ref="N558:P558"/>
    <mergeCell ref="Q558:S558"/>
    <mergeCell ref="T558:V558"/>
    <mergeCell ref="A383:A384"/>
    <mergeCell ref="B383:Y383"/>
    <mergeCell ref="A417:Y417"/>
    <mergeCell ref="A419:A420"/>
    <mergeCell ref="B419:Y419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177:A178"/>
    <mergeCell ref="B177:Y177"/>
    <mergeCell ref="A211:A212"/>
    <mergeCell ref="B211:Y211"/>
    <mergeCell ref="A245:A246"/>
    <mergeCell ref="B245:Y245"/>
    <mergeCell ref="A73:A74"/>
    <mergeCell ref="B73:Y73"/>
    <mergeCell ref="A107:A108"/>
    <mergeCell ref="B107:Y107"/>
    <mergeCell ref="A141:Y141"/>
    <mergeCell ref="A143:A144"/>
    <mergeCell ref="B143:Y143"/>
    <mergeCell ref="A1:Y1"/>
    <mergeCell ref="A3:O3"/>
    <mergeCell ref="A5:A6"/>
    <mergeCell ref="B5:Y5"/>
    <mergeCell ref="A39:A40"/>
    <mergeCell ref="B39:Y39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ROUND(15.29/100*0.74*933.01,2)</f>
        <v>105.57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ROUND(14.04/100*0.74*933.01,2)</f>
        <v>96.94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ROUND(9.56/100*0.74*933.01,2)</f>
        <v>66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ROUND(5.6/100*0.74*933.01,2)</f>
        <v>38.659999999999997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ROUND(15.29/100*0.74*1843.56,2)</f>
        <v>208.59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ROUND(14.04/100*0.74*1843.56,2)</f>
        <v>191.54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ROUND(9.56/100*0.74*1843.56,2)</f>
        <v>130.41999999999999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ROUND(5.6/100*0.74*1843.56,2)</f>
        <v>76.400000000000006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ROUND(15.29/100*0.74*4233.91,2)</f>
        <v>479.05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ROUND(14.04/100*0.74*4233.91,2)</f>
        <v>439.89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ROUND(9.56/100*0.74*4233.91,2)</f>
        <v>299.52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ROUND(5.6/100*0.74*4233.91,2)</f>
        <v>175.45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ROUND(15.29/100*0.74*933.01,2)</f>
        <v>105.57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ROUND(14.04/100*0.74*933.01,2)</f>
        <v>96.94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ROUND(9.56/100*0.74*933.01,2)</f>
        <v>66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ROUND(5.6/100*0.74*933.01,2)</f>
        <v>38.659999999999997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ROUND(15.29/100*0.74*2766.73,2)</f>
        <v>313.04000000000002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ROUND(14.04/100*0.74*2766.73,2)</f>
        <v>287.45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ROUND(9.56/100*0.74*2766.73,2)</f>
        <v>195.73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ROUND(5.6/100*0.74*2766.73,2)</f>
        <v>114.65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A533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21">
        <v>1</v>
      </c>
      <c r="B7" s="22">
        <v>126.57</v>
      </c>
      <c r="C7" s="22">
        <v>120.57</v>
      </c>
      <c r="D7" s="22">
        <v>120.64</v>
      </c>
      <c r="E7" s="22">
        <v>109.15</v>
      </c>
      <c r="F7" s="22">
        <v>102.96</v>
      </c>
      <c r="G7" s="22">
        <v>99.21</v>
      </c>
      <c r="H7" s="22">
        <v>101.96</v>
      </c>
      <c r="I7" s="22">
        <v>102.16</v>
      </c>
      <c r="J7" s="22">
        <v>102.53</v>
      </c>
      <c r="K7" s="22">
        <v>98.58</v>
      </c>
      <c r="L7" s="22">
        <v>103.59</v>
      </c>
      <c r="M7" s="22">
        <v>108.46</v>
      </c>
      <c r="N7" s="22">
        <v>114</v>
      </c>
      <c r="O7" s="22">
        <v>117.94</v>
      </c>
      <c r="P7" s="22">
        <v>119.91</v>
      </c>
      <c r="Q7" s="22">
        <v>120.66</v>
      </c>
      <c r="R7" s="22">
        <v>123.24</v>
      </c>
      <c r="S7" s="22">
        <v>126.22</v>
      </c>
      <c r="T7" s="22">
        <v>129.19</v>
      </c>
      <c r="U7" s="22">
        <v>129.96</v>
      </c>
      <c r="V7" s="22">
        <v>129.06</v>
      </c>
      <c r="W7" s="22">
        <v>128.28</v>
      </c>
      <c r="X7" s="22">
        <v>127.15</v>
      </c>
      <c r="Y7" s="22">
        <v>123.39</v>
      </c>
    </row>
    <row r="8" spans="1:25" ht="12" customHeight="1" x14ac:dyDescent="0.2">
      <c r="A8" s="21">
        <v>2</v>
      </c>
      <c r="B8" s="22">
        <v>122.65</v>
      </c>
      <c r="C8" s="22">
        <v>104.93</v>
      </c>
      <c r="D8" s="22">
        <v>98.12</v>
      </c>
      <c r="E8" s="22">
        <v>94.42</v>
      </c>
      <c r="F8" s="22">
        <v>93.74</v>
      </c>
      <c r="G8" s="22">
        <v>95.6</v>
      </c>
      <c r="H8" s="22">
        <v>101.73</v>
      </c>
      <c r="I8" s="22">
        <v>104.5</v>
      </c>
      <c r="J8" s="22">
        <v>122.8</v>
      </c>
      <c r="K8" s="22">
        <v>126.75</v>
      </c>
      <c r="L8" s="22">
        <v>128.91999999999999</v>
      </c>
      <c r="M8" s="22">
        <v>130.34</v>
      </c>
      <c r="N8" s="22">
        <v>130.65</v>
      </c>
      <c r="O8" s="22">
        <v>130.78</v>
      </c>
      <c r="P8" s="22">
        <v>130.86000000000001</v>
      </c>
      <c r="Q8" s="22">
        <v>130.66</v>
      </c>
      <c r="R8" s="22">
        <v>132.07</v>
      </c>
      <c r="S8" s="22">
        <v>136.06</v>
      </c>
      <c r="T8" s="22">
        <v>149.41</v>
      </c>
      <c r="U8" s="22">
        <v>150.97999999999999</v>
      </c>
      <c r="V8" s="22">
        <v>140.6</v>
      </c>
      <c r="W8" s="22">
        <v>137.53</v>
      </c>
      <c r="X8" s="22">
        <v>135.66</v>
      </c>
      <c r="Y8" s="22">
        <v>131.62</v>
      </c>
    </row>
    <row r="9" spans="1:25" ht="12" customHeight="1" x14ac:dyDescent="0.2">
      <c r="A9" s="21">
        <v>3</v>
      </c>
      <c r="B9" s="22">
        <v>126.69</v>
      </c>
      <c r="C9" s="22">
        <v>117.34</v>
      </c>
      <c r="D9" s="22">
        <v>107.9</v>
      </c>
      <c r="E9" s="22">
        <v>106.26</v>
      </c>
      <c r="F9" s="22">
        <v>104.82</v>
      </c>
      <c r="G9" s="22">
        <v>106.41</v>
      </c>
      <c r="H9" s="22">
        <v>111</v>
      </c>
      <c r="I9" s="22">
        <v>117.78</v>
      </c>
      <c r="J9" s="22">
        <v>128.19999999999999</v>
      </c>
      <c r="K9" s="22">
        <v>137.59</v>
      </c>
      <c r="L9" s="22">
        <v>142.88</v>
      </c>
      <c r="M9" s="22">
        <v>144.02000000000001</v>
      </c>
      <c r="N9" s="22">
        <v>143.41</v>
      </c>
      <c r="O9" s="22">
        <v>144.28</v>
      </c>
      <c r="P9" s="22">
        <v>144.24</v>
      </c>
      <c r="Q9" s="22">
        <v>143.52000000000001</v>
      </c>
      <c r="R9" s="22">
        <v>144.18</v>
      </c>
      <c r="S9" s="22">
        <v>148.77000000000001</v>
      </c>
      <c r="T9" s="22">
        <v>158.26</v>
      </c>
      <c r="U9" s="22">
        <v>158.79</v>
      </c>
      <c r="V9" s="22">
        <v>150.41999999999999</v>
      </c>
      <c r="W9" s="22">
        <v>147.09</v>
      </c>
      <c r="X9" s="22">
        <v>145.44</v>
      </c>
      <c r="Y9" s="22">
        <v>134.19999999999999</v>
      </c>
    </row>
    <row r="10" spans="1:25" ht="12" customHeight="1" x14ac:dyDescent="0.2">
      <c r="A10" s="21">
        <v>4</v>
      </c>
      <c r="B10" s="22">
        <v>126.18</v>
      </c>
      <c r="C10" s="22">
        <v>116.85</v>
      </c>
      <c r="D10" s="22">
        <v>107.39</v>
      </c>
      <c r="E10" s="22">
        <v>97.26</v>
      </c>
      <c r="F10" s="22">
        <v>96.44</v>
      </c>
      <c r="G10" s="22">
        <v>98.12</v>
      </c>
      <c r="H10" s="22">
        <v>105.77</v>
      </c>
      <c r="I10" s="22">
        <v>109.11</v>
      </c>
      <c r="J10" s="22">
        <v>126.91</v>
      </c>
      <c r="K10" s="22">
        <v>135.41999999999999</v>
      </c>
      <c r="L10" s="22">
        <v>141.03</v>
      </c>
      <c r="M10" s="22">
        <v>142.02000000000001</v>
      </c>
      <c r="N10" s="22">
        <v>142.19999999999999</v>
      </c>
      <c r="O10" s="22">
        <v>142.41</v>
      </c>
      <c r="P10" s="22">
        <v>142.91999999999999</v>
      </c>
      <c r="Q10" s="22">
        <v>142.47</v>
      </c>
      <c r="R10" s="22">
        <v>142.44999999999999</v>
      </c>
      <c r="S10" s="22">
        <v>147.36000000000001</v>
      </c>
      <c r="T10" s="22">
        <v>158.29</v>
      </c>
      <c r="U10" s="22">
        <v>156.61000000000001</v>
      </c>
      <c r="V10" s="22">
        <v>146.41999999999999</v>
      </c>
      <c r="W10" s="22">
        <v>143.77000000000001</v>
      </c>
      <c r="X10" s="22">
        <v>141.78</v>
      </c>
      <c r="Y10" s="22">
        <v>129.38999999999999</v>
      </c>
    </row>
    <row r="11" spans="1:25" ht="12" customHeight="1" x14ac:dyDescent="0.2">
      <c r="A11" s="21">
        <v>5</v>
      </c>
      <c r="B11" s="22">
        <v>121.88</v>
      </c>
      <c r="C11" s="22">
        <v>107.58</v>
      </c>
      <c r="D11" s="22">
        <v>98.2</v>
      </c>
      <c r="E11" s="22">
        <v>94.7</v>
      </c>
      <c r="F11" s="22">
        <v>93.72</v>
      </c>
      <c r="G11" s="22">
        <v>94.99</v>
      </c>
      <c r="H11" s="22">
        <v>100.25</v>
      </c>
      <c r="I11" s="22">
        <v>105.78</v>
      </c>
      <c r="J11" s="22">
        <v>123.42</v>
      </c>
      <c r="K11" s="22">
        <v>128.91</v>
      </c>
      <c r="L11" s="22">
        <v>132.43</v>
      </c>
      <c r="M11" s="22">
        <v>134.05000000000001</v>
      </c>
      <c r="N11" s="22">
        <v>134</v>
      </c>
      <c r="O11" s="22">
        <v>134.43</v>
      </c>
      <c r="P11" s="22">
        <v>134.19999999999999</v>
      </c>
      <c r="Q11" s="22">
        <v>133.51</v>
      </c>
      <c r="R11" s="22">
        <v>134.38999999999999</v>
      </c>
      <c r="S11" s="22">
        <v>139.55000000000001</v>
      </c>
      <c r="T11" s="22">
        <v>153.12</v>
      </c>
      <c r="U11" s="22">
        <v>149.69</v>
      </c>
      <c r="V11" s="22">
        <v>139.59</v>
      </c>
      <c r="W11" s="22">
        <v>135.79</v>
      </c>
      <c r="X11" s="22">
        <v>134.25</v>
      </c>
      <c r="Y11" s="22">
        <v>125.19</v>
      </c>
    </row>
    <row r="12" spans="1:25" ht="12" customHeight="1" x14ac:dyDescent="0.2">
      <c r="A12" s="21">
        <v>6</v>
      </c>
      <c r="B12" s="22">
        <v>123.3</v>
      </c>
      <c r="C12" s="22">
        <v>108.62</v>
      </c>
      <c r="D12" s="22">
        <v>102.14</v>
      </c>
      <c r="E12" s="22">
        <v>95.97</v>
      </c>
      <c r="F12" s="22">
        <v>94.69</v>
      </c>
      <c r="G12" s="22">
        <v>95.13</v>
      </c>
      <c r="H12" s="22">
        <v>103.76</v>
      </c>
      <c r="I12" s="22">
        <v>108.88</v>
      </c>
      <c r="J12" s="22">
        <v>126.37</v>
      </c>
      <c r="K12" s="22">
        <v>130.69</v>
      </c>
      <c r="L12" s="22">
        <v>134.77000000000001</v>
      </c>
      <c r="M12" s="22">
        <v>135.56</v>
      </c>
      <c r="N12" s="22">
        <v>135.49</v>
      </c>
      <c r="O12" s="22">
        <v>135.72999999999999</v>
      </c>
      <c r="P12" s="22">
        <v>135.31</v>
      </c>
      <c r="Q12" s="22">
        <v>135.08000000000001</v>
      </c>
      <c r="R12" s="22">
        <v>136.05000000000001</v>
      </c>
      <c r="S12" s="22">
        <v>140.15</v>
      </c>
      <c r="T12" s="22">
        <v>152.13</v>
      </c>
      <c r="U12" s="22">
        <v>150.97999999999999</v>
      </c>
      <c r="V12" s="22">
        <v>140.86000000000001</v>
      </c>
      <c r="W12" s="22">
        <v>138.29</v>
      </c>
      <c r="X12" s="22">
        <v>137.11000000000001</v>
      </c>
      <c r="Y12" s="22">
        <v>129.66</v>
      </c>
    </row>
    <row r="13" spans="1:25" ht="12" customHeight="1" x14ac:dyDescent="0.2">
      <c r="A13" s="21">
        <v>7</v>
      </c>
      <c r="B13" s="22">
        <v>123.36</v>
      </c>
      <c r="C13" s="22">
        <v>110.45</v>
      </c>
      <c r="D13" s="22">
        <v>102.74</v>
      </c>
      <c r="E13" s="22">
        <v>95.22</v>
      </c>
      <c r="F13" s="22">
        <v>94.2</v>
      </c>
      <c r="G13" s="22">
        <v>93.95</v>
      </c>
      <c r="H13" s="22">
        <v>99.13</v>
      </c>
      <c r="I13" s="22">
        <v>100.46</v>
      </c>
      <c r="J13" s="22">
        <v>120.22</v>
      </c>
      <c r="K13" s="22">
        <v>124.19</v>
      </c>
      <c r="L13" s="22">
        <v>126.82</v>
      </c>
      <c r="M13" s="22">
        <v>128.04</v>
      </c>
      <c r="N13" s="22">
        <v>128.37</v>
      </c>
      <c r="O13" s="22">
        <v>128.62</v>
      </c>
      <c r="P13" s="22">
        <v>128.43</v>
      </c>
      <c r="Q13" s="22">
        <v>128.13999999999999</v>
      </c>
      <c r="R13" s="22">
        <v>128.69</v>
      </c>
      <c r="S13" s="22">
        <v>131.61000000000001</v>
      </c>
      <c r="T13" s="22">
        <v>139.27000000000001</v>
      </c>
      <c r="U13" s="22">
        <v>139.6</v>
      </c>
      <c r="V13" s="22">
        <v>134.69999999999999</v>
      </c>
      <c r="W13" s="22">
        <v>132.11000000000001</v>
      </c>
      <c r="X13" s="22">
        <v>130.87</v>
      </c>
      <c r="Y13" s="22">
        <v>125.14</v>
      </c>
    </row>
    <row r="14" spans="1:25" ht="12" customHeight="1" x14ac:dyDescent="0.2">
      <c r="A14" s="21">
        <v>8</v>
      </c>
      <c r="B14" s="22">
        <v>126.83</v>
      </c>
      <c r="C14" s="22">
        <v>119.81</v>
      </c>
      <c r="D14" s="22">
        <v>111.08</v>
      </c>
      <c r="E14" s="22">
        <v>105.52</v>
      </c>
      <c r="F14" s="22">
        <v>104.78</v>
      </c>
      <c r="G14" s="22">
        <v>105.4</v>
      </c>
      <c r="H14" s="22">
        <v>112.08</v>
      </c>
      <c r="I14" s="22">
        <v>109.14</v>
      </c>
      <c r="J14" s="22">
        <v>126.74</v>
      </c>
      <c r="K14" s="22">
        <v>134.41</v>
      </c>
      <c r="L14" s="22">
        <v>140.30000000000001</v>
      </c>
      <c r="M14" s="22">
        <v>141.63999999999999</v>
      </c>
      <c r="N14" s="22">
        <v>141.57</v>
      </c>
      <c r="O14" s="22">
        <v>141.82</v>
      </c>
      <c r="P14" s="22">
        <v>141.59</v>
      </c>
      <c r="Q14" s="22">
        <v>141.41</v>
      </c>
      <c r="R14" s="22">
        <v>143.06</v>
      </c>
      <c r="S14" s="22">
        <v>148.49</v>
      </c>
      <c r="T14" s="22">
        <v>160.59</v>
      </c>
      <c r="U14" s="22">
        <v>160.13999999999999</v>
      </c>
      <c r="V14" s="22">
        <v>151.63999999999999</v>
      </c>
      <c r="W14" s="22">
        <v>145.55000000000001</v>
      </c>
      <c r="X14" s="22">
        <v>142.66</v>
      </c>
      <c r="Y14" s="22">
        <v>137.19</v>
      </c>
    </row>
    <row r="15" spans="1:25" x14ac:dyDescent="0.2">
      <c r="A15" s="21">
        <v>9</v>
      </c>
      <c r="B15" s="22">
        <v>129.47</v>
      </c>
      <c r="C15" s="22">
        <v>122.27</v>
      </c>
      <c r="D15" s="22">
        <v>116.29</v>
      </c>
      <c r="E15" s="22">
        <v>107.09</v>
      </c>
      <c r="F15" s="22">
        <v>107.59</v>
      </c>
      <c r="G15" s="22">
        <v>115.6</v>
      </c>
      <c r="H15" s="22">
        <v>125.04</v>
      </c>
      <c r="I15" s="22">
        <v>139.68</v>
      </c>
      <c r="J15" s="22">
        <v>153.59</v>
      </c>
      <c r="K15" s="22">
        <v>159</v>
      </c>
      <c r="L15" s="22">
        <v>160.78</v>
      </c>
      <c r="M15" s="22">
        <v>157.35</v>
      </c>
      <c r="N15" s="22">
        <v>155</v>
      </c>
      <c r="O15" s="22">
        <v>156.55000000000001</v>
      </c>
      <c r="P15" s="22">
        <v>156.97</v>
      </c>
      <c r="Q15" s="22">
        <v>156.78</v>
      </c>
      <c r="R15" s="22">
        <v>156.61000000000001</v>
      </c>
      <c r="S15" s="22">
        <v>156.24</v>
      </c>
      <c r="T15" s="22">
        <v>166.38</v>
      </c>
      <c r="U15" s="22">
        <v>161.49</v>
      </c>
      <c r="V15" s="22">
        <v>157.31</v>
      </c>
      <c r="W15" s="22">
        <v>154.03</v>
      </c>
      <c r="X15" s="22">
        <v>145.91999999999999</v>
      </c>
      <c r="Y15" s="22">
        <v>129.69</v>
      </c>
    </row>
    <row r="16" spans="1:25" ht="12" customHeight="1" x14ac:dyDescent="0.2">
      <c r="A16" s="21">
        <v>10</v>
      </c>
      <c r="B16" s="22">
        <v>117.25</v>
      </c>
      <c r="C16" s="22">
        <v>111.49</v>
      </c>
      <c r="D16" s="22">
        <v>101.4</v>
      </c>
      <c r="E16" s="22">
        <v>96.18</v>
      </c>
      <c r="F16" s="22">
        <v>97.33</v>
      </c>
      <c r="G16" s="22">
        <v>107.33</v>
      </c>
      <c r="H16" s="22">
        <v>116.66</v>
      </c>
      <c r="I16" s="22">
        <v>135.57</v>
      </c>
      <c r="J16" s="22">
        <v>149.84</v>
      </c>
      <c r="K16" s="22">
        <v>157.35</v>
      </c>
      <c r="L16" s="22">
        <v>158.09</v>
      </c>
      <c r="M16" s="22">
        <v>156.53</v>
      </c>
      <c r="N16" s="22">
        <v>154.72</v>
      </c>
      <c r="O16" s="22">
        <v>156.38999999999999</v>
      </c>
      <c r="P16" s="22">
        <v>156.38999999999999</v>
      </c>
      <c r="Q16" s="22">
        <v>155.24</v>
      </c>
      <c r="R16" s="22">
        <v>154.52000000000001</v>
      </c>
      <c r="S16" s="22">
        <v>155.88999999999999</v>
      </c>
      <c r="T16" s="22">
        <v>158.93</v>
      </c>
      <c r="U16" s="22">
        <v>157.79</v>
      </c>
      <c r="V16" s="22">
        <v>153.86000000000001</v>
      </c>
      <c r="W16" s="22">
        <v>154.99</v>
      </c>
      <c r="X16" s="22">
        <v>148.41</v>
      </c>
      <c r="Y16" s="22">
        <v>133.16</v>
      </c>
    </row>
    <row r="17" spans="1:25" ht="12" customHeight="1" x14ac:dyDescent="0.2">
      <c r="A17" s="21">
        <v>11</v>
      </c>
      <c r="B17" s="22">
        <v>123.9</v>
      </c>
      <c r="C17" s="22">
        <v>113.94</v>
      </c>
      <c r="D17" s="22">
        <v>109.24</v>
      </c>
      <c r="E17" s="22">
        <v>106.9</v>
      </c>
      <c r="F17" s="22">
        <v>107.17</v>
      </c>
      <c r="G17" s="22">
        <v>105.54</v>
      </c>
      <c r="H17" s="22">
        <v>112.59</v>
      </c>
      <c r="I17" s="22">
        <v>120.41</v>
      </c>
      <c r="J17" s="22">
        <v>133.79</v>
      </c>
      <c r="K17" s="22">
        <v>141.6</v>
      </c>
      <c r="L17" s="22">
        <v>144.83000000000001</v>
      </c>
      <c r="M17" s="22">
        <v>145.77000000000001</v>
      </c>
      <c r="N17" s="22">
        <v>144.53</v>
      </c>
      <c r="O17" s="22">
        <v>144.49</v>
      </c>
      <c r="P17" s="22">
        <v>144.77000000000001</v>
      </c>
      <c r="Q17" s="22">
        <v>145.34</v>
      </c>
      <c r="R17" s="22">
        <v>142.74</v>
      </c>
      <c r="S17" s="22">
        <v>148.77000000000001</v>
      </c>
      <c r="T17" s="22">
        <v>157.27000000000001</v>
      </c>
      <c r="U17" s="22">
        <v>157.19999999999999</v>
      </c>
      <c r="V17" s="22">
        <v>148.71</v>
      </c>
      <c r="W17" s="22">
        <v>147.96</v>
      </c>
      <c r="X17" s="22">
        <v>142.47999999999999</v>
      </c>
      <c r="Y17" s="22">
        <v>131.13999999999999</v>
      </c>
    </row>
    <row r="18" spans="1:25" x14ac:dyDescent="0.2">
      <c r="A18" s="21">
        <v>12</v>
      </c>
      <c r="B18" s="22">
        <v>128.30000000000001</v>
      </c>
      <c r="C18" s="22">
        <v>115.43</v>
      </c>
      <c r="D18" s="22">
        <v>108.56</v>
      </c>
      <c r="E18" s="22">
        <v>101.86</v>
      </c>
      <c r="F18" s="22">
        <v>99.42</v>
      </c>
      <c r="G18" s="22">
        <v>101.33</v>
      </c>
      <c r="H18" s="22">
        <v>105.09</v>
      </c>
      <c r="I18" s="22">
        <v>107.48</v>
      </c>
      <c r="J18" s="22">
        <v>121.83</v>
      </c>
      <c r="K18" s="22">
        <v>129.66</v>
      </c>
      <c r="L18" s="22">
        <v>132.66</v>
      </c>
      <c r="M18" s="22">
        <v>134.32</v>
      </c>
      <c r="N18" s="22">
        <v>134.69999999999999</v>
      </c>
      <c r="O18" s="22">
        <v>135.5</v>
      </c>
      <c r="P18" s="22">
        <v>135.69</v>
      </c>
      <c r="Q18" s="22">
        <v>136.47</v>
      </c>
      <c r="R18" s="22">
        <v>135.44</v>
      </c>
      <c r="S18" s="22">
        <v>147.28</v>
      </c>
      <c r="T18" s="22">
        <v>158.11000000000001</v>
      </c>
      <c r="U18" s="22">
        <v>157.69</v>
      </c>
      <c r="V18" s="22">
        <v>150.38</v>
      </c>
      <c r="W18" s="22">
        <v>148.05000000000001</v>
      </c>
      <c r="X18" s="22">
        <v>137.6</v>
      </c>
      <c r="Y18" s="22">
        <v>131.79</v>
      </c>
    </row>
    <row r="19" spans="1:25" ht="12" customHeight="1" x14ac:dyDescent="0.2">
      <c r="A19" s="21">
        <v>13</v>
      </c>
      <c r="B19" s="22">
        <v>113.65</v>
      </c>
      <c r="C19" s="22">
        <v>107.64</v>
      </c>
      <c r="D19" s="22">
        <v>103.82</v>
      </c>
      <c r="E19" s="22">
        <v>100.27</v>
      </c>
      <c r="F19" s="22">
        <v>101.39</v>
      </c>
      <c r="G19" s="22">
        <v>102.28</v>
      </c>
      <c r="H19" s="22">
        <v>111.88</v>
      </c>
      <c r="I19" s="22">
        <v>127.54</v>
      </c>
      <c r="J19" s="22">
        <v>145.94</v>
      </c>
      <c r="K19" s="22">
        <v>155.66999999999999</v>
      </c>
      <c r="L19" s="22">
        <v>157.47999999999999</v>
      </c>
      <c r="M19" s="22">
        <v>155.66</v>
      </c>
      <c r="N19" s="22">
        <v>153.21</v>
      </c>
      <c r="O19" s="22">
        <v>154.99</v>
      </c>
      <c r="P19" s="22">
        <v>154.69999999999999</v>
      </c>
      <c r="Q19" s="22">
        <v>154.1</v>
      </c>
      <c r="R19" s="22">
        <v>151.66999999999999</v>
      </c>
      <c r="S19" s="22">
        <v>151.34</v>
      </c>
      <c r="T19" s="22">
        <v>155.51</v>
      </c>
      <c r="U19" s="22">
        <v>154.93</v>
      </c>
      <c r="V19" s="22">
        <v>152.19</v>
      </c>
      <c r="W19" s="22">
        <v>145.33000000000001</v>
      </c>
      <c r="X19" s="22">
        <v>132.02000000000001</v>
      </c>
      <c r="Y19" s="22">
        <v>119.25</v>
      </c>
    </row>
    <row r="20" spans="1:25" ht="11.25" customHeight="1" x14ac:dyDescent="0.2">
      <c r="A20" s="21">
        <v>14</v>
      </c>
      <c r="B20" s="22">
        <v>101.49</v>
      </c>
      <c r="C20" s="22">
        <v>98.08</v>
      </c>
      <c r="D20" s="22">
        <v>92.67</v>
      </c>
      <c r="E20" s="22">
        <v>89.25</v>
      </c>
      <c r="F20" s="22">
        <v>88.45</v>
      </c>
      <c r="G20" s="22">
        <v>93.82</v>
      </c>
      <c r="H20" s="22">
        <v>100.35</v>
      </c>
      <c r="I20" s="22">
        <v>122.36</v>
      </c>
      <c r="J20" s="22">
        <v>134.43</v>
      </c>
      <c r="K20" s="22">
        <v>145.16999999999999</v>
      </c>
      <c r="L20" s="22">
        <v>149.22</v>
      </c>
      <c r="M20" s="22">
        <v>148.28</v>
      </c>
      <c r="N20" s="22">
        <v>141.58000000000001</v>
      </c>
      <c r="O20" s="22">
        <v>147.93</v>
      </c>
      <c r="P20" s="22">
        <v>147.5</v>
      </c>
      <c r="Q20" s="22">
        <v>147.55000000000001</v>
      </c>
      <c r="R20" s="22">
        <v>142.19</v>
      </c>
      <c r="S20" s="22">
        <v>140.46</v>
      </c>
      <c r="T20" s="22">
        <v>150.25</v>
      </c>
      <c r="U20" s="22">
        <v>148.37</v>
      </c>
      <c r="V20" s="22">
        <v>142.44999999999999</v>
      </c>
      <c r="W20" s="22">
        <v>134.38999999999999</v>
      </c>
      <c r="X20" s="22">
        <v>125.97</v>
      </c>
      <c r="Y20" s="22">
        <v>107.51</v>
      </c>
    </row>
    <row r="21" spans="1:25" ht="12" customHeight="1" x14ac:dyDescent="0.2">
      <c r="A21" s="21">
        <v>15</v>
      </c>
      <c r="B21" s="22">
        <v>104.4</v>
      </c>
      <c r="C21" s="22">
        <v>94.02</v>
      </c>
      <c r="D21" s="22">
        <v>91.59</v>
      </c>
      <c r="E21" s="22">
        <v>91.73</v>
      </c>
      <c r="F21" s="22">
        <v>91.63</v>
      </c>
      <c r="G21" s="22">
        <v>92.57</v>
      </c>
      <c r="H21" s="22">
        <v>104.58</v>
      </c>
      <c r="I21" s="22">
        <v>122.29</v>
      </c>
      <c r="J21" s="22">
        <v>135.05000000000001</v>
      </c>
      <c r="K21" s="22">
        <v>147.93</v>
      </c>
      <c r="L21" s="22">
        <v>151.41</v>
      </c>
      <c r="M21" s="22">
        <v>148.72</v>
      </c>
      <c r="N21" s="22">
        <v>139.93</v>
      </c>
      <c r="O21" s="22">
        <v>142.19999999999999</v>
      </c>
      <c r="P21" s="22">
        <v>114.86</v>
      </c>
      <c r="Q21" s="22">
        <v>137.86000000000001</v>
      </c>
      <c r="R21" s="22">
        <v>137.6</v>
      </c>
      <c r="S21" s="22">
        <v>139.4</v>
      </c>
      <c r="T21" s="22">
        <v>151.35</v>
      </c>
      <c r="U21" s="22">
        <v>147.41999999999999</v>
      </c>
      <c r="V21" s="22">
        <v>143.16</v>
      </c>
      <c r="W21" s="22">
        <v>136.63999999999999</v>
      </c>
      <c r="X21" s="22">
        <v>125.98</v>
      </c>
      <c r="Y21" s="22">
        <v>110.72</v>
      </c>
    </row>
    <row r="22" spans="1:25" x14ac:dyDescent="0.2">
      <c r="A22" s="21">
        <v>16</v>
      </c>
      <c r="B22" s="22">
        <v>96.59</v>
      </c>
      <c r="C22" s="22">
        <v>92.99</v>
      </c>
      <c r="D22" s="22">
        <v>90.89</v>
      </c>
      <c r="E22" s="22">
        <v>90.46</v>
      </c>
      <c r="F22" s="22">
        <v>91.75</v>
      </c>
      <c r="G22" s="22">
        <v>93.72</v>
      </c>
      <c r="H22" s="22">
        <v>98.94</v>
      </c>
      <c r="I22" s="22">
        <v>122.51</v>
      </c>
      <c r="J22" s="22">
        <v>135.18</v>
      </c>
      <c r="K22" s="22">
        <v>149.56</v>
      </c>
      <c r="L22" s="22">
        <v>149.34</v>
      </c>
      <c r="M22" s="22">
        <v>142.51</v>
      </c>
      <c r="N22" s="22">
        <v>135.37</v>
      </c>
      <c r="O22" s="22">
        <v>111.15</v>
      </c>
      <c r="P22" s="22">
        <v>111.22</v>
      </c>
      <c r="Q22" s="22">
        <v>130.54</v>
      </c>
      <c r="R22" s="22">
        <v>136.26</v>
      </c>
      <c r="S22" s="22">
        <v>138.08000000000001</v>
      </c>
      <c r="T22" s="22">
        <v>151.06</v>
      </c>
      <c r="U22" s="22">
        <v>148.94</v>
      </c>
      <c r="V22" s="22">
        <v>139.1</v>
      </c>
      <c r="W22" s="22">
        <v>133.09</v>
      </c>
      <c r="X22" s="22">
        <v>122.65</v>
      </c>
      <c r="Y22" s="22">
        <v>108.24</v>
      </c>
    </row>
    <row r="23" spans="1:25" ht="12" customHeight="1" x14ac:dyDescent="0.2">
      <c r="A23" s="21">
        <v>17</v>
      </c>
      <c r="B23" s="22">
        <v>97.92</v>
      </c>
      <c r="C23" s="22">
        <v>93.65</v>
      </c>
      <c r="D23" s="22">
        <v>91.35</v>
      </c>
      <c r="E23" s="22">
        <v>92.26</v>
      </c>
      <c r="F23" s="22">
        <v>92.84</v>
      </c>
      <c r="G23" s="22">
        <v>93.81</v>
      </c>
      <c r="H23" s="22">
        <v>99.28</v>
      </c>
      <c r="I23" s="22">
        <v>122.68</v>
      </c>
      <c r="J23" s="22">
        <v>135.65</v>
      </c>
      <c r="K23" s="22">
        <v>149.69</v>
      </c>
      <c r="L23" s="22">
        <v>149.63999999999999</v>
      </c>
      <c r="M23" s="22">
        <v>144.27000000000001</v>
      </c>
      <c r="N23" s="22">
        <v>136.27000000000001</v>
      </c>
      <c r="O23" s="22">
        <v>143.28</v>
      </c>
      <c r="P23" s="22">
        <v>142.18</v>
      </c>
      <c r="Q23" s="22">
        <v>136.58000000000001</v>
      </c>
      <c r="R23" s="22">
        <v>134.80000000000001</v>
      </c>
      <c r="S23" s="22">
        <v>139.87</v>
      </c>
      <c r="T23" s="22">
        <v>150.72999999999999</v>
      </c>
      <c r="U23" s="22">
        <v>150.88</v>
      </c>
      <c r="V23" s="22">
        <v>142.35</v>
      </c>
      <c r="W23" s="22">
        <v>134.76</v>
      </c>
      <c r="X23" s="22">
        <v>127.05</v>
      </c>
      <c r="Y23" s="22">
        <v>118.25</v>
      </c>
    </row>
    <row r="24" spans="1:25" ht="12" customHeight="1" x14ac:dyDescent="0.2">
      <c r="A24" s="21">
        <v>18</v>
      </c>
      <c r="B24" s="22">
        <v>118.43</v>
      </c>
      <c r="C24" s="22">
        <v>112.33</v>
      </c>
      <c r="D24" s="22">
        <v>107.54</v>
      </c>
      <c r="E24" s="22">
        <v>107.82</v>
      </c>
      <c r="F24" s="22">
        <v>107.76</v>
      </c>
      <c r="G24" s="22">
        <v>107.69</v>
      </c>
      <c r="H24" s="22">
        <v>102.3</v>
      </c>
      <c r="I24" s="22">
        <v>113.49</v>
      </c>
      <c r="J24" s="22">
        <v>121.44</v>
      </c>
      <c r="K24" s="22">
        <v>127.47</v>
      </c>
      <c r="L24" s="22">
        <v>131.16999999999999</v>
      </c>
      <c r="M24" s="22">
        <v>131.80000000000001</v>
      </c>
      <c r="N24" s="22">
        <v>130.80000000000001</v>
      </c>
      <c r="O24" s="22">
        <v>130.13</v>
      </c>
      <c r="P24" s="22">
        <v>130.94999999999999</v>
      </c>
      <c r="Q24" s="22">
        <v>130.01</v>
      </c>
      <c r="R24" s="22">
        <v>129.38</v>
      </c>
      <c r="S24" s="22">
        <v>134.54</v>
      </c>
      <c r="T24" s="22">
        <v>147.97</v>
      </c>
      <c r="U24" s="22">
        <v>144.57</v>
      </c>
      <c r="V24" s="22">
        <v>136.01</v>
      </c>
      <c r="W24" s="22">
        <v>137.53</v>
      </c>
      <c r="X24" s="22">
        <v>127.82</v>
      </c>
      <c r="Y24" s="22">
        <v>122.25</v>
      </c>
    </row>
    <row r="25" spans="1:25" ht="12" customHeight="1" x14ac:dyDescent="0.2">
      <c r="A25" s="21">
        <v>19</v>
      </c>
      <c r="B25" s="22">
        <v>115.66</v>
      </c>
      <c r="C25" s="22">
        <v>107.74</v>
      </c>
      <c r="D25" s="22">
        <v>98.1</v>
      </c>
      <c r="E25" s="22">
        <v>93.76</v>
      </c>
      <c r="F25" s="22">
        <v>93.04</v>
      </c>
      <c r="G25" s="22">
        <v>93.32</v>
      </c>
      <c r="H25" s="22">
        <v>94.33</v>
      </c>
      <c r="I25" s="22">
        <v>96.9</v>
      </c>
      <c r="J25" s="22">
        <v>112.9</v>
      </c>
      <c r="K25" s="22">
        <v>117.95</v>
      </c>
      <c r="L25" s="22">
        <v>121.43</v>
      </c>
      <c r="M25" s="22">
        <v>122.06</v>
      </c>
      <c r="N25" s="22">
        <v>121.47</v>
      </c>
      <c r="O25" s="22">
        <v>121.99</v>
      </c>
      <c r="P25" s="22">
        <v>122.41</v>
      </c>
      <c r="Q25" s="22">
        <v>122.55</v>
      </c>
      <c r="R25" s="22">
        <v>122.89</v>
      </c>
      <c r="S25" s="22">
        <v>132.19999999999999</v>
      </c>
      <c r="T25" s="22">
        <v>145.71</v>
      </c>
      <c r="U25" s="22">
        <v>149.32</v>
      </c>
      <c r="V25" s="22">
        <v>143.32</v>
      </c>
      <c r="W25" s="22">
        <v>138.34</v>
      </c>
      <c r="X25" s="22">
        <v>123.74</v>
      </c>
      <c r="Y25" s="22">
        <v>120.01</v>
      </c>
    </row>
    <row r="26" spans="1:25" ht="12" customHeight="1" x14ac:dyDescent="0.2">
      <c r="A26" s="21">
        <v>20</v>
      </c>
      <c r="B26" s="22">
        <v>102.97</v>
      </c>
      <c r="C26" s="22">
        <v>94.72</v>
      </c>
      <c r="D26" s="22">
        <v>92</v>
      </c>
      <c r="E26" s="22">
        <v>87.13</v>
      </c>
      <c r="F26" s="22">
        <v>88.91</v>
      </c>
      <c r="G26" s="22">
        <v>93.62</v>
      </c>
      <c r="H26" s="22">
        <v>98.32</v>
      </c>
      <c r="I26" s="22">
        <v>122.31</v>
      </c>
      <c r="J26" s="22">
        <v>137.38</v>
      </c>
      <c r="K26" s="22">
        <v>150.53</v>
      </c>
      <c r="L26" s="22">
        <v>154.19</v>
      </c>
      <c r="M26" s="22">
        <v>152.53</v>
      </c>
      <c r="N26" s="22">
        <v>143.83000000000001</v>
      </c>
      <c r="O26" s="22">
        <v>153.54</v>
      </c>
      <c r="P26" s="22">
        <v>152.37</v>
      </c>
      <c r="Q26" s="22">
        <v>149.09</v>
      </c>
      <c r="R26" s="22">
        <v>141.01</v>
      </c>
      <c r="S26" s="22">
        <v>135.52000000000001</v>
      </c>
      <c r="T26" s="22">
        <v>145.74</v>
      </c>
      <c r="U26" s="22">
        <v>143.86000000000001</v>
      </c>
      <c r="V26" s="22">
        <v>140.31</v>
      </c>
      <c r="W26" s="22">
        <v>138.24</v>
      </c>
      <c r="X26" s="22">
        <v>124.61</v>
      </c>
      <c r="Y26" s="22">
        <v>114.48</v>
      </c>
    </row>
    <row r="27" spans="1:25" ht="12" customHeight="1" x14ac:dyDescent="0.2">
      <c r="A27" s="21">
        <v>21</v>
      </c>
      <c r="B27" s="22">
        <v>97.16</v>
      </c>
      <c r="C27" s="22">
        <v>91.61</v>
      </c>
      <c r="D27" s="22">
        <v>88.87</v>
      </c>
      <c r="E27" s="22">
        <v>87.39</v>
      </c>
      <c r="F27" s="22">
        <v>87.58</v>
      </c>
      <c r="G27" s="22">
        <v>89.91</v>
      </c>
      <c r="H27" s="22">
        <v>99.28</v>
      </c>
      <c r="I27" s="22">
        <v>123.82</v>
      </c>
      <c r="J27" s="22">
        <v>137.16999999999999</v>
      </c>
      <c r="K27" s="22">
        <v>149.97</v>
      </c>
      <c r="L27" s="22">
        <v>153.91999999999999</v>
      </c>
      <c r="M27" s="22">
        <v>152.65</v>
      </c>
      <c r="N27" s="22">
        <v>141.1</v>
      </c>
      <c r="O27" s="22">
        <v>146.46</v>
      </c>
      <c r="P27" s="22">
        <v>144.68</v>
      </c>
      <c r="Q27" s="22">
        <v>140.19</v>
      </c>
      <c r="R27" s="22">
        <v>139.02000000000001</v>
      </c>
      <c r="S27" s="22">
        <v>136.75</v>
      </c>
      <c r="T27" s="22">
        <v>145.03</v>
      </c>
      <c r="U27" s="22">
        <v>144.38</v>
      </c>
      <c r="V27" s="22">
        <v>139.88</v>
      </c>
      <c r="W27" s="22">
        <v>136.72</v>
      </c>
      <c r="X27" s="22">
        <v>125.29</v>
      </c>
      <c r="Y27" s="22">
        <v>110.02</v>
      </c>
    </row>
    <row r="28" spans="1:25" ht="11.25" customHeight="1" x14ac:dyDescent="0.2">
      <c r="A28" s="21">
        <v>22</v>
      </c>
      <c r="B28" s="22">
        <v>106.37</v>
      </c>
      <c r="C28" s="22">
        <v>96.87</v>
      </c>
      <c r="D28" s="22">
        <v>94.11</v>
      </c>
      <c r="E28" s="22">
        <v>93.89</v>
      </c>
      <c r="F28" s="22">
        <v>94.41</v>
      </c>
      <c r="G28" s="22">
        <v>97.44</v>
      </c>
      <c r="H28" s="22">
        <v>99.54</v>
      </c>
      <c r="I28" s="22">
        <v>127.75</v>
      </c>
      <c r="J28" s="22">
        <v>138.47</v>
      </c>
      <c r="K28" s="22">
        <v>150.09</v>
      </c>
      <c r="L28" s="22">
        <v>154.25</v>
      </c>
      <c r="M28" s="22">
        <v>153.11000000000001</v>
      </c>
      <c r="N28" s="22">
        <v>148.35</v>
      </c>
      <c r="O28" s="22">
        <v>153.77000000000001</v>
      </c>
      <c r="P28" s="22">
        <v>152.65</v>
      </c>
      <c r="Q28" s="22">
        <v>149.27000000000001</v>
      </c>
      <c r="R28" s="22">
        <v>144.85</v>
      </c>
      <c r="S28" s="22">
        <v>137</v>
      </c>
      <c r="T28" s="22">
        <v>147.79</v>
      </c>
      <c r="U28" s="22">
        <v>148.83000000000001</v>
      </c>
      <c r="V28" s="22">
        <v>148.06</v>
      </c>
      <c r="W28" s="22">
        <v>142.02000000000001</v>
      </c>
      <c r="X28" s="22">
        <v>130.36000000000001</v>
      </c>
      <c r="Y28" s="22">
        <v>118.02</v>
      </c>
    </row>
    <row r="29" spans="1:25" ht="12" customHeight="1" x14ac:dyDescent="0.2">
      <c r="A29" s="21">
        <v>23</v>
      </c>
      <c r="B29" s="22">
        <v>110.13</v>
      </c>
      <c r="C29" s="22">
        <v>98.43</v>
      </c>
      <c r="D29" s="22">
        <v>95.37</v>
      </c>
      <c r="E29" s="22">
        <v>94.95</v>
      </c>
      <c r="F29" s="22">
        <v>96.01</v>
      </c>
      <c r="G29" s="22">
        <v>100.88</v>
      </c>
      <c r="H29" s="22">
        <v>108.65</v>
      </c>
      <c r="I29" s="22">
        <v>131.09</v>
      </c>
      <c r="J29" s="22">
        <v>144.52000000000001</v>
      </c>
      <c r="K29" s="22">
        <v>153.87</v>
      </c>
      <c r="L29" s="22">
        <v>159.33000000000001</v>
      </c>
      <c r="M29" s="22">
        <v>158.24</v>
      </c>
      <c r="N29" s="22">
        <v>151.49</v>
      </c>
      <c r="O29" s="22">
        <v>156.80000000000001</v>
      </c>
      <c r="P29" s="22">
        <v>155.81</v>
      </c>
      <c r="Q29" s="22">
        <v>152.34</v>
      </c>
      <c r="R29" s="22">
        <v>148.36000000000001</v>
      </c>
      <c r="S29" s="22">
        <v>142.81</v>
      </c>
      <c r="T29" s="22">
        <v>150.91999999999999</v>
      </c>
      <c r="U29" s="22">
        <v>153.69999999999999</v>
      </c>
      <c r="V29" s="22">
        <v>151.82</v>
      </c>
      <c r="W29" s="22">
        <v>148.46</v>
      </c>
      <c r="X29" s="22">
        <v>136.19</v>
      </c>
      <c r="Y29" s="22">
        <v>123.8</v>
      </c>
    </row>
    <row r="30" spans="1:25" ht="12" customHeight="1" x14ac:dyDescent="0.2">
      <c r="A30" s="21">
        <v>24</v>
      </c>
      <c r="B30" s="22">
        <v>108.4</v>
      </c>
      <c r="C30" s="22">
        <v>96.6</v>
      </c>
      <c r="D30" s="22">
        <v>94.21</v>
      </c>
      <c r="E30" s="22">
        <v>93.01</v>
      </c>
      <c r="F30" s="22">
        <v>94.13</v>
      </c>
      <c r="G30" s="22">
        <v>97.14</v>
      </c>
      <c r="H30" s="22">
        <v>106.74</v>
      </c>
      <c r="I30" s="22">
        <v>133.72</v>
      </c>
      <c r="J30" s="22">
        <v>148.58000000000001</v>
      </c>
      <c r="K30" s="22">
        <v>158.38</v>
      </c>
      <c r="L30" s="22">
        <v>162.91</v>
      </c>
      <c r="M30" s="22">
        <v>162.78</v>
      </c>
      <c r="N30" s="22">
        <v>156.52000000000001</v>
      </c>
      <c r="O30" s="22">
        <v>160.91</v>
      </c>
      <c r="P30" s="22">
        <v>161.81</v>
      </c>
      <c r="Q30" s="22">
        <v>156.26</v>
      </c>
      <c r="R30" s="22">
        <v>150.21</v>
      </c>
      <c r="S30" s="22">
        <v>143.96</v>
      </c>
      <c r="T30" s="22">
        <v>153.43</v>
      </c>
      <c r="U30" s="22">
        <v>155.55000000000001</v>
      </c>
      <c r="V30" s="22">
        <v>151.37</v>
      </c>
      <c r="W30" s="22">
        <v>148.55000000000001</v>
      </c>
      <c r="X30" s="22">
        <v>137.41</v>
      </c>
      <c r="Y30" s="22">
        <v>122.9</v>
      </c>
    </row>
    <row r="31" spans="1:25" ht="12" customHeight="1" x14ac:dyDescent="0.2">
      <c r="A31" s="21">
        <v>25</v>
      </c>
      <c r="B31" s="22">
        <v>120.94</v>
      </c>
      <c r="C31" s="22">
        <v>112.77</v>
      </c>
      <c r="D31" s="22">
        <v>111.15</v>
      </c>
      <c r="E31" s="22">
        <v>109.62</v>
      </c>
      <c r="F31" s="22">
        <v>109.39</v>
      </c>
      <c r="G31" s="22">
        <v>110.78</v>
      </c>
      <c r="H31" s="22">
        <v>110.78</v>
      </c>
      <c r="I31" s="22">
        <v>119.84</v>
      </c>
      <c r="J31" s="22">
        <v>130.08000000000001</v>
      </c>
      <c r="K31" s="22">
        <v>137.91</v>
      </c>
      <c r="L31" s="22">
        <v>147.65</v>
      </c>
      <c r="M31" s="22">
        <v>148.59</v>
      </c>
      <c r="N31" s="22">
        <v>145.85</v>
      </c>
      <c r="O31" s="22">
        <v>138.96</v>
      </c>
      <c r="P31" s="22">
        <v>137.71</v>
      </c>
      <c r="Q31" s="22">
        <v>136.26</v>
      </c>
      <c r="R31" s="22">
        <v>135.47999999999999</v>
      </c>
      <c r="S31" s="22">
        <v>137.77000000000001</v>
      </c>
      <c r="T31" s="22">
        <v>154.57</v>
      </c>
      <c r="U31" s="22">
        <v>156.55000000000001</v>
      </c>
      <c r="V31" s="22">
        <v>149.22</v>
      </c>
      <c r="W31" s="22">
        <v>142.34</v>
      </c>
      <c r="X31" s="22">
        <v>133.33000000000001</v>
      </c>
      <c r="Y31" s="22">
        <v>124.91</v>
      </c>
    </row>
    <row r="32" spans="1:25" ht="12" customHeight="1" x14ac:dyDescent="0.2">
      <c r="A32" s="21">
        <v>26</v>
      </c>
      <c r="B32" s="22">
        <v>116.5</v>
      </c>
      <c r="C32" s="22">
        <v>107.98</v>
      </c>
      <c r="D32" s="22">
        <v>103.56</v>
      </c>
      <c r="E32" s="22">
        <v>99.22</v>
      </c>
      <c r="F32" s="22">
        <v>96.72</v>
      </c>
      <c r="G32" s="22">
        <v>98.36</v>
      </c>
      <c r="H32" s="22">
        <v>100.75</v>
      </c>
      <c r="I32" s="22">
        <v>105.69</v>
      </c>
      <c r="J32" s="22">
        <v>116.38</v>
      </c>
      <c r="K32" s="22">
        <v>123.51</v>
      </c>
      <c r="L32" s="22">
        <v>128.04</v>
      </c>
      <c r="M32" s="22">
        <v>129.76</v>
      </c>
      <c r="N32" s="22">
        <v>129.15</v>
      </c>
      <c r="O32" s="22">
        <v>128.31</v>
      </c>
      <c r="P32" s="22">
        <v>128.09</v>
      </c>
      <c r="Q32" s="22">
        <v>127.48</v>
      </c>
      <c r="R32" s="22">
        <v>125.47</v>
      </c>
      <c r="S32" s="22">
        <v>130.96</v>
      </c>
      <c r="T32" s="22">
        <v>144.99</v>
      </c>
      <c r="U32" s="22">
        <v>150.62</v>
      </c>
      <c r="V32" s="22">
        <v>140.69</v>
      </c>
      <c r="W32" s="22">
        <v>138.18</v>
      </c>
      <c r="X32" s="22">
        <v>128.84</v>
      </c>
      <c r="Y32" s="22">
        <v>122.56</v>
      </c>
    </row>
    <row r="33" spans="1:25" x14ac:dyDescent="0.2">
      <c r="A33" s="21">
        <v>27</v>
      </c>
      <c r="B33" s="22">
        <v>102.49</v>
      </c>
      <c r="C33" s="22">
        <v>93.29</v>
      </c>
      <c r="D33" s="22">
        <v>91.58</v>
      </c>
      <c r="E33" s="22">
        <v>90.54</v>
      </c>
      <c r="F33" s="22">
        <v>90.59</v>
      </c>
      <c r="G33" s="22">
        <v>93.17</v>
      </c>
      <c r="H33" s="22">
        <v>110.88</v>
      </c>
      <c r="I33" s="22">
        <v>140.01</v>
      </c>
      <c r="J33" s="22">
        <v>149.78</v>
      </c>
      <c r="K33" s="22">
        <v>158.22</v>
      </c>
      <c r="L33" s="22">
        <v>162.32</v>
      </c>
      <c r="M33" s="22">
        <v>161.94</v>
      </c>
      <c r="N33" s="22">
        <v>157.55000000000001</v>
      </c>
      <c r="O33" s="22">
        <v>160.5</v>
      </c>
      <c r="P33" s="22">
        <v>159.71</v>
      </c>
      <c r="Q33" s="22">
        <v>155.78</v>
      </c>
      <c r="R33" s="22">
        <v>150.01</v>
      </c>
      <c r="S33" s="22">
        <v>146.5</v>
      </c>
      <c r="T33" s="22">
        <v>154.47</v>
      </c>
      <c r="U33" s="22">
        <v>155.41</v>
      </c>
      <c r="V33" s="22">
        <v>150.76</v>
      </c>
      <c r="W33" s="22">
        <v>147.72999999999999</v>
      </c>
      <c r="X33" s="22">
        <v>137.13</v>
      </c>
      <c r="Y33" s="22">
        <v>116.01</v>
      </c>
    </row>
    <row r="34" spans="1:25" ht="12" customHeight="1" x14ac:dyDescent="0.2">
      <c r="A34" s="21">
        <v>28</v>
      </c>
      <c r="B34" s="22">
        <v>110.14</v>
      </c>
      <c r="C34" s="22">
        <v>98.84</v>
      </c>
      <c r="D34" s="22">
        <v>97.4</v>
      </c>
      <c r="E34" s="22">
        <v>96.73</v>
      </c>
      <c r="F34" s="22">
        <v>96.92</v>
      </c>
      <c r="G34" s="22">
        <v>98.59</v>
      </c>
      <c r="H34" s="22">
        <v>113.66</v>
      </c>
      <c r="I34" s="22">
        <v>136.13</v>
      </c>
      <c r="J34" s="22">
        <v>150.29</v>
      </c>
      <c r="K34" s="22">
        <v>156.22</v>
      </c>
      <c r="L34" s="22">
        <v>160.13</v>
      </c>
      <c r="M34" s="22">
        <v>160.69</v>
      </c>
      <c r="N34" s="22">
        <v>155.59</v>
      </c>
      <c r="O34" s="22">
        <v>159.86000000000001</v>
      </c>
      <c r="P34" s="22">
        <v>159.32</v>
      </c>
      <c r="Q34" s="22">
        <v>155.69999999999999</v>
      </c>
      <c r="R34" s="22">
        <v>151.9</v>
      </c>
      <c r="S34" s="22">
        <v>147.24</v>
      </c>
      <c r="T34" s="22">
        <v>155.08000000000001</v>
      </c>
      <c r="U34" s="22">
        <v>156.72999999999999</v>
      </c>
      <c r="V34" s="22">
        <v>155.30000000000001</v>
      </c>
      <c r="W34" s="22">
        <v>152.31</v>
      </c>
      <c r="X34" s="22">
        <v>139.63999999999999</v>
      </c>
      <c r="Y34" s="22">
        <v>124.17</v>
      </c>
    </row>
    <row r="35" spans="1:25" ht="12" customHeight="1" x14ac:dyDescent="0.2">
      <c r="A35" s="21">
        <v>29</v>
      </c>
      <c r="B35" s="22">
        <v>109.64</v>
      </c>
      <c r="C35" s="22">
        <v>93.77</v>
      </c>
      <c r="D35" s="22">
        <v>91.69</v>
      </c>
      <c r="E35" s="22">
        <v>90.73</v>
      </c>
      <c r="F35" s="22">
        <v>91.06</v>
      </c>
      <c r="G35" s="22">
        <v>94.33</v>
      </c>
      <c r="H35" s="22">
        <v>110.4</v>
      </c>
      <c r="I35" s="22">
        <v>134.63999999999999</v>
      </c>
      <c r="J35" s="22">
        <v>148.18</v>
      </c>
      <c r="K35" s="22">
        <v>155.47</v>
      </c>
      <c r="L35" s="22">
        <v>159.83000000000001</v>
      </c>
      <c r="M35" s="22">
        <v>161.77000000000001</v>
      </c>
      <c r="N35" s="22">
        <v>156.74</v>
      </c>
      <c r="O35" s="22">
        <v>162.6</v>
      </c>
      <c r="P35" s="22">
        <v>158.13999999999999</v>
      </c>
      <c r="Q35" s="22">
        <v>155.55000000000001</v>
      </c>
      <c r="R35" s="22">
        <v>151.5</v>
      </c>
      <c r="S35" s="22">
        <v>148.91</v>
      </c>
      <c r="T35" s="22">
        <v>151.69999999999999</v>
      </c>
      <c r="U35" s="22">
        <v>153.15</v>
      </c>
      <c r="V35" s="22">
        <v>151.19</v>
      </c>
      <c r="W35" s="22">
        <v>149.74</v>
      </c>
      <c r="X35" s="22">
        <v>139.85</v>
      </c>
      <c r="Y35" s="22">
        <v>123.56</v>
      </c>
    </row>
    <row r="36" spans="1:25" ht="12" customHeight="1" x14ac:dyDescent="0.2">
      <c r="A36" s="21">
        <v>30</v>
      </c>
      <c r="B36" s="22">
        <v>113.15</v>
      </c>
      <c r="C36" s="22">
        <v>102.68</v>
      </c>
      <c r="D36" s="22">
        <v>99.39</v>
      </c>
      <c r="E36" s="22">
        <v>99.04</v>
      </c>
      <c r="F36" s="22">
        <v>99.89</v>
      </c>
      <c r="G36" s="22">
        <v>101.5</v>
      </c>
      <c r="H36" s="22">
        <v>109.62</v>
      </c>
      <c r="I36" s="22">
        <v>137.12</v>
      </c>
      <c r="J36" s="22">
        <v>149.87</v>
      </c>
      <c r="K36" s="22">
        <v>158.94999999999999</v>
      </c>
      <c r="L36" s="22">
        <v>161.19999999999999</v>
      </c>
      <c r="M36" s="22">
        <v>162.75</v>
      </c>
      <c r="N36" s="22">
        <v>160.21</v>
      </c>
      <c r="O36" s="22">
        <v>164.55</v>
      </c>
      <c r="P36" s="22">
        <v>160.99</v>
      </c>
      <c r="Q36" s="22">
        <v>158.59</v>
      </c>
      <c r="R36" s="22">
        <v>154.63999999999999</v>
      </c>
      <c r="S36" s="22">
        <v>150.05000000000001</v>
      </c>
      <c r="T36" s="22">
        <v>155.57</v>
      </c>
      <c r="U36" s="22">
        <v>157.06</v>
      </c>
      <c r="V36" s="22">
        <v>153.44999999999999</v>
      </c>
      <c r="W36" s="22">
        <v>154.07</v>
      </c>
      <c r="X36" s="22">
        <v>143.32</v>
      </c>
      <c r="Y36" s="22">
        <v>126.85</v>
      </c>
    </row>
    <row r="37" spans="1:25" ht="11.25" customHeight="1" x14ac:dyDescent="0.2">
      <c r="A37" s="21">
        <v>31</v>
      </c>
      <c r="B37" s="22">
        <v>109.76</v>
      </c>
      <c r="C37" s="22">
        <v>100.12</v>
      </c>
      <c r="D37" s="22">
        <v>98.34</v>
      </c>
      <c r="E37" s="22">
        <v>98.71</v>
      </c>
      <c r="F37" s="22">
        <v>99.57</v>
      </c>
      <c r="G37" s="22">
        <v>101.11</v>
      </c>
      <c r="H37" s="22">
        <v>110.52</v>
      </c>
      <c r="I37" s="22">
        <v>133.75</v>
      </c>
      <c r="J37" s="22">
        <v>153.94999999999999</v>
      </c>
      <c r="K37" s="22">
        <v>161.54</v>
      </c>
      <c r="L37" s="22">
        <v>162.93</v>
      </c>
      <c r="M37" s="22">
        <v>165.85</v>
      </c>
      <c r="N37" s="22">
        <v>161.35</v>
      </c>
      <c r="O37" s="22">
        <v>165.72</v>
      </c>
      <c r="P37" s="22">
        <v>163.05000000000001</v>
      </c>
      <c r="Q37" s="22">
        <v>159.28</v>
      </c>
      <c r="R37" s="22">
        <v>156.47999999999999</v>
      </c>
      <c r="S37" s="22">
        <v>153.29</v>
      </c>
      <c r="T37" s="22">
        <v>157.69</v>
      </c>
      <c r="U37" s="22">
        <v>159.44999999999999</v>
      </c>
      <c r="V37" s="22">
        <v>157.66999999999999</v>
      </c>
      <c r="W37" s="22">
        <v>154.52000000000001</v>
      </c>
      <c r="X37" s="22">
        <v>140.29</v>
      </c>
      <c r="Y37" s="22">
        <v>126.59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21">
        <v>1</v>
      </c>
      <c r="B41" s="22">
        <v>116.22</v>
      </c>
      <c r="C41" s="22">
        <v>110.71</v>
      </c>
      <c r="D41" s="22">
        <v>110.78</v>
      </c>
      <c r="E41" s="22">
        <v>100.23</v>
      </c>
      <c r="F41" s="22">
        <v>94.54</v>
      </c>
      <c r="G41" s="22">
        <v>91.1</v>
      </c>
      <c r="H41" s="22">
        <v>93.63</v>
      </c>
      <c r="I41" s="22">
        <v>93.81</v>
      </c>
      <c r="J41" s="22">
        <v>94.15</v>
      </c>
      <c r="K41" s="22">
        <v>90.52</v>
      </c>
      <c r="L41" s="22">
        <v>95.12</v>
      </c>
      <c r="M41" s="22">
        <v>99.6</v>
      </c>
      <c r="N41" s="22">
        <v>104.68</v>
      </c>
      <c r="O41" s="22">
        <v>108.3</v>
      </c>
      <c r="P41" s="22">
        <v>110.11</v>
      </c>
      <c r="Q41" s="22">
        <v>110.79</v>
      </c>
      <c r="R41" s="22">
        <v>113.17</v>
      </c>
      <c r="S41" s="22">
        <v>115.9</v>
      </c>
      <c r="T41" s="22">
        <v>118.63</v>
      </c>
      <c r="U41" s="22">
        <v>119.33</v>
      </c>
      <c r="V41" s="22">
        <v>118.51</v>
      </c>
      <c r="W41" s="22">
        <v>117.79</v>
      </c>
      <c r="X41" s="22">
        <v>116.75</v>
      </c>
      <c r="Y41" s="22">
        <v>113.3</v>
      </c>
    </row>
    <row r="42" spans="1:25" ht="12" customHeight="1" x14ac:dyDescent="0.2">
      <c r="A42" s="21">
        <v>2</v>
      </c>
      <c r="B42" s="22">
        <v>112.62</v>
      </c>
      <c r="C42" s="22">
        <v>96.35</v>
      </c>
      <c r="D42" s="22">
        <v>90.1</v>
      </c>
      <c r="E42" s="22">
        <v>86.7</v>
      </c>
      <c r="F42" s="22">
        <v>86.08</v>
      </c>
      <c r="G42" s="22">
        <v>87.79</v>
      </c>
      <c r="H42" s="22">
        <v>93.41</v>
      </c>
      <c r="I42" s="22">
        <v>95.96</v>
      </c>
      <c r="J42" s="22">
        <v>112.76</v>
      </c>
      <c r="K42" s="22">
        <v>116.38</v>
      </c>
      <c r="L42" s="22">
        <v>118.38</v>
      </c>
      <c r="M42" s="22">
        <v>119.68</v>
      </c>
      <c r="N42" s="22">
        <v>119.96</v>
      </c>
      <c r="O42" s="22">
        <v>120.09</v>
      </c>
      <c r="P42" s="22">
        <v>120.17</v>
      </c>
      <c r="Q42" s="22">
        <v>119.98</v>
      </c>
      <c r="R42" s="22">
        <v>121.27</v>
      </c>
      <c r="S42" s="22">
        <v>124.93</v>
      </c>
      <c r="T42" s="22">
        <v>137.19999999999999</v>
      </c>
      <c r="U42" s="22">
        <v>138.63999999999999</v>
      </c>
      <c r="V42" s="22">
        <v>129.1</v>
      </c>
      <c r="W42" s="22">
        <v>126.28</v>
      </c>
      <c r="X42" s="22">
        <v>124.57</v>
      </c>
      <c r="Y42" s="22">
        <v>120.86</v>
      </c>
    </row>
    <row r="43" spans="1:25" ht="12" customHeight="1" x14ac:dyDescent="0.2">
      <c r="A43" s="21">
        <v>3</v>
      </c>
      <c r="B43" s="22">
        <v>116.33</v>
      </c>
      <c r="C43" s="22">
        <v>107.75</v>
      </c>
      <c r="D43" s="22">
        <v>99.08</v>
      </c>
      <c r="E43" s="22">
        <v>97.58</v>
      </c>
      <c r="F43" s="22">
        <v>96.25</v>
      </c>
      <c r="G43" s="22">
        <v>97.71</v>
      </c>
      <c r="H43" s="22">
        <v>101.93</v>
      </c>
      <c r="I43" s="22">
        <v>108.15</v>
      </c>
      <c r="J43" s="22">
        <v>117.72</v>
      </c>
      <c r="K43" s="22">
        <v>126.35</v>
      </c>
      <c r="L43" s="22">
        <v>131.19999999999999</v>
      </c>
      <c r="M43" s="22">
        <v>132.25</v>
      </c>
      <c r="N43" s="22">
        <v>131.68</v>
      </c>
      <c r="O43" s="22">
        <v>132.49</v>
      </c>
      <c r="P43" s="22">
        <v>132.44999999999999</v>
      </c>
      <c r="Q43" s="22">
        <v>131.78</v>
      </c>
      <c r="R43" s="22">
        <v>132.4</v>
      </c>
      <c r="S43" s="22">
        <v>136.61000000000001</v>
      </c>
      <c r="T43" s="22">
        <v>145.32</v>
      </c>
      <c r="U43" s="22">
        <v>145.81</v>
      </c>
      <c r="V43" s="22">
        <v>138.12</v>
      </c>
      <c r="W43" s="22">
        <v>135.07</v>
      </c>
      <c r="X43" s="22">
        <v>133.55000000000001</v>
      </c>
      <c r="Y43" s="22">
        <v>123.22</v>
      </c>
    </row>
    <row r="44" spans="1:25" ht="12" customHeight="1" x14ac:dyDescent="0.2">
      <c r="A44" s="21">
        <v>4</v>
      </c>
      <c r="B44" s="22">
        <v>115.87</v>
      </c>
      <c r="C44" s="22">
        <v>107.3</v>
      </c>
      <c r="D44" s="22">
        <v>98.61</v>
      </c>
      <c r="E44" s="22">
        <v>89.31</v>
      </c>
      <c r="F44" s="22">
        <v>88.56</v>
      </c>
      <c r="G44" s="22">
        <v>90.1</v>
      </c>
      <c r="H44" s="22">
        <v>97.12</v>
      </c>
      <c r="I44" s="22">
        <v>100.19</v>
      </c>
      <c r="J44" s="22">
        <v>116.54</v>
      </c>
      <c r="K44" s="22">
        <v>124.34</v>
      </c>
      <c r="L44" s="22">
        <v>129.5</v>
      </c>
      <c r="M44" s="22">
        <v>130.41</v>
      </c>
      <c r="N44" s="22">
        <v>130.58000000000001</v>
      </c>
      <c r="O44" s="22">
        <v>130.77000000000001</v>
      </c>
      <c r="P44" s="22">
        <v>131.22999999999999</v>
      </c>
      <c r="Q44" s="22">
        <v>130.82</v>
      </c>
      <c r="R44" s="22">
        <v>130.80000000000001</v>
      </c>
      <c r="S44" s="22">
        <v>135.32</v>
      </c>
      <c r="T44" s="22">
        <v>145.35</v>
      </c>
      <c r="U44" s="22">
        <v>143.81</v>
      </c>
      <c r="V44" s="22">
        <v>134.44999999999999</v>
      </c>
      <c r="W44" s="22">
        <v>132.02000000000001</v>
      </c>
      <c r="X44" s="22">
        <v>130.19</v>
      </c>
      <c r="Y44" s="22">
        <v>118.81</v>
      </c>
    </row>
    <row r="45" spans="1:25" ht="12" customHeight="1" x14ac:dyDescent="0.2">
      <c r="A45" s="21">
        <v>5</v>
      </c>
      <c r="B45" s="22">
        <v>111.91</v>
      </c>
      <c r="C45" s="22">
        <v>98.79</v>
      </c>
      <c r="D45" s="22">
        <v>90.17</v>
      </c>
      <c r="E45" s="22">
        <v>86.96</v>
      </c>
      <c r="F45" s="22">
        <v>86.05</v>
      </c>
      <c r="G45" s="22">
        <v>87.23</v>
      </c>
      <c r="H45" s="22">
        <v>92.05</v>
      </c>
      <c r="I45" s="22">
        <v>97.13</v>
      </c>
      <c r="J45" s="22">
        <v>113.33</v>
      </c>
      <c r="K45" s="22">
        <v>118.37</v>
      </c>
      <c r="L45" s="22">
        <v>121.61</v>
      </c>
      <c r="M45" s="22">
        <v>123.09</v>
      </c>
      <c r="N45" s="22">
        <v>123.04</v>
      </c>
      <c r="O45" s="22">
        <v>123.44</v>
      </c>
      <c r="P45" s="22">
        <v>123.23</v>
      </c>
      <c r="Q45" s="22">
        <v>122.6</v>
      </c>
      <c r="R45" s="22">
        <v>123.4</v>
      </c>
      <c r="S45" s="22">
        <v>128.13999999999999</v>
      </c>
      <c r="T45" s="22">
        <v>140.6</v>
      </c>
      <c r="U45" s="22">
        <v>137.44999999999999</v>
      </c>
      <c r="V45" s="22">
        <v>128.18</v>
      </c>
      <c r="W45" s="22">
        <v>124.69</v>
      </c>
      <c r="X45" s="22">
        <v>123.27</v>
      </c>
      <c r="Y45" s="22">
        <v>114.96</v>
      </c>
    </row>
    <row r="46" spans="1:25" ht="12" customHeight="1" x14ac:dyDescent="0.2">
      <c r="A46" s="21">
        <v>6</v>
      </c>
      <c r="B46" s="22">
        <v>113.22</v>
      </c>
      <c r="C46" s="22">
        <v>99.74</v>
      </c>
      <c r="D46" s="22">
        <v>93.79</v>
      </c>
      <c r="E46" s="22">
        <v>88.13</v>
      </c>
      <c r="F46" s="22">
        <v>86.95</v>
      </c>
      <c r="G46" s="22">
        <v>87.36</v>
      </c>
      <c r="H46" s="22">
        <v>95.28</v>
      </c>
      <c r="I46" s="22">
        <v>99.98</v>
      </c>
      <c r="J46" s="22">
        <v>116.04</v>
      </c>
      <c r="K46" s="22">
        <v>120.01</v>
      </c>
      <c r="L46" s="22">
        <v>123.75</v>
      </c>
      <c r="M46" s="22">
        <v>124.48</v>
      </c>
      <c r="N46" s="22">
        <v>124.41</v>
      </c>
      <c r="O46" s="22">
        <v>124.64</v>
      </c>
      <c r="P46" s="22">
        <v>124.25</v>
      </c>
      <c r="Q46" s="22">
        <v>124.04</v>
      </c>
      <c r="R46" s="22">
        <v>124.92</v>
      </c>
      <c r="S46" s="22">
        <v>128.69</v>
      </c>
      <c r="T46" s="22">
        <v>139.69</v>
      </c>
      <c r="U46" s="22">
        <v>138.63999999999999</v>
      </c>
      <c r="V46" s="22">
        <v>129.35</v>
      </c>
      <c r="W46" s="22">
        <v>126.98</v>
      </c>
      <c r="X46" s="22">
        <v>125.9</v>
      </c>
      <c r="Y46" s="22">
        <v>119.06</v>
      </c>
    </row>
    <row r="47" spans="1:25" ht="12" customHeight="1" x14ac:dyDescent="0.2">
      <c r="A47" s="21">
        <v>7</v>
      </c>
      <c r="B47" s="22">
        <v>113.28</v>
      </c>
      <c r="C47" s="22">
        <v>101.42</v>
      </c>
      <c r="D47" s="22">
        <v>94.34</v>
      </c>
      <c r="E47" s="22">
        <v>87.44</v>
      </c>
      <c r="F47" s="22">
        <v>86.5</v>
      </c>
      <c r="G47" s="22">
        <v>86.26</v>
      </c>
      <c r="H47" s="22">
        <v>91.03</v>
      </c>
      <c r="I47" s="22">
        <v>92.25</v>
      </c>
      <c r="J47" s="22">
        <v>110.39</v>
      </c>
      <c r="K47" s="22">
        <v>114.04</v>
      </c>
      <c r="L47" s="22">
        <v>116.45</v>
      </c>
      <c r="M47" s="22">
        <v>117.57</v>
      </c>
      <c r="N47" s="22">
        <v>117.88</v>
      </c>
      <c r="O47" s="22">
        <v>118.1</v>
      </c>
      <c r="P47" s="22">
        <v>117.93</v>
      </c>
      <c r="Q47" s="22">
        <v>117.66</v>
      </c>
      <c r="R47" s="22">
        <v>118.17</v>
      </c>
      <c r="S47" s="22">
        <v>120.85</v>
      </c>
      <c r="T47" s="22">
        <v>127.88</v>
      </c>
      <c r="U47" s="22">
        <v>128.19</v>
      </c>
      <c r="V47" s="22">
        <v>123.69</v>
      </c>
      <c r="W47" s="22">
        <v>121.31</v>
      </c>
      <c r="X47" s="22">
        <v>120.17</v>
      </c>
      <c r="Y47" s="22">
        <v>114.91</v>
      </c>
    </row>
    <row r="48" spans="1:25" ht="12" customHeight="1" x14ac:dyDescent="0.2">
      <c r="A48" s="21">
        <v>8</v>
      </c>
      <c r="B48" s="22">
        <v>116.46</v>
      </c>
      <c r="C48" s="22">
        <v>110.02</v>
      </c>
      <c r="D48" s="22">
        <v>102</v>
      </c>
      <c r="E48" s="22">
        <v>96.89</v>
      </c>
      <c r="F48" s="22">
        <v>96.21</v>
      </c>
      <c r="G48" s="22">
        <v>96.78</v>
      </c>
      <c r="H48" s="22">
        <v>102.92</v>
      </c>
      <c r="I48" s="22">
        <v>100.22</v>
      </c>
      <c r="J48" s="22">
        <v>116.38</v>
      </c>
      <c r="K48" s="22">
        <v>123.42</v>
      </c>
      <c r="L48" s="22">
        <v>128.83000000000001</v>
      </c>
      <c r="M48" s="22">
        <v>130.06</v>
      </c>
      <c r="N48" s="22">
        <v>130</v>
      </c>
      <c r="O48" s="22">
        <v>130.22</v>
      </c>
      <c r="P48" s="22">
        <v>130.02000000000001</v>
      </c>
      <c r="Q48" s="22">
        <v>129.85</v>
      </c>
      <c r="R48" s="22">
        <v>131.37</v>
      </c>
      <c r="S48" s="22">
        <v>136.35</v>
      </c>
      <c r="T48" s="22">
        <v>147.46</v>
      </c>
      <c r="U48" s="22">
        <v>147.05000000000001</v>
      </c>
      <c r="V48" s="22">
        <v>139.25</v>
      </c>
      <c r="W48" s="22">
        <v>133.65</v>
      </c>
      <c r="X48" s="22">
        <v>130.99</v>
      </c>
      <c r="Y48" s="22">
        <v>125.97</v>
      </c>
    </row>
    <row r="49" spans="1:25" x14ac:dyDescent="0.2">
      <c r="A49" s="21">
        <v>9</v>
      </c>
      <c r="B49" s="22">
        <v>118.89</v>
      </c>
      <c r="C49" s="22">
        <v>112.28</v>
      </c>
      <c r="D49" s="22">
        <v>106.78</v>
      </c>
      <c r="E49" s="22">
        <v>98.33</v>
      </c>
      <c r="F49" s="22">
        <v>98.79</v>
      </c>
      <c r="G49" s="22">
        <v>106.15</v>
      </c>
      <c r="H49" s="22">
        <v>114.81</v>
      </c>
      <c r="I49" s="22">
        <v>128.26</v>
      </c>
      <c r="J49" s="22">
        <v>141.03</v>
      </c>
      <c r="K49" s="22">
        <v>146</v>
      </c>
      <c r="L49" s="22">
        <v>147.63999999999999</v>
      </c>
      <c r="M49" s="22">
        <v>144.49</v>
      </c>
      <c r="N49" s="22">
        <v>142.32</v>
      </c>
      <c r="O49" s="22">
        <v>143.75</v>
      </c>
      <c r="P49" s="22">
        <v>144.13999999999999</v>
      </c>
      <c r="Q49" s="22">
        <v>143.97</v>
      </c>
      <c r="R49" s="22">
        <v>143.81</v>
      </c>
      <c r="S49" s="22">
        <v>143.47</v>
      </c>
      <c r="T49" s="22">
        <v>152.78</v>
      </c>
      <c r="U49" s="22">
        <v>148.29</v>
      </c>
      <c r="V49" s="22">
        <v>144.44999999999999</v>
      </c>
      <c r="W49" s="22">
        <v>141.44</v>
      </c>
      <c r="X49" s="22">
        <v>133.99</v>
      </c>
      <c r="Y49" s="22">
        <v>119.09</v>
      </c>
    </row>
    <row r="50" spans="1:25" ht="12" customHeight="1" x14ac:dyDescent="0.2">
      <c r="A50" s="21">
        <v>10</v>
      </c>
      <c r="B50" s="22">
        <v>107.67</v>
      </c>
      <c r="C50" s="22">
        <v>102.37</v>
      </c>
      <c r="D50" s="22">
        <v>93.11</v>
      </c>
      <c r="E50" s="22">
        <v>88.31</v>
      </c>
      <c r="F50" s="22">
        <v>89.37</v>
      </c>
      <c r="G50" s="22">
        <v>98.56</v>
      </c>
      <c r="H50" s="22">
        <v>107.12</v>
      </c>
      <c r="I50" s="22">
        <v>124.48</v>
      </c>
      <c r="J50" s="22">
        <v>137.59</v>
      </c>
      <c r="K50" s="22">
        <v>144.47999999999999</v>
      </c>
      <c r="L50" s="22">
        <v>145.16</v>
      </c>
      <c r="M50" s="22">
        <v>143.72999999999999</v>
      </c>
      <c r="N50" s="22">
        <v>142.07</v>
      </c>
      <c r="O50" s="22">
        <v>143.61000000000001</v>
      </c>
      <c r="P50" s="22">
        <v>143.6</v>
      </c>
      <c r="Q50" s="22">
        <v>142.55000000000001</v>
      </c>
      <c r="R50" s="22">
        <v>141.88999999999999</v>
      </c>
      <c r="S50" s="22">
        <v>143.15</v>
      </c>
      <c r="T50" s="22">
        <v>145.94</v>
      </c>
      <c r="U50" s="22">
        <v>144.88999999999999</v>
      </c>
      <c r="V50" s="22">
        <v>141.28</v>
      </c>
      <c r="W50" s="22">
        <v>142.32</v>
      </c>
      <c r="X50" s="22">
        <v>136.28</v>
      </c>
      <c r="Y50" s="22">
        <v>122.27</v>
      </c>
    </row>
    <row r="51" spans="1:25" ht="12" customHeight="1" x14ac:dyDescent="0.2">
      <c r="A51" s="21">
        <v>11</v>
      </c>
      <c r="B51" s="22">
        <v>113.77</v>
      </c>
      <c r="C51" s="22">
        <v>104.62</v>
      </c>
      <c r="D51" s="22">
        <v>100.31</v>
      </c>
      <c r="E51" s="22">
        <v>98.16</v>
      </c>
      <c r="F51" s="22">
        <v>98.41</v>
      </c>
      <c r="G51" s="22">
        <v>96.91</v>
      </c>
      <c r="H51" s="22">
        <v>103.38</v>
      </c>
      <c r="I51" s="22">
        <v>110.57</v>
      </c>
      <c r="J51" s="22">
        <v>122.85</v>
      </c>
      <c r="K51" s="22">
        <v>130.03</v>
      </c>
      <c r="L51" s="22">
        <v>132.99</v>
      </c>
      <c r="M51" s="22">
        <v>133.85</v>
      </c>
      <c r="N51" s="22">
        <v>132.71</v>
      </c>
      <c r="O51" s="22">
        <v>132.68</v>
      </c>
      <c r="P51" s="22">
        <v>132.93</v>
      </c>
      <c r="Q51" s="22">
        <v>133.44999999999999</v>
      </c>
      <c r="R51" s="22">
        <v>131.07</v>
      </c>
      <c r="S51" s="22">
        <v>136.61000000000001</v>
      </c>
      <c r="T51" s="22">
        <v>144.41999999999999</v>
      </c>
      <c r="U51" s="22">
        <v>144.35</v>
      </c>
      <c r="V51" s="22">
        <v>136.55000000000001</v>
      </c>
      <c r="W51" s="22">
        <v>135.87</v>
      </c>
      <c r="X51" s="22">
        <v>130.84</v>
      </c>
      <c r="Y51" s="22">
        <v>120.42</v>
      </c>
    </row>
    <row r="52" spans="1:25" ht="12" customHeight="1" x14ac:dyDescent="0.2">
      <c r="A52" s="21">
        <v>12</v>
      </c>
      <c r="B52" s="22">
        <v>117.81</v>
      </c>
      <c r="C52" s="22">
        <v>105.99</v>
      </c>
      <c r="D52" s="22">
        <v>99.69</v>
      </c>
      <c r="E52" s="22">
        <v>93.53</v>
      </c>
      <c r="F52" s="22">
        <v>91.29</v>
      </c>
      <c r="G52" s="22">
        <v>93.05</v>
      </c>
      <c r="H52" s="22">
        <v>96.5</v>
      </c>
      <c r="I52" s="22">
        <v>98.69</v>
      </c>
      <c r="J52" s="22">
        <v>111.87</v>
      </c>
      <c r="K52" s="22">
        <v>119.06</v>
      </c>
      <c r="L52" s="22">
        <v>121.82</v>
      </c>
      <c r="M52" s="22">
        <v>123.34</v>
      </c>
      <c r="N52" s="22">
        <v>123.69</v>
      </c>
      <c r="O52" s="22">
        <v>124.42</v>
      </c>
      <c r="P52" s="22">
        <v>124.6</v>
      </c>
      <c r="Q52" s="22">
        <v>125.31</v>
      </c>
      <c r="R52" s="22">
        <v>124.36</v>
      </c>
      <c r="S52" s="22">
        <v>135.24</v>
      </c>
      <c r="T52" s="22">
        <v>145.18</v>
      </c>
      <c r="U52" s="22">
        <v>144.80000000000001</v>
      </c>
      <c r="V52" s="22">
        <v>138.08000000000001</v>
      </c>
      <c r="W52" s="22">
        <v>135.94999999999999</v>
      </c>
      <c r="X52" s="22">
        <v>126.35</v>
      </c>
      <c r="Y52" s="22">
        <v>121.02</v>
      </c>
    </row>
    <row r="53" spans="1:25" ht="12" customHeight="1" x14ac:dyDescent="0.2">
      <c r="A53" s="21">
        <v>13</v>
      </c>
      <c r="B53" s="22">
        <v>104.36</v>
      </c>
      <c r="C53" s="22">
        <v>98.84</v>
      </c>
      <c r="D53" s="22">
        <v>95.33</v>
      </c>
      <c r="E53" s="22">
        <v>92.07</v>
      </c>
      <c r="F53" s="22">
        <v>93.1</v>
      </c>
      <c r="G53" s="22">
        <v>93.91</v>
      </c>
      <c r="H53" s="22">
        <v>102.73</v>
      </c>
      <c r="I53" s="22">
        <v>117.12</v>
      </c>
      <c r="J53" s="22">
        <v>134.01</v>
      </c>
      <c r="K53" s="22">
        <v>142.94999999999999</v>
      </c>
      <c r="L53" s="22">
        <v>144.61000000000001</v>
      </c>
      <c r="M53" s="22">
        <v>142.93</v>
      </c>
      <c r="N53" s="22">
        <v>140.69</v>
      </c>
      <c r="O53" s="22">
        <v>142.32</v>
      </c>
      <c r="P53" s="22">
        <v>142.05000000000001</v>
      </c>
      <c r="Q53" s="22">
        <v>141.5</v>
      </c>
      <c r="R53" s="22">
        <v>139.27000000000001</v>
      </c>
      <c r="S53" s="22">
        <v>138.97</v>
      </c>
      <c r="T53" s="22">
        <v>142.79</v>
      </c>
      <c r="U53" s="22">
        <v>142.27000000000001</v>
      </c>
      <c r="V53" s="22">
        <v>139.74</v>
      </c>
      <c r="W53" s="22">
        <v>133.44999999999999</v>
      </c>
      <c r="X53" s="22">
        <v>121.22</v>
      </c>
      <c r="Y53" s="22">
        <v>109.5</v>
      </c>
    </row>
    <row r="54" spans="1:25" ht="12" customHeight="1" x14ac:dyDescent="0.2">
      <c r="A54" s="21">
        <v>14</v>
      </c>
      <c r="B54" s="22">
        <v>93.19</v>
      </c>
      <c r="C54" s="22">
        <v>90.06</v>
      </c>
      <c r="D54" s="22">
        <v>85.1</v>
      </c>
      <c r="E54" s="22">
        <v>81.95</v>
      </c>
      <c r="F54" s="22">
        <v>81.22</v>
      </c>
      <c r="G54" s="22">
        <v>86.15</v>
      </c>
      <c r="H54" s="22">
        <v>92.15</v>
      </c>
      <c r="I54" s="22">
        <v>112.36</v>
      </c>
      <c r="J54" s="22">
        <v>123.44</v>
      </c>
      <c r="K54" s="22">
        <v>133.30000000000001</v>
      </c>
      <c r="L54" s="22">
        <v>137.02000000000001</v>
      </c>
      <c r="M54" s="22">
        <v>136.16</v>
      </c>
      <c r="N54" s="22">
        <v>130</v>
      </c>
      <c r="O54" s="22">
        <v>135.84</v>
      </c>
      <c r="P54" s="22">
        <v>135.44</v>
      </c>
      <c r="Q54" s="22">
        <v>135.49</v>
      </c>
      <c r="R54" s="22">
        <v>130.57</v>
      </c>
      <c r="S54" s="22">
        <v>128.97999999999999</v>
      </c>
      <c r="T54" s="22">
        <v>137.97</v>
      </c>
      <c r="U54" s="22">
        <v>136.24</v>
      </c>
      <c r="V54" s="22">
        <v>130.81</v>
      </c>
      <c r="W54" s="22">
        <v>123.41</v>
      </c>
      <c r="X54" s="22">
        <v>115.67</v>
      </c>
      <c r="Y54" s="22">
        <v>98.72</v>
      </c>
    </row>
    <row r="55" spans="1:25" ht="12" customHeight="1" x14ac:dyDescent="0.2">
      <c r="A55" s="21">
        <v>15</v>
      </c>
      <c r="B55" s="22">
        <v>95.87</v>
      </c>
      <c r="C55" s="22">
        <v>86.34</v>
      </c>
      <c r="D55" s="22">
        <v>84.1</v>
      </c>
      <c r="E55" s="22">
        <v>84.23</v>
      </c>
      <c r="F55" s="22">
        <v>84.14</v>
      </c>
      <c r="G55" s="22">
        <v>85</v>
      </c>
      <c r="H55" s="22">
        <v>96.03</v>
      </c>
      <c r="I55" s="22">
        <v>112.3</v>
      </c>
      <c r="J55" s="22">
        <v>124.01</v>
      </c>
      <c r="K55" s="22">
        <v>135.83000000000001</v>
      </c>
      <c r="L55" s="22">
        <v>139.03</v>
      </c>
      <c r="M55" s="22">
        <v>136.56</v>
      </c>
      <c r="N55" s="22">
        <v>128.49</v>
      </c>
      <c r="O55" s="22">
        <v>130.57</v>
      </c>
      <c r="P55" s="22">
        <v>105.47</v>
      </c>
      <c r="Q55" s="22">
        <v>126.59</v>
      </c>
      <c r="R55" s="22">
        <v>126.35</v>
      </c>
      <c r="S55" s="22">
        <v>128.01</v>
      </c>
      <c r="T55" s="22">
        <v>138.97999999999999</v>
      </c>
      <c r="U55" s="22">
        <v>135.37</v>
      </c>
      <c r="V55" s="22">
        <v>131.44999999999999</v>
      </c>
      <c r="W55" s="22">
        <v>125.47</v>
      </c>
      <c r="X55" s="22">
        <v>115.68</v>
      </c>
      <c r="Y55" s="22">
        <v>101.67</v>
      </c>
    </row>
    <row r="56" spans="1:25" ht="12" customHeight="1" x14ac:dyDescent="0.2">
      <c r="A56" s="21">
        <v>16</v>
      </c>
      <c r="B56" s="22">
        <v>88.69</v>
      </c>
      <c r="C56" s="22">
        <v>85.39</v>
      </c>
      <c r="D56" s="22">
        <v>83.46</v>
      </c>
      <c r="E56" s="22">
        <v>83.06</v>
      </c>
      <c r="F56" s="22">
        <v>84.25</v>
      </c>
      <c r="G56" s="22">
        <v>86.05</v>
      </c>
      <c r="H56" s="22">
        <v>90.85</v>
      </c>
      <c r="I56" s="22">
        <v>112.49</v>
      </c>
      <c r="J56" s="22">
        <v>124.13</v>
      </c>
      <c r="K56" s="22">
        <v>137.33000000000001</v>
      </c>
      <c r="L56" s="22">
        <v>137.13</v>
      </c>
      <c r="M56" s="22">
        <v>130.86000000000001</v>
      </c>
      <c r="N56" s="22">
        <v>124.3</v>
      </c>
      <c r="O56" s="22">
        <v>102.06</v>
      </c>
      <c r="P56" s="22">
        <v>102.13</v>
      </c>
      <c r="Q56" s="22">
        <v>119.87</v>
      </c>
      <c r="R56" s="22">
        <v>125.12</v>
      </c>
      <c r="S56" s="22">
        <v>126.79</v>
      </c>
      <c r="T56" s="22">
        <v>138.71</v>
      </c>
      <c r="U56" s="22">
        <v>136.76</v>
      </c>
      <c r="V56" s="22">
        <v>127.73</v>
      </c>
      <c r="W56" s="22">
        <v>122.21</v>
      </c>
      <c r="X56" s="22">
        <v>112.62</v>
      </c>
      <c r="Y56" s="22">
        <v>99.39</v>
      </c>
    </row>
    <row r="57" spans="1:25" ht="12" customHeight="1" x14ac:dyDescent="0.2">
      <c r="A57" s="21">
        <v>17</v>
      </c>
      <c r="B57" s="22">
        <v>89.91</v>
      </c>
      <c r="C57" s="22">
        <v>86</v>
      </c>
      <c r="D57" s="22">
        <v>83.88</v>
      </c>
      <c r="E57" s="22">
        <v>84.72</v>
      </c>
      <c r="F57" s="22">
        <v>85.25</v>
      </c>
      <c r="G57" s="22">
        <v>86.14</v>
      </c>
      <c r="H57" s="22">
        <v>91.16</v>
      </c>
      <c r="I57" s="22">
        <v>112.65</v>
      </c>
      <c r="J57" s="22">
        <v>124.56</v>
      </c>
      <c r="K57" s="22">
        <v>137.44999999999999</v>
      </c>
      <c r="L57" s="22">
        <v>137.41</v>
      </c>
      <c r="M57" s="22">
        <v>132.47999999999999</v>
      </c>
      <c r="N57" s="22">
        <v>125.13</v>
      </c>
      <c r="O57" s="22">
        <v>131.57</v>
      </c>
      <c r="P57" s="22">
        <v>130.56</v>
      </c>
      <c r="Q57" s="22">
        <v>125.42</v>
      </c>
      <c r="R57" s="22">
        <v>123.78</v>
      </c>
      <c r="S57" s="22">
        <v>128.43</v>
      </c>
      <c r="T57" s="22">
        <v>138.41</v>
      </c>
      <c r="U57" s="22">
        <v>138.54</v>
      </c>
      <c r="V57" s="22">
        <v>130.72</v>
      </c>
      <c r="W57" s="22">
        <v>123.75</v>
      </c>
      <c r="X57" s="22">
        <v>116.66</v>
      </c>
      <c r="Y57" s="22">
        <v>108.59</v>
      </c>
    </row>
    <row r="58" spans="1:25" x14ac:dyDescent="0.2">
      <c r="A58" s="21">
        <v>18</v>
      </c>
      <c r="B58" s="22">
        <v>108.75</v>
      </c>
      <c r="C58" s="22">
        <v>103.15</v>
      </c>
      <c r="D58" s="22">
        <v>98.75</v>
      </c>
      <c r="E58" s="22">
        <v>99</v>
      </c>
      <c r="F58" s="22">
        <v>98.95</v>
      </c>
      <c r="G58" s="22">
        <v>98.89</v>
      </c>
      <c r="H58" s="22">
        <v>93.94</v>
      </c>
      <c r="I58" s="22">
        <v>104.22</v>
      </c>
      <c r="J58" s="22">
        <v>111.51</v>
      </c>
      <c r="K58" s="22">
        <v>117.05</v>
      </c>
      <c r="L58" s="22">
        <v>120.44</v>
      </c>
      <c r="M58" s="22">
        <v>121.02</v>
      </c>
      <c r="N58" s="22">
        <v>120.1</v>
      </c>
      <c r="O58" s="22">
        <v>119.49</v>
      </c>
      <c r="P58" s="22">
        <v>120.25</v>
      </c>
      <c r="Q58" s="22">
        <v>119.38</v>
      </c>
      <c r="R58" s="22">
        <v>118.81</v>
      </c>
      <c r="S58" s="22">
        <v>123.54</v>
      </c>
      <c r="T58" s="22">
        <v>135.88</v>
      </c>
      <c r="U58" s="22">
        <v>132.75</v>
      </c>
      <c r="V58" s="22">
        <v>124.89</v>
      </c>
      <c r="W58" s="22">
        <v>126.29</v>
      </c>
      <c r="X58" s="22">
        <v>117.37</v>
      </c>
      <c r="Y58" s="22">
        <v>112.25</v>
      </c>
    </row>
    <row r="59" spans="1:25" ht="12" customHeight="1" x14ac:dyDescent="0.2">
      <c r="A59" s="21">
        <v>19</v>
      </c>
      <c r="B59" s="22">
        <v>106.21</v>
      </c>
      <c r="C59" s="22">
        <v>98.93</v>
      </c>
      <c r="D59" s="22">
        <v>90.08</v>
      </c>
      <c r="E59" s="22">
        <v>86.09</v>
      </c>
      <c r="F59" s="22">
        <v>85.43</v>
      </c>
      <c r="G59" s="22">
        <v>85.69</v>
      </c>
      <c r="H59" s="22">
        <v>86.62</v>
      </c>
      <c r="I59" s="22">
        <v>88.98</v>
      </c>
      <c r="J59" s="22">
        <v>103.67</v>
      </c>
      <c r="K59" s="22">
        <v>108.3</v>
      </c>
      <c r="L59" s="22">
        <v>111.5</v>
      </c>
      <c r="M59" s="22">
        <v>112.08</v>
      </c>
      <c r="N59" s="22">
        <v>111.54</v>
      </c>
      <c r="O59" s="22">
        <v>112.02</v>
      </c>
      <c r="P59" s="22">
        <v>112.41</v>
      </c>
      <c r="Q59" s="22">
        <v>112.53</v>
      </c>
      <c r="R59" s="22">
        <v>112.84</v>
      </c>
      <c r="S59" s="22">
        <v>121.39</v>
      </c>
      <c r="T59" s="22">
        <v>133.80000000000001</v>
      </c>
      <c r="U59" s="22">
        <v>137.11000000000001</v>
      </c>
      <c r="V59" s="22">
        <v>131.6</v>
      </c>
      <c r="W59" s="22">
        <v>127.03</v>
      </c>
      <c r="X59" s="22">
        <v>113.62</v>
      </c>
      <c r="Y59" s="22">
        <v>110.2</v>
      </c>
    </row>
    <row r="60" spans="1:25" ht="12" customHeight="1" x14ac:dyDescent="0.2">
      <c r="A60" s="21">
        <v>20</v>
      </c>
      <c r="B60" s="22">
        <v>94.55</v>
      </c>
      <c r="C60" s="22">
        <v>86.98</v>
      </c>
      <c r="D60" s="22">
        <v>84.48</v>
      </c>
      <c r="E60" s="22">
        <v>80.010000000000005</v>
      </c>
      <c r="F60" s="22">
        <v>81.64</v>
      </c>
      <c r="G60" s="22">
        <v>85.96</v>
      </c>
      <c r="H60" s="22">
        <v>90.28</v>
      </c>
      <c r="I60" s="22">
        <v>112.31</v>
      </c>
      <c r="J60" s="22">
        <v>126.15</v>
      </c>
      <c r="K60" s="22">
        <v>138.22999999999999</v>
      </c>
      <c r="L60" s="22">
        <v>141.59</v>
      </c>
      <c r="M60" s="22">
        <v>140.06</v>
      </c>
      <c r="N60" s="22">
        <v>132.07</v>
      </c>
      <c r="O60" s="22">
        <v>140.99</v>
      </c>
      <c r="P60" s="22">
        <v>139.91</v>
      </c>
      <c r="Q60" s="22">
        <v>136.9</v>
      </c>
      <c r="R60" s="22">
        <v>129.47999999999999</v>
      </c>
      <c r="S60" s="22">
        <v>124.44</v>
      </c>
      <c r="T60" s="22">
        <v>133.83000000000001</v>
      </c>
      <c r="U60" s="22">
        <v>132.1</v>
      </c>
      <c r="V60" s="22">
        <v>128.84</v>
      </c>
      <c r="W60" s="22">
        <v>126.94</v>
      </c>
      <c r="X60" s="22">
        <v>114.42</v>
      </c>
      <c r="Y60" s="22">
        <v>105.12</v>
      </c>
    </row>
    <row r="61" spans="1:25" ht="12" customHeight="1" x14ac:dyDescent="0.2">
      <c r="A61" s="21">
        <v>21</v>
      </c>
      <c r="B61" s="22">
        <v>89.21</v>
      </c>
      <c r="C61" s="22">
        <v>84.12</v>
      </c>
      <c r="D61" s="22">
        <v>81.61</v>
      </c>
      <c r="E61" s="22">
        <v>80.25</v>
      </c>
      <c r="F61" s="22">
        <v>80.42</v>
      </c>
      <c r="G61" s="22">
        <v>82.56</v>
      </c>
      <c r="H61" s="22">
        <v>91.16</v>
      </c>
      <c r="I61" s="22">
        <v>113.7</v>
      </c>
      <c r="J61" s="22">
        <v>125.95</v>
      </c>
      <c r="K61" s="22">
        <v>137.71</v>
      </c>
      <c r="L61" s="22">
        <v>141.34</v>
      </c>
      <c r="M61" s="22">
        <v>140.16999999999999</v>
      </c>
      <c r="N61" s="22">
        <v>129.56</v>
      </c>
      <c r="O61" s="22">
        <v>134.49</v>
      </c>
      <c r="P61" s="22">
        <v>132.85</v>
      </c>
      <c r="Q61" s="22">
        <v>128.72999999999999</v>
      </c>
      <c r="R61" s="22">
        <v>127.66</v>
      </c>
      <c r="S61" s="22">
        <v>125.57</v>
      </c>
      <c r="T61" s="22">
        <v>133.16999999999999</v>
      </c>
      <c r="U61" s="22">
        <v>132.57</v>
      </c>
      <c r="V61" s="22">
        <v>128.44</v>
      </c>
      <c r="W61" s="22">
        <v>125.54</v>
      </c>
      <c r="X61" s="22">
        <v>115.05</v>
      </c>
      <c r="Y61" s="22">
        <v>101.03</v>
      </c>
    </row>
    <row r="62" spans="1:25" x14ac:dyDescent="0.2">
      <c r="A62" s="21">
        <v>22</v>
      </c>
      <c r="B62" s="22">
        <v>97.68</v>
      </c>
      <c r="C62" s="22">
        <v>88.95</v>
      </c>
      <c r="D62" s="22">
        <v>86.42</v>
      </c>
      <c r="E62" s="22">
        <v>86.21</v>
      </c>
      <c r="F62" s="22">
        <v>86.69</v>
      </c>
      <c r="G62" s="22">
        <v>89.47</v>
      </c>
      <c r="H62" s="22">
        <v>91.4</v>
      </c>
      <c r="I62" s="22">
        <v>117.31</v>
      </c>
      <c r="J62" s="22">
        <v>127.15</v>
      </c>
      <c r="K62" s="22">
        <v>137.82</v>
      </c>
      <c r="L62" s="22">
        <v>141.63999999999999</v>
      </c>
      <c r="M62" s="22">
        <v>140.59</v>
      </c>
      <c r="N62" s="22">
        <v>136.22</v>
      </c>
      <c r="O62" s="22">
        <v>141.19999999999999</v>
      </c>
      <c r="P62" s="22">
        <v>140.16999999999999</v>
      </c>
      <c r="Q62" s="22">
        <v>137.07</v>
      </c>
      <c r="R62" s="22">
        <v>133</v>
      </c>
      <c r="S62" s="22">
        <v>125.8</v>
      </c>
      <c r="T62" s="22">
        <v>135.71</v>
      </c>
      <c r="U62" s="22">
        <v>136.66999999999999</v>
      </c>
      <c r="V62" s="22">
        <v>135.96</v>
      </c>
      <c r="W62" s="22">
        <v>130.41</v>
      </c>
      <c r="X62" s="22">
        <v>119.7</v>
      </c>
      <c r="Y62" s="22">
        <v>108.37</v>
      </c>
    </row>
    <row r="63" spans="1:25" ht="12" customHeight="1" x14ac:dyDescent="0.2">
      <c r="A63" s="21">
        <v>23</v>
      </c>
      <c r="B63" s="22">
        <v>101.13</v>
      </c>
      <c r="C63" s="22">
        <v>90.39</v>
      </c>
      <c r="D63" s="22">
        <v>87.58</v>
      </c>
      <c r="E63" s="22">
        <v>87.19</v>
      </c>
      <c r="F63" s="22">
        <v>88.16</v>
      </c>
      <c r="G63" s="22">
        <v>92.63</v>
      </c>
      <c r="H63" s="22">
        <v>99.77</v>
      </c>
      <c r="I63" s="22">
        <v>120.37</v>
      </c>
      <c r="J63" s="22">
        <v>132.71</v>
      </c>
      <c r="K63" s="22">
        <v>141.29</v>
      </c>
      <c r="L63" s="22">
        <v>146.31</v>
      </c>
      <c r="M63" s="22">
        <v>145.30000000000001</v>
      </c>
      <c r="N63" s="22">
        <v>139.1</v>
      </c>
      <c r="O63" s="22">
        <v>143.97999999999999</v>
      </c>
      <c r="P63" s="22">
        <v>143.07</v>
      </c>
      <c r="Q63" s="22">
        <v>139.88</v>
      </c>
      <c r="R63" s="22">
        <v>136.22999999999999</v>
      </c>
      <c r="S63" s="22">
        <v>131.13</v>
      </c>
      <c r="T63" s="22">
        <v>138.58000000000001</v>
      </c>
      <c r="U63" s="22">
        <v>141.13999999999999</v>
      </c>
      <c r="V63" s="22">
        <v>139.4</v>
      </c>
      <c r="W63" s="22">
        <v>136.32</v>
      </c>
      <c r="X63" s="22">
        <v>125.05</v>
      </c>
      <c r="Y63" s="22">
        <v>113.67</v>
      </c>
    </row>
    <row r="64" spans="1:25" ht="12" customHeight="1" x14ac:dyDescent="0.2">
      <c r="A64" s="21">
        <v>24</v>
      </c>
      <c r="B64" s="22">
        <v>99.54</v>
      </c>
      <c r="C64" s="22">
        <v>88.7</v>
      </c>
      <c r="D64" s="22">
        <v>86.51</v>
      </c>
      <c r="E64" s="22">
        <v>85.41</v>
      </c>
      <c r="F64" s="22">
        <v>86.44</v>
      </c>
      <c r="G64" s="22">
        <v>89.2</v>
      </c>
      <c r="H64" s="22">
        <v>98.01</v>
      </c>
      <c r="I64" s="22">
        <v>122.78</v>
      </c>
      <c r="J64" s="22">
        <v>136.43</v>
      </c>
      <c r="K64" s="22">
        <v>145.43</v>
      </c>
      <c r="L64" s="22">
        <v>149.59</v>
      </c>
      <c r="M64" s="22">
        <v>149.47</v>
      </c>
      <c r="N64" s="22">
        <v>143.72</v>
      </c>
      <c r="O64" s="22">
        <v>147.75</v>
      </c>
      <c r="P64" s="22">
        <v>148.58000000000001</v>
      </c>
      <c r="Q64" s="22">
        <v>143.47999999999999</v>
      </c>
      <c r="R64" s="22">
        <v>137.93</v>
      </c>
      <c r="S64" s="22">
        <v>132.19</v>
      </c>
      <c r="T64" s="22">
        <v>140.88</v>
      </c>
      <c r="U64" s="22">
        <v>142.83000000000001</v>
      </c>
      <c r="V64" s="22">
        <v>139</v>
      </c>
      <c r="W64" s="22">
        <v>136.4</v>
      </c>
      <c r="X64" s="22">
        <v>126.17</v>
      </c>
      <c r="Y64" s="22">
        <v>112.85</v>
      </c>
    </row>
    <row r="65" spans="1:25" ht="12" customHeight="1" x14ac:dyDescent="0.2">
      <c r="A65" s="21">
        <v>25</v>
      </c>
      <c r="B65" s="22">
        <v>111.05</v>
      </c>
      <c r="C65" s="22">
        <v>103.55</v>
      </c>
      <c r="D65" s="22">
        <v>102.07</v>
      </c>
      <c r="E65" s="22">
        <v>100.66</v>
      </c>
      <c r="F65" s="22">
        <v>100.45</v>
      </c>
      <c r="G65" s="22">
        <v>101.73</v>
      </c>
      <c r="H65" s="22">
        <v>101.72</v>
      </c>
      <c r="I65" s="22">
        <v>110.04</v>
      </c>
      <c r="J65" s="22">
        <v>119.45</v>
      </c>
      <c r="K65" s="22">
        <v>126.64</v>
      </c>
      <c r="L65" s="22">
        <v>135.58000000000001</v>
      </c>
      <c r="M65" s="22">
        <v>136.44</v>
      </c>
      <c r="N65" s="22">
        <v>133.93</v>
      </c>
      <c r="O65" s="22">
        <v>127.6</v>
      </c>
      <c r="P65" s="22">
        <v>126.45</v>
      </c>
      <c r="Q65" s="22">
        <v>125.12</v>
      </c>
      <c r="R65" s="22">
        <v>124.41</v>
      </c>
      <c r="S65" s="22">
        <v>126.51</v>
      </c>
      <c r="T65" s="22">
        <v>141.93</v>
      </c>
      <c r="U65" s="22">
        <v>143.75</v>
      </c>
      <c r="V65" s="22">
        <v>137.02000000000001</v>
      </c>
      <c r="W65" s="22">
        <v>130.69999999999999</v>
      </c>
      <c r="X65" s="22">
        <v>122.43</v>
      </c>
      <c r="Y65" s="22">
        <v>114.7</v>
      </c>
    </row>
    <row r="66" spans="1:25" ht="12" customHeight="1" x14ac:dyDescent="0.2">
      <c r="A66" s="21">
        <v>26</v>
      </c>
      <c r="B66" s="22">
        <v>106.97</v>
      </c>
      <c r="C66" s="22">
        <v>99.15</v>
      </c>
      <c r="D66" s="22">
        <v>95.09</v>
      </c>
      <c r="E66" s="22">
        <v>91.11</v>
      </c>
      <c r="F66" s="22">
        <v>88.81</v>
      </c>
      <c r="G66" s="22">
        <v>90.32</v>
      </c>
      <c r="H66" s="22">
        <v>92.51</v>
      </c>
      <c r="I66" s="22">
        <v>97.05</v>
      </c>
      <c r="J66" s="22">
        <v>106.87</v>
      </c>
      <c r="K66" s="22">
        <v>113.41</v>
      </c>
      <c r="L66" s="22">
        <v>117.57</v>
      </c>
      <c r="M66" s="22">
        <v>119.15</v>
      </c>
      <c r="N66" s="22">
        <v>118.59</v>
      </c>
      <c r="O66" s="22">
        <v>117.82</v>
      </c>
      <c r="P66" s="22">
        <v>117.62</v>
      </c>
      <c r="Q66" s="22">
        <v>117.06</v>
      </c>
      <c r="R66" s="22">
        <v>115.21</v>
      </c>
      <c r="S66" s="22">
        <v>120.25</v>
      </c>
      <c r="T66" s="22">
        <v>133.13999999999999</v>
      </c>
      <c r="U66" s="22">
        <v>138.31</v>
      </c>
      <c r="V66" s="22">
        <v>129.19</v>
      </c>
      <c r="W66" s="22">
        <v>126.88</v>
      </c>
      <c r="X66" s="22">
        <v>118.31</v>
      </c>
      <c r="Y66" s="22">
        <v>112.54</v>
      </c>
    </row>
    <row r="67" spans="1:25" ht="12" customHeight="1" x14ac:dyDescent="0.2">
      <c r="A67" s="21">
        <v>27</v>
      </c>
      <c r="B67" s="22">
        <v>94.11</v>
      </c>
      <c r="C67" s="22">
        <v>85.66</v>
      </c>
      <c r="D67" s="22">
        <v>84.09</v>
      </c>
      <c r="E67" s="22">
        <v>83.14</v>
      </c>
      <c r="F67" s="22">
        <v>83.18</v>
      </c>
      <c r="G67" s="22">
        <v>85.55</v>
      </c>
      <c r="H67" s="22">
        <v>101.81</v>
      </c>
      <c r="I67" s="22">
        <v>128.56</v>
      </c>
      <c r="J67" s="22">
        <v>137.53</v>
      </c>
      <c r="K67" s="22">
        <v>145.29</v>
      </c>
      <c r="L67" s="22">
        <v>149.05000000000001</v>
      </c>
      <c r="M67" s="22">
        <v>148.69999999999999</v>
      </c>
      <c r="N67" s="22">
        <v>144.66999999999999</v>
      </c>
      <c r="O67" s="22">
        <v>147.38</v>
      </c>
      <c r="P67" s="22">
        <v>146.66</v>
      </c>
      <c r="Q67" s="22">
        <v>143.05000000000001</v>
      </c>
      <c r="R67" s="22">
        <v>137.75</v>
      </c>
      <c r="S67" s="22">
        <v>134.53</v>
      </c>
      <c r="T67" s="22">
        <v>141.85</v>
      </c>
      <c r="U67" s="22">
        <v>142.71</v>
      </c>
      <c r="V67" s="22">
        <v>138.44</v>
      </c>
      <c r="W67" s="22">
        <v>135.65</v>
      </c>
      <c r="X67" s="22">
        <v>125.92</v>
      </c>
      <c r="Y67" s="22">
        <v>106.53</v>
      </c>
    </row>
    <row r="68" spans="1:25" ht="12" customHeight="1" x14ac:dyDescent="0.2">
      <c r="A68" s="21">
        <v>28</v>
      </c>
      <c r="B68" s="22">
        <v>101.14</v>
      </c>
      <c r="C68" s="22">
        <v>90.76</v>
      </c>
      <c r="D68" s="22">
        <v>89.44</v>
      </c>
      <c r="E68" s="22">
        <v>88.82</v>
      </c>
      <c r="F68" s="22">
        <v>89</v>
      </c>
      <c r="G68" s="22">
        <v>90.53</v>
      </c>
      <c r="H68" s="22">
        <v>104.37</v>
      </c>
      <c r="I68" s="22">
        <v>125</v>
      </c>
      <c r="J68" s="22">
        <v>138.01</v>
      </c>
      <c r="K68" s="22">
        <v>143.44999999999999</v>
      </c>
      <c r="L68" s="22">
        <v>147.04</v>
      </c>
      <c r="M68" s="22">
        <v>147.56</v>
      </c>
      <c r="N68" s="22">
        <v>142.87</v>
      </c>
      <c r="O68" s="22">
        <v>146.79</v>
      </c>
      <c r="P68" s="22">
        <v>146.30000000000001</v>
      </c>
      <c r="Q68" s="22">
        <v>142.97</v>
      </c>
      <c r="R68" s="22">
        <v>139.47999999999999</v>
      </c>
      <c r="S68" s="22">
        <v>135.19999999999999</v>
      </c>
      <c r="T68" s="22">
        <v>142.4</v>
      </c>
      <c r="U68" s="22">
        <v>143.91999999999999</v>
      </c>
      <c r="V68" s="22">
        <v>142.61000000000001</v>
      </c>
      <c r="W68" s="22">
        <v>139.86000000000001</v>
      </c>
      <c r="X68" s="22">
        <v>128.22999999999999</v>
      </c>
      <c r="Y68" s="22">
        <v>114.02</v>
      </c>
    </row>
    <row r="69" spans="1:25" ht="12" customHeight="1" x14ac:dyDescent="0.2">
      <c r="A69" s="21">
        <v>29</v>
      </c>
      <c r="B69" s="22">
        <v>100.68</v>
      </c>
      <c r="C69" s="22">
        <v>86.11</v>
      </c>
      <c r="D69" s="22">
        <v>84.19</v>
      </c>
      <c r="E69" s="22">
        <v>83.31</v>
      </c>
      <c r="F69" s="22">
        <v>83.61</v>
      </c>
      <c r="G69" s="22">
        <v>86.62</v>
      </c>
      <c r="H69" s="22">
        <v>101.38</v>
      </c>
      <c r="I69" s="22">
        <v>123.63</v>
      </c>
      <c r="J69" s="22">
        <v>136.06</v>
      </c>
      <c r="K69" s="22">
        <v>142.76</v>
      </c>
      <c r="L69" s="22">
        <v>146.77000000000001</v>
      </c>
      <c r="M69" s="22">
        <v>148.55000000000001</v>
      </c>
      <c r="N69" s="22">
        <v>143.93</v>
      </c>
      <c r="O69" s="22">
        <v>149.30000000000001</v>
      </c>
      <c r="P69" s="22">
        <v>145.21</v>
      </c>
      <c r="Q69" s="22">
        <v>142.84</v>
      </c>
      <c r="R69" s="22">
        <v>139.11000000000001</v>
      </c>
      <c r="S69" s="22">
        <v>136.74</v>
      </c>
      <c r="T69" s="22">
        <v>139.30000000000001</v>
      </c>
      <c r="U69" s="22">
        <v>140.63</v>
      </c>
      <c r="V69" s="22">
        <v>138.83000000000001</v>
      </c>
      <c r="W69" s="22">
        <v>137.5</v>
      </c>
      <c r="X69" s="22">
        <v>128.41999999999999</v>
      </c>
      <c r="Y69" s="22">
        <v>113.46</v>
      </c>
    </row>
    <row r="70" spans="1:25" ht="12" customHeight="1" x14ac:dyDescent="0.2">
      <c r="A70" s="21">
        <v>30</v>
      </c>
      <c r="B70" s="22">
        <v>103.9</v>
      </c>
      <c r="C70" s="22">
        <v>94.29</v>
      </c>
      <c r="D70" s="22">
        <v>91.27</v>
      </c>
      <c r="E70" s="22">
        <v>90.94</v>
      </c>
      <c r="F70" s="22">
        <v>91.73</v>
      </c>
      <c r="G70" s="22">
        <v>93.2</v>
      </c>
      <c r="H70" s="22">
        <v>100.66</v>
      </c>
      <c r="I70" s="22">
        <v>125.91</v>
      </c>
      <c r="J70" s="22">
        <v>137.61000000000001</v>
      </c>
      <c r="K70" s="22">
        <v>145.96</v>
      </c>
      <c r="L70" s="22">
        <v>148.02000000000001</v>
      </c>
      <c r="M70" s="22">
        <v>149.44</v>
      </c>
      <c r="N70" s="22">
        <v>147.11000000000001</v>
      </c>
      <c r="O70" s="22">
        <v>151.1</v>
      </c>
      <c r="P70" s="22">
        <v>147.83000000000001</v>
      </c>
      <c r="Q70" s="22">
        <v>145.62</v>
      </c>
      <c r="R70" s="22">
        <v>142</v>
      </c>
      <c r="S70" s="22">
        <v>137.78</v>
      </c>
      <c r="T70" s="22">
        <v>142.85</v>
      </c>
      <c r="U70" s="22">
        <v>144.22</v>
      </c>
      <c r="V70" s="22">
        <v>140.91</v>
      </c>
      <c r="W70" s="22">
        <v>141.47999999999999</v>
      </c>
      <c r="X70" s="22">
        <v>131.61000000000001</v>
      </c>
      <c r="Y70" s="22">
        <v>116.48</v>
      </c>
    </row>
    <row r="71" spans="1:25" ht="12" customHeight="1" x14ac:dyDescent="0.2">
      <c r="A71" s="21">
        <v>31</v>
      </c>
      <c r="B71" s="22">
        <v>100.79</v>
      </c>
      <c r="C71" s="22">
        <v>91.93</v>
      </c>
      <c r="D71" s="22">
        <v>90.3</v>
      </c>
      <c r="E71" s="22">
        <v>90.64</v>
      </c>
      <c r="F71" s="22">
        <v>91.43</v>
      </c>
      <c r="G71" s="22">
        <v>92.85</v>
      </c>
      <c r="H71" s="22">
        <v>101.49</v>
      </c>
      <c r="I71" s="22">
        <v>122.82</v>
      </c>
      <c r="J71" s="22">
        <v>141.37</v>
      </c>
      <c r="K71" s="22">
        <v>148.34</v>
      </c>
      <c r="L71" s="22">
        <v>149.61000000000001</v>
      </c>
      <c r="M71" s="22">
        <v>152.29</v>
      </c>
      <c r="N71" s="22">
        <v>148.16</v>
      </c>
      <c r="O71" s="22">
        <v>152.18</v>
      </c>
      <c r="P71" s="22">
        <v>149.72</v>
      </c>
      <c r="Q71" s="22">
        <v>146.26</v>
      </c>
      <c r="R71" s="22">
        <v>143.69</v>
      </c>
      <c r="S71" s="22">
        <v>140.76</v>
      </c>
      <c r="T71" s="22">
        <v>144.80000000000001</v>
      </c>
      <c r="U71" s="22">
        <v>146.41</v>
      </c>
      <c r="V71" s="22">
        <v>144.78</v>
      </c>
      <c r="W71" s="22">
        <v>141.88999999999999</v>
      </c>
      <c r="X71" s="22">
        <v>128.82</v>
      </c>
      <c r="Y71" s="22">
        <v>116.24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21">
        <v>1</v>
      </c>
      <c r="B75" s="22">
        <v>79.13</v>
      </c>
      <c r="C75" s="22">
        <v>75.38</v>
      </c>
      <c r="D75" s="22">
        <v>75.430000000000007</v>
      </c>
      <c r="E75" s="22">
        <v>68.239999999999995</v>
      </c>
      <c r="F75" s="22">
        <v>64.37</v>
      </c>
      <c r="G75" s="22">
        <v>62.03</v>
      </c>
      <c r="H75" s="22">
        <v>63.75</v>
      </c>
      <c r="I75" s="22">
        <v>63.87</v>
      </c>
      <c r="J75" s="22">
        <v>64.11</v>
      </c>
      <c r="K75" s="22">
        <v>61.64</v>
      </c>
      <c r="L75" s="22">
        <v>64.77</v>
      </c>
      <c r="M75" s="22">
        <v>67.819999999999993</v>
      </c>
      <c r="N75" s="22">
        <v>71.28</v>
      </c>
      <c r="O75" s="22">
        <v>73.739999999999995</v>
      </c>
      <c r="P75" s="22">
        <v>74.98</v>
      </c>
      <c r="Q75" s="22">
        <v>75.44</v>
      </c>
      <c r="R75" s="22">
        <v>77.06</v>
      </c>
      <c r="S75" s="22">
        <v>78.92</v>
      </c>
      <c r="T75" s="22">
        <v>80.78</v>
      </c>
      <c r="U75" s="22">
        <v>81.260000000000005</v>
      </c>
      <c r="V75" s="22">
        <v>80.69</v>
      </c>
      <c r="W75" s="22">
        <v>80.2</v>
      </c>
      <c r="X75" s="22">
        <v>79.5</v>
      </c>
      <c r="Y75" s="22">
        <v>77.150000000000006</v>
      </c>
    </row>
    <row r="76" spans="1:25" ht="12" customHeight="1" x14ac:dyDescent="0.2">
      <c r="A76" s="21">
        <v>2</v>
      </c>
      <c r="B76" s="22">
        <v>76.69</v>
      </c>
      <c r="C76" s="22">
        <v>65.61</v>
      </c>
      <c r="D76" s="22">
        <v>61.35</v>
      </c>
      <c r="E76" s="22">
        <v>59.04</v>
      </c>
      <c r="F76" s="22">
        <v>58.61</v>
      </c>
      <c r="G76" s="22">
        <v>59.77</v>
      </c>
      <c r="H76" s="22">
        <v>63.61</v>
      </c>
      <c r="I76" s="22">
        <v>65.34</v>
      </c>
      <c r="J76" s="22">
        <v>76.78</v>
      </c>
      <c r="K76" s="22">
        <v>79.25</v>
      </c>
      <c r="L76" s="22">
        <v>80.61</v>
      </c>
      <c r="M76" s="22">
        <v>81.489999999999995</v>
      </c>
      <c r="N76" s="22">
        <v>81.69</v>
      </c>
      <c r="O76" s="22">
        <v>81.77</v>
      </c>
      <c r="P76" s="22">
        <v>81.819999999999993</v>
      </c>
      <c r="Q76" s="22">
        <v>81.7</v>
      </c>
      <c r="R76" s="22">
        <v>82.58</v>
      </c>
      <c r="S76" s="22">
        <v>85.07</v>
      </c>
      <c r="T76" s="22">
        <v>93.42</v>
      </c>
      <c r="U76" s="22">
        <v>94.4</v>
      </c>
      <c r="V76" s="22">
        <v>87.91</v>
      </c>
      <c r="W76" s="22">
        <v>85.99</v>
      </c>
      <c r="X76" s="22">
        <v>84.82</v>
      </c>
      <c r="Y76" s="22">
        <v>82.3</v>
      </c>
    </row>
    <row r="77" spans="1:25" ht="12" customHeight="1" x14ac:dyDescent="0.2">
      <c r="A77" s="21">
        <v>3</v>
      </c>
      <c r="B77" s="22">
        <v>79.209999999999994</v>
      </c>
      <c r="C77" s="22">
        <v>73.37</v>
      </c>
      <c r="D77" s="22">
        <v>67.459999999999994</v>
      </c>
      <c r="E77" s="22">
        <v>66.44</v>
      </c>
      <c r="F77" s="22">
        <v>65.540000000000006</v>
      </c>
      <c r="G77" s="22">
        <v>66.53</v>
      </c>
      <c r="H77" s="22">
        <v>69.400000000000006</v>
      </c>
      <c r="I77" s="22">
        <v>73.64</v>
      </c>
      <c r="J77" s="22">
        <v>80.150000000000006</v>
      </c>
      <c r="K77" s="22">
        <v>86.03</v>
      </c>
      <c r="L77" s="22">
        <v>89.33</v>
      </c>
      <c r="M77" s="22">
        <v>90.05</v>
      </c>
      <c r="N77" s="22">
        <v>89.66</v>
      </c>
      <c r="O77" s="22">
        <v>90.21</v>
      </c>
      <c r="P77" s="22">
        <v>90.19</v>
      </c>
      <c r="Q77" s="22">
        <v>89.73</v>
      </c>
      <c r="R77" s="22">
        <v>90.15</v>
      </c>
      <c r="S77" s="22">
        <v>93.02</v>
      </c>
      <c r="T77" s="22">
        <v>98.95</v>
      </c>
      <c r="U77" s="22">
        <v>99.28</v>
      </c>
      <c r="V77" s="22">
        <v>94.05</v>
      </c>
      <c r="W77" s="22">
        <v>91.97</v>
      </c>
      <c r="X77" s="22">
        <v>90.94</v>
      </c>
      <c r="Y77" s="22">
        <v>83.91</v>
      </c>
    </row>
    <row r="78" spans="1:25" ht="12" customHeight="1" x14ac:dyDescent="0.2">
      <c r="A78" s="21">
        <v>4</v>
      </c>
      <c r="B78" s="22">
        <v>78.89</v>
      </c>
      <c r="C78" s="22">
        <v>73.06</v>
      </c>
      <c r="D78" s="22">
        <v>67.14</v>
      </c>
      <c r="E78" s="22">
        <v>60.81</v>
      </c>
      <c r="F78" s="22">
        <v>60.3</v>
      </c>
      <c r="G78" s="22">
        <v>61.35</v>
      </c>
      <c r="H78" s="22">
        <v>66.13</v>
      </c>
      <c r="I78" s="22">
        <v>68.22</v>
      </c>
      <c r="J78" s="22">
        <v>79.349999999999994</v>
      </c>
      <c r="K78" s="22">
        <v>84.67</v>
      </c>
      <c r="L78" s="22">
        <v>88.18</v>
      </c>
      <c r="M78" s="22">
        <v>88.8</v>
      </c>
      <c r="N78" s="22">
        <v>88.91</v>
      </c>
      <c r="O78" s="22">
        <v>89.04</v>
      </c>
      <c r="P78" s="22">
        <v>89.36</v>
      </c>
      <c r="Q78" s="22">
        <v>89.08</v>
      </c>
      <c r="R78" s="22">
        <v>89.06</v>
      </c>
      <c r="S78" s="22">
        <v>92.14</v>
      </c>
      <c r="T78" s="22">
        <v>98.97</v>
      </c>
      <c r="U78" s="22">
        <v>97.92</v>
      </c>
      <c r="V78" s="22">
        <v>91.55</v>
      </c>
      <c r="W78" s="22">
        <v>89.89</v>
      </c>
      <c r="X78" s="22">
        <v>88.65</v>
      </c>
      <c r="Y78" s="22">
        <v>80.900000000000006</v>
      </c>
    </row>
    <row r="79" spans="1:25" ht="12" customHeight="1" x14ac:dyDescent="0.2">
      <c r="A79" s="21">
        <v>5</v>
      </c>
      <c r="B79" s="22">
        <v>76.2</v>
      </c>
      <c r="C79" s="22">
        <v>67.27</v>
      </c>
      <c r="D79" s="22">
        <v>61.4</v>
      </c>
      <c r="E79" s="22">
        <v>59.21</v>
      </c>
      <c r="F79" s="22">
        <v>58.6</v>
      </c>
      <c r="G79" s="22">
        <v>59.39</v>
      </c>
      <c r="H79" s="22">
        <v>62.68</v>
      </c>
      <c r="I79" s="22">
        <v>66.14</v>
      </c>
      <c r="J79" s="22">
        <v>77.17</v>
      </c>
      <c r="K79" s="22">
        <v>80.599999999999994</v>
      </c>
      <c r="L79" s="22">
        <v>82.8</v>
      </c>
      <c r="M79" s="22">
        <v>83.81</v>
      </c>
      <c r="N79" s="22">
        <v>83.78</v>
      </c>
      <c r="O79" s="22">
        <v>84.05</v>
      </c>
      <c r="P79" s="22">
        <v>83.91</v>
      </c>
      <c r="Q79" s="22">
        <v>83.48</v>
      </c>
      <c r="R79" s="22">
        <v>84.03</v>
      </c>
      <c r="S79" s="22">
        <v>87.25</v>
      </c>
      <c r="T79" s="22">
        <v>95.74</v>
      </c>
      <c r="U79" s="22">
        <v>93.59</v>
      </c>
      <c r="V79" s="22">
        <v>87.28</v>
      </c>
      <c r="W79" s="22">
        <v>84.9</v>
      </c>
      <c r="X79" s="22">
        <v>83.94</v>
      </c>
      <c r="Y79" s="22">
        <v>78.27</v>
      </c>
    </row>
    <row r="80" spans="1:25" ht="12" customHeight="1" x14ac:dyDescent="0.2">
      <c r="A80" s="21">
        <v>6</v>
      </c>
      <c r="B80" s="22">
        <v>77.09</v>
      </c>
      <c r="C80" s="22">
        <v>67.92</v>
      </c>
      <c r="D80" s="22">
        <v>63.86</v>
      </c>
      <c r="E80" s="22">
        <v>60.01</v>
      </c>
      <c r="F80" s="22">
        <v>59.21</v>
      </c>
      <c r="G80" s="22">
        <v>59.48</v>
      </c>
      <c r="H80" s="22">
        <v>64.88</v>
      </c>
      <c r="I80" s="22">
        <v>68.08</v>
      </c>
      <c r="J80" s="22">
        <v>79.010000000000005</v>
      </c>
      <c r="K80" s="22">
        <v>81.709999999999994</v>
      </c>
      <c r="L80" s="22">
        <v>84.26</v>
      </c>
      <c r="M80" s="22">
        <v>84.76</v>
      </c>
      <c r="N80" s="22">
        <v>84.71</v>
      </c>
      <c r="O80" s="22">
        <v>84.87</v>
      </c>
      <c r="P80" s="22">
        <v>84.6</v>
      </c>
      <c r="Q80" s="22">
        <v>84.46</v>
      </c>
      <c r="R80" s="22">
        <v>85.06</v>
      </c>
      <c r="S80" s="22">
        <v>87.63</v>
      </c>
      <c r="T80" s="22">
        <v>95.12</v>
      </c>
      <c r="U80" s="22">
        <v>94.4</v>
      </c>
      <c r="V80" s="22">
        <v>88.07</v>
      </c>
      <c r="W80" s="22">
        <v>86.46</v>
      </c>
      <c r="X80" s="22">
        <v>85.72</v>
      </c>
      <c r="Y80" s="22">
        <v>81.069999999999993</v>
      </c>
    </row>
    <row r="81" spans="1:25" ht="12" customHeight="1" x14ac:dyDescent="0.2">
      <c r="A81" s="21">
        <v>7</v>
      </c>
      <c r="B81" s="22">
        <v>77.13</v>
      </c>
      <c r="C81" s="22">
        <v>69.06</v>
      </c>
      <c r="D81" s="22">
        <v>64.23</v>
      </c>
      <c r="E81" s="22">
        <v>59.54</v>
      </c>
      <c r="F81" s="22">
        <v>58.9</v>
      </c>
      <c r="G81" s="22">
        <v>58.74</v>
      </c>
      <c r="H81" s="22">
        <v>61.98</v>
      </c>
      <c r="I81" s="22">
        <v>62.81</v>
      </c>
      <c r="J81" s="22">
        <v>75.17</v>
      </c>
      <c r="K81" s="22">
        <v>77.650000000000006</v>
      </c>
      <c r="L81" s="22">
        <v>79.290000000000006</v>
      </c>
      <c r="M81" s="22">
        <v>80.06</v>
      </c>
      <c r="N81" s="22">
        <v>80.260000000000005</v>
      </c>
      <c r="O81" s="22">
        <v>80.42</v>
      </c>
      <c r="P81" s="22">
        <v>80.3</v>
      </c>
      <c r="Q81" s="22">
        <v>80.12</v>
      </c>
      <c r="R81" s="22">
        <v>80.459999999999994</v>
      </c>
      <c r="S81" s="22">
        <v>82.29</v>
      </c>
      <c r="T81" s="22">
        <v>87.08</v>
      </c>
      <c r="U81" s="22">
        <v>87.29</v>
      </c>
      <c r="V81" s="22">
        <v>84.22</v>
      </c>
      <c r="W81" s="22">
        <v>82.6</v>
      </c>
      <c r="X81" s="22">
        <v>81.819999999999993</v>
      </c>
      <c r="Y81" s="22">
        <v>78.25</v>
      </c>
    </row>
    <row r="82" spans="1:25" ht="12" customHeight="1" x14ac:dyDescent="0.2">
      <c r="A82" s="21">
        <v>8</v>
      </c>
      <c r="B82" s="22">
        <v>79.3</v>
      </c>
      <c r="C82" s="22">
        <v>74.91</v>
      </c>
      <c r="D82" s="22">
        <v>69.45</v>
      </c>
      <c r="E82" s="22">
        <v>65.97</v>
      </c>
      <c r="F82" s="22">
        <v>65.510000000000005</v>
      </c>
      <c r="G82" s="22">
        <v>65.900000000000006</v>
      </c>
      <c r="H82" s="22">
        <v>70.08</v>
      </c>
      <c r="I82" s="22">
        <v>68.239999999999995</v>
      </c>
      <c r="J82" s="22">
        <v>79.25</v>
      </c>
      <c r="K82" s="22">
        <v>84.04</v>
      </c>
      <c r="L82" s="22">
        <v>87.72</v>
      </c>
      <c r="M82" s="22">
        <v>88.56</v>
      </c>
      <c r="N82" s="22">
        <v>88.52</v>
      </c>
      <c r="O82" s="22">
        <v>88.67</v>
      </c>
      <c r="P82" s="22">
        <v>88.53</v>
      </c>
      <c r="Q82" s="22">
        <v>88.41</v>
      </c>
      <c r="R82" s="22">
        <v>89.45</v>
      </c>
      <c r="S82" s="22">
        <v>92.84</v>
      </c>
      <c r="T82" s="22">
        <v>100.41</v>
      </c>
      <c r="U82" s="22">
        <v>100.13</v>
      </c>
      <c r="V82" s="22">
        <v>94.81</v>
      </c>
      <c r="W82" s="22">
        <v>91.01</v>
      </c>
      <c r="X82" s="22">
        <v>89.19</v>
      </c>
      <c r="Y82" s="22">
        <v>85.78</v>
      </c>
    </row>
    <row r="83" spans="1:25" ht="12" customHeight="1" x14ac:dyDescent="0.2">
      <c r="A83" s="21">
        <v>9</v>
      </c>
      <c r="B83" s="22">
        <v>80.95</v>
      </c>
      <c r="C83" s="22">
        <v>76.45</v>
      </c>
      <c r="D83" s="22">
        <v>72.709999999999994</v>
      </c>
      <c r="E83" s="22">
        <v>66.959999999999994</v>
      </c>
      <c r="F83" s="22">
        <v>67.27</v>
      </c>
      <c r="G83" s="22">
        <v>72.28</v>
      </c>
      <c r="H83" s="22">
        <v>78.180000000000007</v>
      </c>
      <c r="I83" s="22">
        <v>87.33</v>
      </c>
      <c r="J83" s="22">
        <v>96.03</v>
      </c>
      <c r="K83" s="22">
        <v>99.41</v>
      </c>
      <c r="L83" s="22">
        <v>100.53</v>
      </c>
      <c r="M83" s="22">
        <v>98.38</v>
      </c>
      <c r="N83" s="22">
        <v>96.91</v>
      </c>
      <c r="O83" s="22">
        <v>97.88</v>
      </c>
      <c r="P83" s="22">
        <v>98.14</v>
      </c>
      <c r="Q83" s="22">
        <v>98.03</v>
      </c>
      <c r="R83" s="22">
        <v>97.92</v>
      </c>
      <c r="S83" s="22">
        <v>97.69</v>
      </c>
      <c r="T83" s="22">
        <v>104.03</v>
      </c>
      <c r="U83" s="22">
        <v>100.97</v>
      </c>
      <c r="V83" s="22">
        <v>98.36</v>
      </c>
      <c r="W83" s="22">
        <v>96.31</v>
      </c>
      <c r="X83" s="22">
        <v>91.23</v>
      </c>
      <c r="Y83" s="22">
        <v>81.09</v>
      </c>
    </row>
    <row r="84" spans="1:25" ht="12" customHeight="1" x14ac:dyDescent="0.2">
      <c r="A84" s="21">
        <v>10</v>
      </c>
      <c r="B84" s="22">
        <v>73.31</v>
      </c>
      <c r="C84" s="22">
        <v>69.709999999999994</v>
      </c>
      <c r="D84" s="22">
        <v>63.4</v>
      </c>
      <c r="E84" s="22">
        <v>60.13</v>
      </c>
      <c r="F84" s="22">
        <v>60.86</v>
      </c>
      <c r="G84" s="22">
        <v>67.11</v>
      </c>
      <c r="H84" s="22">
        <v>72.94</v>
      </c>
      <c r="I84" s="22">
        <v>84.76</v>
      </c>
      <c r="J84" s="22">
        <v>93.69</v>
      </c>
      <c r="K84" s="22">
        <v>98.38</v>
      </c>
      <c r="L84" s="22">
        <v>98.84</v>
      </c>
      <c r="M84" s="22">
        <v>97.87</v>
      </c>
      <c r="N84" s="22">
        <v>96.74</v>
      </c>
      <c r="O84" s="22">
        <v>97.79</v>
      </c>
      <c r="P84" s="22">
        <v>97.78</v>
      </c>
      <c r="Q84" s="22">
        <v>97.06</v>
      </c>
      <c r="R84" s="22">
        <v>96.61</v>
      </c>
      <c r="S84" s="22">
        <v>97.47</v>
      </c>
      <c r="T84" s="22">
        <v>99.37</v>
      </c>
      <c r="U84" s="22">
        <v>98.66</v>
      </c>
      <c r="V84" s="22">
        <v>96.2</v>
      </c>
      <c r="W84" s="22">
        <v>96.91</v>
      </c>
      <c r="X84" s="22">
        <v>92.79</v>
      </c>
      <c r="Y84" s="22">
        <v>83.26</v>
      </c>
    </row>
    <row r="85" spans="1:25" ht="12" customHeight="1" x14ac:dyDescent="0.2">
      <c r="A85" s="21">
        <v>11</v>
      </c>
      <c r="B85" s="22">
        <v>77.47</v>
      </c>
      <c r="C85" s="22">
        <v>71.239999999999995</v>
      </c>
      <c r="D85" s="22">
        <v>68.3</v>
      </c>
      <c r="E85" s="22">
        <v>66.84</v>
      </c>
      <c r="F85" s="22">
        <v>67.010000000000005</v>
      </c>
      <c r="G85" s="22">
        <v>65.989999999999995</v>
      </c>
      <c r="H85" s="22">
        <v>70.39</v>
      </c>
      <c r="I85" s="22">
        <v>75.290000000000006</v>
      </c>
      <c r="J85" s="22">
        <v>83.65</v>
      </c>
      <c r="K85" s="22">
        <v>88.54</v>
      </c>
      <c r="L85" s="22">
        <v>90.55</v>
      </c>
      <c r="M85" s="22">
        <v>91.14</v>
      </c>
      <c r="N85" s="22">
        <v>90.37</v>
      </c>
      <c r="O85" s="22">
        <v>90.34</v>
      </c>
      <c r="P85" s="22">
        <v>90.52</v>
      </c>
      <c r="Q85" s="22">
        <v>90.87</v>
      </c>
      <c r="R85" s="22">
        <v>89.25</v>
      </c>
      <c r="S85" s="22">
        <v>93.02</v>
      </c>
      <c r="T85" s="22">
        <v>98.33</v>
      </c>
      <c r="U85" s="22">
        <v>98.29</v>
      </c>
      <c r="V85" s="22">
        <v>92.98</v>
      </c>
      <c r="W85" s="22">
        <v>92.51</v>
      </c>
      <c r="X85" s="22">
        <v>89.09</v>
      </c>
      <c r="Y85" s="22">
        <v>82</v>
      </c>
    </row>
    <row r="86" spans="1:25" ht="12" customHeight="1" x14ac:dyDescent="0.2">
      <c r="A86" s="21">
        <v>12</v>
      </c>
      <c r="B86" s="22">
        <v>80.22</v>
      </c>
      <c r="C86" s="22">
        <v>72.17</v>
      </c>
      <c r="D86" s="22">
        <v>67.88</v>
      </c>
      <c r="E86" s="22">
        <v>63.69</v>
      </c>
      <c r="F86" s="22">
        <v>62.16</v>
      </c>
      <c r="G86" s="22">
        <v>63.36</v>
      </c>
      <c r="H86" s="22">
        <v>65.709999999999994</v>
      </c>
      <c r="I86" s="22">
        <v>67.2</v>
      </c>
      <c r="J86" s="22">
        <v>76.180000000000007</v>
      </c>
      <c r="K86" s="22">
        <v>81.069999999999993</v>
      </c>
      <c r="L86" s="22">
        <v>82.95</v>
      </c>
      <c r="M86" s="22">
        <v>83.98</v>
      </c>
      <c r="N86" s="22">
        <v>84.22</v>
      </c>
      <c r="O86" s="22">
        <v>84.72</v>
      </c>
      <c r="P86" s="22">
        <v>84.84</v>
      </c>
      <c r="Q86" s="22">
        <v>85.33</v>
      </c>
      <c r="R86" s="22">
        <v>84.68</v>
      </c>
      <c r="S86" s="22">
        <v>92.08</v>
      </c>
      <c r="T86" s="22">
        <v>98.85</v>
      </c>
      <c r="U86" s="22">
        <v>98.6</v>
      </c>
      <c r="V86" s="22">
        <v>94.02</v>
      </c>
      <c r="W86" s="22">
        <v>92.57</v>
      </c>
      <c r="X86" s="22">
        <v>86.04</v>
      </c>
      <c r="Y86" s="22">
        <v>82.4</v>
      </c>
    </row>
    <row r="87" spans="1:25" ht="12" customHeight="1" x14ac:dyDescent="0.2">
      <c r="A87" s="21">
        <v>13</v>
      </c>
      <c r="B87" s="22">
        <v>71.06</v>
      </c>
      <c r="C87" s="22">
        <v>67.3</v>
      </c>
      <c r="D87" s="22">
        <v>64.91</v>
      </c>
      <c r="E87" s="22">
        <v>62.69</v>
      </c>
      <c r="F87" s="22">
        <v>63.39</v>
      </c>
      <c r="G87" s="22">
        <v>63.95</v>
      </c>
      <c r="H87" s="22">
        <v>69.95</v>
      </c>
      <c r="I87" s="22">
        <v>79.75</v>
      </c>
      <c r="J87" s="22">
        <v>91.25</v>
      </c>
      <c r="K87" s="22">
        <v>97.33</v>
      </c>
      <c r="L87" s="22">
        <v>98.47</v>
      </c>
      <c r="M87" s="22">
        <v>97.32</v>
      </c>
      <c r="N87" s="22">
        <v>95.79</v>
      </c>
      <c r="O87" s="22">
        <v>96.9</v>
      </c>
      <c r="P87" s="22">
        <v>96.72</v>
      </c>
      <c r="Q87" s="22">
        <v>96.35</v>
      </c>
      <c r="R87" s="22">
        <v>94.83</v>
      </c>
      <c r="S87" s="22">
        <v>94.62</v>
      </c>
      <c r="T87" s="22">
        <v>97.23</v>
      </c>
      <c r="U87" s="22">
        <v>96.87</v>
      </c>
      <c r="V87" s="22">
        <v>95.15</v>
      </c>
      <c r="W87" s="22">
        <v>90.87</v>
      </c>
      <c r="X87" s="22">
        <v>82.54</v>
      </c>
      <c r="Y87" s="22">
        <v>74.56</v>
      </c>
    </row>
    <row r="88" spans="1:25" ht="12" customHeight="1" x14ac:dyDescent="0.2">
      <c r="A88" s="21">
        <v>14</v>
      </c>
      <c r="B88" s="22">
        <v>63.46</v>
      </c>
      <c r="C88" s="22">
        <v>61.32</v>
      </c>
      <c r="D88" s="22">
        <v>57.94</v>
      </c>
      <c r="E88" s="22">
        <v>55.8</v>
      </c>
      <c r="F88" s="22">
        <v>55.3</v>
      </c>
      <c r="G88" s="22">
        <v>58.66</v>
      </c>
      <c r="H88" s="22">
        <v>62.75</v>
      </c>
      <c r="I88" s="22">
        <v>76.510000000000005</v>
      </c>
      <c r="J88" s="22">
        <v>84.05</v>
      </c>
      <c r="K88" s="22">
        <v>90.77</v>
      </c>
      <c r="L88" s="22">
        <v>93.3</v>
      </c>
      <c r="M88" s="22">
        <v>92.71</v>
      </c>
      <c r="N88" s="22">
        <v>88.52</v>
      </c>
      <c r="O88" s="22">
        <v>92.49</v>
      </c>
      <c r="P88" s="22">
        <v>92.22</v>
      </c>
      <c r="Q88" s="22">
        <v>92.26</v>
      </c>
      <c r="R88" s="22">
        <v>88.91</v>
      </c>
      <c r="S88" s="22">
        <v>87.82</v>
      </c>
      <c r="T88" s="22">
        <v>93.94</v>
      </c>
      <c r="U88" s="22">
        <v>92.77</v>
      </c>
      <c r="V88" s="22">
        <v>89.07</v>
      </c>
      <c r="W88" s="22">
        <v>84.03</v>
      </c>
      <c r="X88" s="22">
        <v>78.760000000000005</v>
      </c>
      <c r="Y88" s="22">
        <v>67.22</v>
      </c>
    </row>
    <row r="89" spans="1:25" ht="12" customHeight="1" x14ac:dyDescent="0.2">
      <c r="A89" s="21">
        <v>15</v>
      </c>
      <c r="B89" s="22">
        <v>65.28</v>
      </c>
      <c r="C89" s="22">
        <v>58.79</v>
      </c>
      <c r="D89" s="22">
        <v>57.26</v>
      </c>
      <c r="E89" s="22">
        <v>57.35</v>
      </c>
      <c r="F89" s="22">
        <v>57.29</v>
      </c>
      <c r="G89" s="22">
        <v>57.88</v>
      </c>
      <c r="H89" s="22">
        <v>65.39</v>
      </c>
      <c r="I89" s="22">
        <v>76.459999999999994</v>
      </c>
      <c r="J89" s="22">
        <v>84.44</v>
      </c>
      <c r="K89" s="22">
        <v>92.49</v>
      </c>
      <c r="L89" s="22">
        <v>94.67</v>
      </c>
      <c r="M89" s="22">
        <v>92.99</v>
      </c>
      <c r="N89" s="22">
        <v>87.49</v>
      </c>
      <c r="O89" s="22">
        <v>88.91</v>
      </c>
      <c r="P89" s="22">
        <v>71.819999999999993</v>
      </c>
      <c r="Q89" s="22">
        <v>86.2</v>
      </c>
      <c r="R89" s="22">
        <v>86.04</v>
      </c>
      <c r="S89" s="22">
        <v>87.16</v>
      </c>
      <c r="T89" s="22">
        <v>94.63</v>
      </c>
      <c r="U89" s="22">
        <v>92.17</v>
      </c>
      <c r="V89" s="22">
        <v>89.51</v>
      </c>
      <c r="W89" s="22">
        <v>85.43</v>
      </c>
      <c r="X89" s="22">
        <v>78.77</v>
      </c>
      <c r="Y89" s="22">
        <v>69.23</v>
      </c>
    </row>
    <row r="90" spans="1:25" ht="12" customHeight="1" x14ac:dyDescent="0.2">
      <c r="A90" s="21">
        <v>16</v>
      </c>
      <c r="B90" s="22">
        <v>60.39</v>
      </c>
      <c r="C90" s="22">
        <v>58.14</v>
      </c>
      <c r="D90" s="22">
        <v>56.83</v>
      </c>
      <c r="E90" s="22">
        <v>56.56</v>
      </c>
      <c r="F90" s="22">
        <v>57.37</v>
      </c>
      <c r="G90" s="22">
        <v>58.6</v>
      </c>
      <c r="H90" s="22">
        <v>61.86</v>
      </c>
      <c r="I90" s="22">
        <v>76.599999999999994</v>
      </c>
      <c r="J90" s="22">
        <v>84.52</v>
      </c>
      <c r="K90" s="22">
        <v>93.51</v>
      </c>
      <c r="L90" s="22">
        <v>93.37</v>
      </c>
      <c r="M90" s="22">
        <v>89.1</v>
      </c>
      <c r="N90" s="22">
        <v>84.64</v>
      </c>
      <c r="O90" s="22">
        <v>69.5</v>
      </c>
      <c r="P90" s="22">
        <v>69.540000000000006</v>
      </c>
      <c r="Q90" s="22">
        <v>81.62</v>
      </c>
      <c r="R90" s="22">
        <v>85.2</v>
      </c>
      <c r="S90" s="22">
        <v>86.33</v>
      </c>
      <c r="T90" s="22">
        <v>94.45</v>
      </c>
      <c r="U90" s="22">
        <v>93.12</v>
      </c>
      <c r="V90" s="22">
        <v>86.97</v>
      </c>
      <c r="W90" s="22">
        <v>83.21</v>
      </c>
      <c r="X90" s="22">
        <v>76.69</v>
      </c>
      <c r="Y90" s="22">
        <v>67.680000000000007</v>
      </c>
    </row>
    <row r="91" spans="1:25" ht="12" customHeight="1" x14ac:dyDescent="0.2">
      <c r="A91" s="21">
        <v>17</v>
      </c>
      <c r="B91" s="22">
        <v>61.22</v>
      </c>
      <c r="C91" s="22">
        <v>58.56</v>
      </c>
      <c r="D91" s="22">
        <v>57.12</v>
      </c>
      <c r="E91" s="22">
        <v>57.69</v>
      </c>
      <c r="F91" s="22">
        <v>58.05</v>
      </c>
      <c r="G91" s="22">
        <v>58.65</v>
      </c>
      <c r="H91" s="22">
        <v>62.07</v>
      </c>
      <c r="I91" s="22">
        <v>76.709999999999994</v>
      </c>
      <c r="J91" s="22">
        <v>84.81</v>
      </c>
      <c r="K91" s="22">
        <v>93.59</v>
      </c>
      <c r="L91" s="22">
        <v>93.56</v>
      </c>
      <c r="M91" s="22">
        <v>90.21</v>
      </c>
      <c r="N91" s="22">
        <v>85.2</v>
      </c>
      <c r="O91" s="22">
        <v>89.59</v>
      </c>
      <c r="P91" s="22">
        <v>88.9</v>
      </c>
      <c r="Q91" s="22">
        <v>85.4</v>
      </c>
      <c r="R91" s="22">
        <v>84.28</v>
      </c>
      <c r="S91" s="22">
        <v>87.45</v>
      </c>
      <c r="T91" s="22">
        <v>94.24</v>
      </c>
      <c r="U91" s="22">
        <v>94.34</v>
      </c>
      <c r="V91" s="22">
        <v>89.01</v>
      </c>
      <c r="W91" s="22">
        <v>84.26</v>
      </c>
      <c r="X91" s="22">
        <v>79.44</v>
      </c>
      <c r="Y91" s="22">
        <v>73.94</v>
      </c>
    </row>
    <row r="92" spans="1:25" ht="12" customHeight="1" x14ac:dyDescent="0.2">
      <c r="A92" s="21">
        <v>18</v>
      </c>
      <c r="B92" s="22">
        <v>74.05</v>
      </c>
      <c r="C92" s="22">
        <v>70.239999999999995</v>
      </c>
      <c r="D92" s="22">
        <v>67.239999999999995</v>
      </c>
      <c r="E92" s="22">
        <v>67.41</v>
      </c>
      <c r="F92" s="22">
        <v>67.38</v>
      </c>
      <c r="G92" s="22">
        <v>67.34</v>
      </c>
      <c r="H92" s="22">
        <v>63.97</v>
      </c>
      <c r="I92" s="22">
        <v>70.959999999999994</v>
      </c>
      <c r="J92" s="22">
        <v>75.930000000000007</v>
      </c>
      <c r="K92" s="22">
        <v>79.7</v>
      </c>
      <c r="L92" s="22">
        <v>82.01</v>
      </c>
      <c r="M92" s="22">
        <v>82.41</v>
      </c>
      <c r="N92" s="22">
        <v>81.78</v>
      </c>
      <c r="O92" s="22">
        <v>81.36</v>
      </c>
      <c r="P92" s="22">
        <v>81.88</v>
      </c>
      <c r="Q92" s="22">
        <v>81.290000000000006</v>
      </c>
      <c r="R92" s="22">
        <v>80.900000000000006</v>
      </c>
      <c r="S92" s="22">
        <v>84.12</v>
      </c>
      <c r="T92" s="22">
        <v>92.52</v>
      </c>
      <c r="U92" s="22">
        <v>90.39</v>
      </c>
      <c r="V92" s="22">
        <v>85.04</v>
      </c>
      <c r="W92" s="22">
        <v>85.99</v>
      </c>
      <c r="X92" s="22">
        <v>79.92</v>
      </c>
      <c r="Y92" s="22">
        <v>76.44</v>
      </c>
    </row>
    <row r="93" spans="1:25" x14ac:dyDescent="0.2">
      <c r="A93" s="21">
        <v>19</v>
      </c>
      <c r="B93" s="22">
        <v>72.319999999999993</v>
      </c>
      <c r="C93" s="22">
        <v>67.36</v>
      </c>
      <c r="D93" s="22">
        <v>61.34</v>
      </c>
      <c r="E93" s="22">
        <v>58.62</v>
      </c>
      <c r="F93" s="22">
        <v>58.17</v>
      </c>
      <c r="G93" s="22">
        <v>58.35</v>
      </c>
      <c r="H93" s="22">
        <v>58.98</v>
      </c>
      <c r="I93" s="22">
        <v>60.59</v>
      </c>
      <c r="J93" s="22">
        <v>70.59</v>
      </c>
      <c r="K93" s="22">
        <v>73.75</v>
      </c>
      <c r="L93" s="22">
        <v>75.92</v>
      </c>
      <c r="M93" s="22">
        <v>76.319999999999993</v>
      </c>
      <c r="N93" s="22">
        <v>75.95</v>
      </c>
      <c r="O93" s="22">
        <v>76.27</v>
      </c>
      <c r="P93" s="22">
        <v>76.540000000000006</v>
      </c>
      <c r="Q93" s="22">
        <v>76.62</v>
      </c>
      <c r="R93" s="22">
        <v>76.83</v>
      </c>
      <c r="S93" s="22">
        <v>82.66</v>
      </c>
      <c r="T93" s="22">
        <v>91.11</v>
      </c>
      <c r="U93" s="22">
        <v>93.36</v>
      </c>
      <c r="V93" s="22">
        <v>89.61</v>
      </c>
      <c r="W93" s="22">
        <v>86.49</v>
      </c>
      <c r="X93" s="22">
        <v>77.37</v>
      </c>
      <c r="Y93" s="22">
        <v>75.03</v>
      </c>
    </row>
    <row r="94" spans="1:25" x14ac:dyDescent="0.2">
      <c r="A94" s="21">
        <v>20</v>
      </c>
      <c r="B94" s="22">
        <v>64.38</v>
      </c>
      <c r="C94" s="22">
        <v>59.22</v>
      </c>
      <c r="D94" s="22">
        <v>57.52</v>
      </c>
      <c r="E94" s="22">
        <v>54.48</v>
      </c>
      <c r="F94" s="22">
        <v>55.59</v>
      </c>
      <c r="G94" s="22">
        <v>58.53</v>
      </c>
      <c r="H94" s="22">
        <v>61.47</v>
      </c>
      <c r="I94" s="22">
        <v>76.47</v>
      </c>
      <c r="J94" s="22">
        <v>85.89</v>
      </c>
      <c r="K94" s="22">
        <v>94.12</v>
      </c>
      <c r="L94" s="22">
        <v>96.41</v>
      </c>
      <c r="M94" s="22">
        <v>95.37</v>
      </c>
      <c r="N94" s="22">
        <v>89.93</v>
      </c>
      <c r="O94" s="22">
        <v>96</v>
      </c>
      <c r="P94" s="22">
        <v>95.27</v>
      </c>
      <c r="Q94" s="22">
        <v>93.22</v>
      </c>
      <c r="R94" s="22">
        <v>88.17</v>
      </c>
      <c r="S94" s="22">
        <v>84.73</v>
      </c>
      <c r="T94" s="22">
        <v>91.12</v>
      </c>
      <c r="U94" s="22">
        <v>89.95</v>
      </c>
      <c r="V94" s="22">
        <v>87.73</v>
      </c>
      <c r="W94" s="22">
        <v>86.44</v>
      </c>
      <c r="X94" s="22">
        <v>77.91</v>
      </c>
      <c r="Y94" s="22">
        <v>71.58</v>
      </c>
    </row>
    <row r="95" spans="1:25" ht="12" customHeight="1" x14ac:dyDescent="0.2">
      <c r="A95" s="21">
        <v>21</v>
      </c>
      <c r="B95" s="22">
        <v>60.75</v>
      </c>
      <c r="C95" s="22">
        <v>57.28</v>
      </c>
      <c r="D95" s="22">
        <v>55.57</v>
      </c>
      <c r="E95" s="22">
        <v>54.64</v>
      </c>
      <c r="F95" s="22">
        <v>54.76</v>
      </c>
      <c r="G95" s="22">
        <v>56.21</v>
      </c>
      <c r="H95" s="22">
        <v>62.07</v>
      </c>
      <c r="I95" s="22">
        <v>77.42</v>
      </c>
      <c r="J95" s="22">
        <v>85.76</v>
      </c>
      <c r="K95" s="22">
        <v>93.77</v>
      </c>
      <c r="L95" s="22">
        <v>96.24</v>
      </c>
      <c r="M95" s="22">
        <v>95.44</v>
      </c>
      <c r="N95" s="22">
        <v>88.22</v>
      </c>
      <c r="O95" s="22">
        <v>91.57</v>
      </c>
      <c r="P95" s="22">
        <v>90.46</v>
      </c>
      <c r="Q95" s="22">
        <v>87.66</v>
      </c>
      <c r="R95" s="22">
        <v>86.92</v>
      </c>
      <c r="S95" s="22">
        <v>85.5</v>
      </c>
      <c r="T95" s="22">
        <v>90.68</v>
      </c>
      <c r="U95" s="22">
        <v>90.27</v>
      </c>
      <c r="V95" s="22">
        <v>87.46</v>
      </c>
      <c r="W95" s="22">
        <v>85.48</v>
      </c>
      <c r="X95" s="22">
        <v>78.34</v>
      </c>
      <c r="Y95" s="22">
        <v>68.790000000000006</v>
      </c>
    </row>
    <row r="96" spans="1:25" ht="12" customHeight="1" x14ac:dyDescent="0.2">
      <c r="A96" s="21">
        <v>22</v>
      </c>
      <c r="B96" s="22">
        <v>66.510000000000005</v>
      </c>
      <c r="C96" s="22">
        <v>60.57</v>
      </c>
      <c r="D96" s="22">
        <v>58.84</v>
      </c>
      <c r="E96" s="22">
        <v>58.7</v>
      </c>
      <c r="F96" s="22">
        <v>59.03</v>
      </c>
      <c r="G96" s="22">
        <v>60.92</v>
      </c>
      <c r="H96" s="22">
        <v>62.23</v>
      </c>
      <c r="I96" s="22">
        <v>79.88</v>
      </c>
      <c r="J96" s="22">
        <v>86.58</v>
      </c>
      <c r="K96" s="22">
        <v>93.84</v>
      </c>
      <c r="L96" s="22">
        <v>96.44</v>
      </c>
      <c r="M96" s="22">
        <v>95.73</v>
      </c>
      <c r="N96" s="22">
        <v>92.75</v>
      </c>
      <c r="O96" s="22">
        <v>96.14</v>
      </c>
      <c r="P96" s="22">
        <v>95.44</v>
      </c>
      <c r="Q96" s="22">
        <v>93.33</v>
      </c>
      <c r="R96" s="22">
        <v>90.56</v>
      </c>
      <c r="S96" s="22">
        <v>85.66</v>
      </c>
      <c r="T96" s="22">
        <v>92.41</v>
      </c>
      <c r="U96" s="22">
        <v>93.06</v>
      </c>
      <c r="V96" s="22">
        <v>92.58</v>
      </c>
      <c r="W96" s="22">
        <v>88.79</v>
      </c>
      <c r="X96" s="22">
        <v>81.510000000000005</v>
      </c>
      <c r="Y96" s="22">
        <v>73.790000000000006</v>
      </c>
    </row>
    <row r="97" spans="1:25" ht="12" customHeight="1" x14ac:dyDescent="0.2">
      <c r="A97" s="21">
        <v>23</v>
      </c>
      <c r="B97" s="22">
        <v>68.86</v>
      </c>
      <c r="C97" s="22">
        <v>61.55</v>
      </c>
      <c r="D97" s="22">
        <v>59.63</v>
      </c>
      <c r="E97" s="22">
        <v>59.37</v>
      </c>
      <c r="F97" s="22">
        <v>60.03</v>
      </c>
      <c r="G97" s="22">
        <v>63.08</v>
      </c>
      <c r="H97" s="22">
        <v>67.930000000000007</v>
      </c>
      <c r="I97" s="22">
        <v>81.96</v>
      </c>
      <c r="J97" s="22">
        <v>90.36</v>
      </c>
      <c r="K97" s="22">
        <v>96.2</v>
      </c>
      <c r="L97" s="22">
        <v>99.62</v>
      </c>
      <c r="M97" s="22">
        <v>98.94</v>
      </c>
      <c r="N97" s="22">
        <v>94.72</v>
      </c>
      <c r="O97" s="22">
        <v>98.04</v>
      </c>
      <c r="P97" s="22">
        <v>97.42</v>
      </c>
      <c r="Q97" s="22">
        <v>95.25</v>
      </c>
      <c r="R97" s="22">
        <v>92.76</v>
      </c>
      <c r="S97" s="22">
        <v>89.29</v>
      </c>
      <c r="T97" s="22">
        <v>94.36</v>
      </c>
      <c r="U97" s="22">
        <v>96.1</v>
      </c>
      <c r="V97" s="22">
        <v>94.92</v>
      </c>
      <c r="W97" s="22">
        <v>92.82</v>
      </c>
      <c r="X97" s="22">
        <v>85.15</v>
      </c>
      <c r="Y97" s="22">
        <v>77.400000000000006</v>
      </c>
    </row>
    <row r="98" spans="1:25" ht="12" customHeight="1" x14ac:dyDescent="0.2">
      <c r="A98" s="21">
        <v>24</v>
      </c>
      <c r="B98" s="22">
        <v>67.78</v>
      </c>
      <c r="C98" s="22">
        <v>60.4</v>
      </c>
      <c r="D98" s="22">
        <v>58.9</v>
      </c>
      <c r="E98" s="22">
        <v>58.15</v>
      </c>
      <c r="F98" s="22">
        <v>58.86</v>
      </c>
      <c r="G98" s="22">
        <v>60.74</v>
      </c>
      <c r="H98" s="22">
        <v>66.739999999999995</v>
      </c>
      <c r="I98" s="22">
        <v>83.61</v>
      </c>
      <c r="J98" s="22">
        <v>92.9</v>
      </c>
      <c r="K98" s="22">
        <v>99.02</v>
      </c>
      <c r="L98" s="22">
        <v>101.86</v>
      </c>
      <c r="M98" s="22">
        <v>101.78</v>
      </c>
      <c r="N98" s="22">
        <v>97.86</v>
      </c>
      <c r="O98" s="22">
        <v>100.61</v>
      </c>
      <c r="P98" s="22">
        <v>101.17</v>
      </c>
      <c r="Q98" s="22">
        <v>97.7</v>
      </c>
      <c r="R98" s="22">
        <v>93.92</v>
      </c>
      <c r="S98" s="22">
        <v>90.01</v>
      </c>
      <c r="T98" s="22">
        <v>95.93</v>
      </c>
      <c r="U98" s="22">
        <v>97.26</v>
      </c>
      <c r="V98" s="22">
        <v>94.65</v>
      </c>
      <c r="W98" s="22">
        <v>92.88</v>
      </c>
      <c r="X98" s="22">
        <v>85.91</v>
      </c>
      <c r="Y98" s="22">
        <v>76.84</v>
      </c>
    </row>
    <row r="99" spans="1:25" ht="12" customHeight="1" x14ac:dyDescent="0.2">
      <c r="A99" s="21">
        <v>25</v>
      </c>
      <c r="B99" s="22">
        <v>75.62</v>
      </c>
      <c r="C99" s="22">
        <v>70.510000000000005</v>
      </c>
      <c r="D99" s="22">
        <v>69.5</v>
      </c>
      <c r="E99" s="22">
        <v>68.540000000000006</v>
      </c>
      <c r="F99" s="22">
        <v>68.400000000000006</v>
      </c>
      <c r="G99" s="22">
        <v>69.27</v>
      </c>
      <c r="H99" s="22">
        <v>69.27</v>
      </c>
      <c r="I99" s="22">
        <v>74.930000000000007</v>
      </c>
      <c r="J99" s="22">
        <v>81.33</v>
      </c>
      <c r="K99" s="22">
        <v>86.23</v>
      </c>
      <c r="L99" s="22">
        <v>92.32</v>
      </c>
      <c r="M99" s="22">
        <v>92.91</v>
      </c>
      <c r="N99" s="22">
        <v>91.19</v>
      </c>
      <c r="O99" s="22">
        <v>86.88</v>
      </c>
      <c r="P99" s="22">
        <v>86.1</v>
      </c>
      <c r="Q99" s="22">
        <v>85.19</v>
      </c>
      <c r="R99" s="22">
        <v>84.71</v>
      </c>
      <c r="S99" s="22">
        <v>86.14</v>
      </c>
      <c r="T99" s="22">
        <v>96.64</v>
      </c>
      <c r="U99" s="22">
        <v>97.88</v>
      </c>
      <c r="V99" s="22">
        <v>93.3</v>
      </c>
      <c r="W99" s="22">
        <v>89</v>
      </c>
      <c r="X99" s="22">
        <v>83.36</v>
      </c>
      <c r="Y99" s="22">
        <v>78.099999999999994</v>
      </c>
    </row>
    <row r="100" spans="1:25" ht="12" customHeight="1" x14ac:dyDescent="0.2">
      <c r="A100" s="21">
        <v>26</v>
      </c>
      <c r="B100" s="22">
        <v>72.84</v>
      </c>
      <c r="C100" s="22">
        <v>67.510000000000005</v>
      </c>
      <c r="D100" s="22">
        <v>64.75</v>
      </c>
      <c r="E100" s="22">
        <v>62.04</v>
      </c>
      <c r="F100" s="22">
        <v>60.47</v>
      </c>
      <c r="G100" s="22">
        <v>61.5</v>
      </c>
      <c r="H100" s="22">
        <v>62.99</v>
      </c>
      <c r="I100" s="22">
        <v>66.08</v>
      </c>
      <c r="J100" s="22">
        <v>72.77</v>
      </c>
      <c r="K100" s="22">
        <v>77.22</v>
      </c>
      <c r="L100" s="22">
        <v>80.06</v>
      </c>
      <c r="M100" s="22">
        <v>81.13</v>
      </c>
      <c r="N100" s="22">
        <v>80.75</v>
      </c>
      <c r="O100" s="22">
        <v>80.22</v>
      </c>
      <c r="P100" s="22">
        <v>80.09</v>
      </c>
      <c r="Q100" s="22">
        <v>79.709999999999994</v>
      </c>
      <c r="R100" s="22">
        <v>78.45</v>
      </c>
      <c r="S100" s="22">
        <v>81.88</v>
      </c>
      <c r="T100" s="22">
        <v>90.66</v>
      </c>
      <c r="U100" s="22">
        <v>94.18</v>
      </c>
      <c r="V100" s="22">
        <v>87.97</v>
      </c>
      <c r="W100" s="22">
        <v>86.4</v>
      </c>
      <c r="X100" s="22">
        <v>80.56</v>
      </c>
      <c r="Y100" s="22">
        <v>76.63</v>
      </c>
    </row>
    <row r="101" spans="1:25" ht="12" customHeight="1" x14ac:dyDescent="0.2">
      <c r="A101" s="21">
        <v>27</v>
      </c>
      <c r="B101" s="22">
        <v>64.08</v>
      </c>
      <c r="C101" s="22">
        <v>58.33</v>
      </c>
      <c r="D101" s="22">
        <v>57.26</v>
      </c>
      <c r="E101" s="22">
        <v>56.61</v>
      </c>
      <c r="F101" s="22">
        <v>56.64</v>
      </c>
      <c r="G101" s="22">
        <v>58.25</v>
      </c>
      <c r="H101" s="22">
        <v>69.33</v>
      </c>
      <c r="I101" s="22">
        <v>87.54</v>
      </c>
      <c r="J101" s="22">
        <v>93.65</v>
      </c>
      <c r="K101" s="22">
        <v>98.93</v>
      </c>
      <c r="L101" s="22">
        <v>101.49</v>
      </c>
      <c r="M101" s="22">
        <v>101.25</v>
      </c>
      <c r="N101" s="22">
        <v>98.51</v>
      </c>
      <c r="O101" s="22">
        <v>100.35</v>
      </c>
      <c r="P101" s="22">
        <v>99.86</v>
      </c>
      <c r="Q101" s="22">
        <v>97.4</v>
      </c>
      <c r="R101" s="22">
        <v>93.79</v>
      </c>
      <c r="S101" s="22">
        <v>91.6</v>
      </c>
      <c r="T101" s="22">
        <v>96.58</v>
      </c>
      <c r="U101" s="22">
        <v>97.17</v>
      </c>
      <c r="V101" s="22">
        <v>94.26</v>
      </c>
      <c r="W101" s="22">
        <v>92.37</v>
      </c>
      <c r="X101" s="22">
        <v>85.74</v>
      </c>
      <c r="Y101" s="22">
        <v>72.540000000000006</v>
      </c>
    </row>
    <row r="102" spans="1:25" ht="12" customHeight="1" x14ac:dyDescent="0.2">
      <c r="A102" s="21">
        <v>28</v>
      </c>
      <c r="B102" s="22">
        <v>68.86</v>
      </c>
      <c r="C102" s="22">
        <v>61.8</v>
      </c>
      <c r="D102" s="22">
        <v>60.9</v>
      </c>
      <c r="E102" s="22">
        <v>60.48</v>
      </c>
      <c r="F102" s="22">
        <v>60.6</v>
      </c>
      <c r="G102" s="22">
        <v>61.65</v>
      </c>
      <c r="H102" s="22">
        <v>71.06</v>
      </c>
      <c r="I102" s="22">
        <v>85.12</v>
      </c>
      <c r="J102" s="22">
        <v>93.97</v>
      </c>
      <c r="K102" s="22">
        <v>97.68</v>
      </c>
      <c r="L102" s="22">
        <v>100.12</v>
      </c>
      <c r="M102" s="22">
        <v>100.47</v>
      </c>
      <c r="N102" s="22">
        <v>97.28</v>
      </c>
      <c r="O102" s="22">
        <v>99.95</v>
      </c>
      <c r="P102" s="22">
        <v>99.62</v>
      </c>
      <c r="Q102" s="22">
        <v>97.35</v>
      </c>
      <c r="R102" s="22">
        <v>94.97</v>
      </c>
      <c r="S102" s="22">
        <v>92.06</v>
      </c>
      <c r="T102" s="22">
        <v>96.96</v>
      </c>
      <c r="U102" s="22">
        <v>98</v>
      </c>
      <c r="V102" s="22">
        <v>97.1</v>
      </c>
      <c r="W102" s="22">
        <v>95.23</v>
      </c>
      <c r="X102" s="22">
        <v>87.31</v>
      </c>
      <c r="Y102" s="22">
        <v>77.64</v>
      </c>
    </row>
    <row r="103" spans="1:25" ht="12" customHeight="1" x14ac:dyDescent="0.2">
      <c r="A103" s="21">
        <v>29</v>
      </c>
      <c r="B103" s="22">
        <v>68.55</v>
      </c>
      <c r="C103" s="22">
        <v>58.63</v>
      </c>
      <c r="D103" s="22">
        <v>57.33</v>
      </c>
      <c r="E103" s="22">
        <v>56.73</v>
      </c>
      <c r="F103" s="22">
        <v>56.93</v>
      </c>
      <c r="G103" s="22">
        <v>58.98</v>
      </c>
      <c r="H103" s="22">
        <v>69.03</v>
      </c>
      <c r="I103" s="22">
        <v>84.18</v>
      </c>
      <c r="J103" s="22">
        <v>92.65</v>
      </c>
      <c r="K103" s="22">
        <v>97.21</v>
      </c>
      <c r="L103" s="22">
        <v>99.94</v>
      </c>
      <c r="M103" s="22">
        <v>101.15</v>
      </c>
      <c r="N103" s="22">
        <v>98</v>
      </c>
      <c r="O103" s="22">
        <v>101.66</v>
      </c>
      <c r="P103" s="22">
        <v>98.87</v>
      </c>
      <c r="Q103" s="22">
        <v>97.26</v>
      </c>
      <c r="R103" s="22">
        <v>94.72</v>
      </c>
      <c r="S103" s="22">
        <v>93.11</v>
      </c>
      <c r="T103" s="22">
        <v>94.85</v>
      </c>
      <c r="U103" s="22">
        <v>95.76</v>
      </c>
      <c r="V103" s="22">
        <v>94.53</v>
      </c>
      <c r="W103" s="22">
        <v>93.63</v>
      </c>
      <c r="X103" s="22">
        <v>87.44</v>
      </c>
      <c r="Y103" s="22">
        <v>77.25</v>
      </c>
    </row>
    <row r="104" spans="1:25" ht="11.25" customHeight="1" x14ac:dyDescent="0.2">
      <c r="A104" s="21">
        <v>30</v>
      </c>
      <c r="B104" s="22">
        <v>70.75</v>
      </c>
      <c r="C104" s="22">
        <v>64.2</v>
      </c>
      <c r="D104" s="22">
        <v>62.14</v>
      </c>
      <c r="E104" s="22">
        <v>61.92</v>
      </c>
      <c r="F104" s="22">
        <v>62.46</v>
      </c>
      <c r="G104" s="22">
        <v>63.46</v>
      </c>
      <c r="H104" s="22">
        <v>68.540000000000006</v>
      </c>
      <c r="I104" s="22">
        <v>85.74</v>
      </c>
      <c r="J104" s="22">
        <v>93.7</v>
      </c>
      <c r="K104" s="22">
        <v>99.38</v>
      </c>
      <c r="L104" s="22">
        <v>100.79</v>
      </c>
      <c r="M104" s="22">
        <v>101.76</v>
      </c>
      <c r="N104" s="22">
        <v>100.17</v>
      </c>
      <c r="O104" s="22">
        <v>102.88</v>
      </c>
      <c r="P104" s="22">
        <v>100.66</v>
      </c>
      <c r="Q104" s="22">
        <v>99.16</v>
      </c>
      <c r="R104" s="22">
        <v>96.69</v>
      </c>
      <c r="S104" s="22">
        <v>93.82</v>
      </c>
      <c r="T104" s="22">
        <v>97.27</v>
      </c>
      <c r="U104" s="22">
        <v>98.2</v>
      </c>
      <c r="V104" s="22">
        <v>95.95</v>
      </c>
      <c r="W104" s="22">
        <v>96.33</v>
      </c>
      <c r="X104" s="22">
        <v>89.61</v>
      </c>
      <c r="Y104" s="22">
        <v>79.31</v>
      </c>
    </row>
    <row r="105" spans="1:25" ht="12" customHeight="1" x14ac:dyDescent="0.2">
      <c r="A105" s="21">
        <v>31</v>
      </c>
      <c r="B105" s="22">
        <v>68.63</v>
      </c>
      <c r="C105" s="22">
        <v>62.6</v>
      </c>
      <c r="D105" s="22">
        <v>61.49</v>
      </c>
      <c r="E105" s="22">
        <v>61.72</v>
      </c>
      <c r="F105" s="22">
        <v>62.26</v>
      </c>
      <c r="G105" s="22">
        <v>63.22</v>
      </c>
      <c r="H105" s="22">
        <v>69.099999999999994</v>
      </c>
      <c r="I105" s="22">
        <v>83.63</v>
      </c>
      <c r="J105" s="22">
        <v>96.26</v>
      </c>
      <c r="K105" s="22">
        <v>101</v>
      </c>
      <c r="L105" s="22">
        <v>101.87</v>
      </c>
      <c r="M105" s="22">
        <v>103.7</v>
      </c>
      <c r="N105" s="22">
        <v>100.88</v>
      </c>
      <c r="O105" s="22">
        <v>103.62</v>
      </c>
      <c r="P105" s="22">
        <v>101.95</v>
      </c>
      <c r="Q105" s="22">
        <v>99.59</v>
      </c>
      <c r="R105" s="22">
        <v>97.84</v>
      </c>
      <c r="S105" s="22">
        <v>95.85</v>
      </c>
      <c r="T105" s="22">
        <v>98.59</v>
      </c>
      <c r="U105" s="22">
        <v>99.69</v>
      </c>
      <c r="V105" s="22">
        <v>98.58</v>
      </c>
      <c r="W105" s="22">
        <v>96.62</v>
      </c>
      <c r="X105" s="22">
        <v>87.72</v>
      </c>
      <c r="Y105" s="22">
        <v>79.150000000000006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21">
        <v>1</v>
      </c>
      <c r="B109" s="22">
        <v>46.36</v>
      </c>
      <c r="C109" s="22">
        <v>44.16</v>
      </c>
      <c r="D109" s="22">
        <v>44.18</v>
      </c>
      <c r="E109" s="22">
        <v>39.979999999999997</v>
      </c>
      <c r="F109" s="22">
        <v>37.71</v>
      </c>
      <c r="G109" s="22">
        <v>36.340000000000003</v>
      </c>
      <c r="H109" s="22">
        <v>37.340000000000003</v>
      </c>
      <c r="I109" s="22">
        <v>37.42</v>
      </c>
      <c r="J109" s="22">
        <v>37.549999999999997</v>
      </c>
      <c r="K109" s="22">
        <v>36.1</v>
      </c>
      <c r="L109" s="22">
        <v>37.94</v>
      </c>
      <c r="M109" s="22">
        <v>39.72</v>
      </c>
      <c r="N109" s="22">
        <v>41.75</v>
      </c>
      <c r="O109" s="22">
        <v>43.2</v>
      </c>
      <c r="P109" s="22">
        <v>43.92</v>
      </c>
      <c r="Q109" s="22">
        <v>44.19</v>
      </c>
      <c r="R109" s="22">
        <v>45.14</v>
      </c>
      <c r="S109" s="22">
        <v>46.23</v>
      </c>
      <c r="T109" s="22">
        <v>47.32</v>
      </c>
      <c r="U109" s="22">
        <v>47.6</v>
      </c>
      <c r="V109" s="22">
        <v>47.27</v>
      </c>
      <c r="W109" s="22">
        <v>46.98</v>
      </c>
      <c r="X109" s="22">
        <v>46.57</v>
      </c>
      <c r="Y109" s="22">
        <v>45.19</v>
      </c>
    </row>
    <row r="110" spans="1:25" ht="12" customHeight="1" x14ac:dyDescent="0.2">
      <c r="A110" s="21">
        <v>2</v>
      </c>
      <c r="B110" s="22">
        <v>44.92</v>
      </c>
      <c r="C110" s="22">
        <v>38.43</v>
      </c>
      <c r="D110" s="22">
        <v>35.94</v>
      </c>
      <c r="E110" s="22">
        <v>34.58</v>
      </c>
      <c r="F110" s="22">
        <v>34.33</v>
      </c>
      <c r="G110" s="22">
        <v>35.01</v>
      </c>
      <c r="H110" s="22">
        <v>37.26</v>
      </c>
      <c r="I110" s="22">
        <v>38.270000000000003</v>
      </c>
      <c r="J110" s="22">
        <v>44.97</v>
      </c>
      <c r="K110" s="22">
        <v>46.42</v>
      </c>
      <c r="L110" s="22">
        <v>47.22</v>
      </c>
      <c r="M110" s="22">
        <v>47.74</v>
      </c>
      <c r="N110" s="22">
        <v>47.85</v>
      </c>
      <c r="O110" s="22">
        <v>47.9</v>
      </c>
      <c r="P110" s="22">
        <v>47.93</v>
      </c>
      <c r="Q110" s="22">
        <v>47.86</v>
      </c>
      <c r="R110" s="22">
        <v>48.37</v>
      </c>
      <c r="S110" s="22">
        <v>49.83</v>
      </c>
      <c r="T110" s="22">
        <v>54.72</v>
      </c>
      <c r="U110" s="22">
        <v>55.3</v>
      </c>
      <c r="V110" s="22">
        <v>51.49</v>
      </c>
      <c r="W110" s="22">
        <v>50.37</v>
      </c>
      <c r="X110" s="22">
        <v>49.69</v>
      </c>
      <c r="Y110" s="22">
        <v>48.21</v>
      </c>
    </row>
    <row r="111" spans="1:25" ht="12" customHeight="1" x14ac:dyDescent="0.2">
      <c r="A111" s="21">
        <v>3</v>
      </c>
      <c r="B111" s="22">
        <v>46.4</v>
      </c>
      <c r="C111" s="22">
        <v>42.98</v>
      </c>
      <c r="D111" s="22">
        <v>39.520000000000003</v>
      </c>
      <c r="E111" s="22">
        <v>38.92</v>
      </c>
      <c r="F111" s="22">
        <v>38.39</v>
      </c>
      <c r="G111" s="22">
        <v>38.97</v>
      </c>
      <c r="H111" s="22">
        <v>40.65</v>
      </c>
      <c r="I111" s="22">
        <v>43.14</v>
      </c>
      <c r="J111" s="22">
        <v>46.95</v>
      </c>
      <c r="K111" s="22">
        <v>50.39</v>
      </c>
      <c r="L111" s="22">
        <v>52.33</v>
      </c>
      <c r="M111" s="22">
        <v>52.75</v>
      </c>
      <c r="N111" s="22">
        <v>52.52</v>
      </c>
      <c r="O111" s="22">
        <v>52.84</v>
      </c>
      <c r="P111" s="22">
        <v>52.83</v>
      </c>
      <c r="Q111" s="22">
        <v>52.56</v>
      </c>
      <c r="R111" s="22">
        <v>52.81</v>
      </c>
      <c r="S111" s="22">
        <v>54.49</v>
      </c>
      <c r="T111" s="22">
        <v>57.96</v>
      </c>
      <c r="U111" s="22">
        <v>58.16</v>
      </c>
      <c r="V111" s="22">
        <v>55.09</v>
      </c>
      <c r="W111" s="22">
        <v>53.87</v>
      </c>
      <c r="X111" s="22">
        <v>53.27</v>
      </c>
      <c r="Y111" s="22">
        <v>49.15</v>
      </c>
    </row>
    <row r="112" spans="1:25" ht="12" customHeight="1" x14ac:dyDescent="0.2">
      <c r="A112" s="21">
        <v>4</v>
      </c>
      <c r="B112" s="22">
        <v>46.21</v>
      </c>
      <c r="C112" s="22">
        <v>42.8</v>
      </c>
      <c r="D112" s="22">
        <v>39.33</v>
      </c>
      <c r="E112" s="22">
        <v>35.619999999999997</v>
      </c>
      <c r="F112" s="22">
        <v>35.32</v>
      </c>
      <c r="G112" s="22">
        <v>35.94</v>
      </c>
      <c r="H112" s="22">
        <v>38.74</v>
      </c>
      <c r="I112" s="22">
        <v>39.96</v>
      </c>
      <c r="J112" s="22">
        <v>46.48</v>
      </c>
      <c r="K112" s="22">
        <v>49.6</v>
      </c>
      <c r="L112" s="22">
        <v>51.65</v>
      </c>
      <c r="M112" s="22">
        <v>52.02</v>
      </c>
      <c r="N112" s="22">
        <v>52.08</v>
      </c>
      <c r="O112" s="22">
        <v>52.16</v>
      </c>
      <c r="P112" s="22">
        <v>52.34</v>
      </c>
      <c r="Q112" s="22">
        <v>52.18</v>
      </c>
      <c r="R112" s="22">
        <v>52.17</v>
      </c>
      <c r="S112" s="22">
        <v>53.97</v>
      </c>
      <c r="T112" s="22">
        <v>57.97</v>
      </c>
      <c r="U112" s="22">
        <v>57.36</v>
      </c>
      <c r="V112" s="22">
        <v>53.63</v>
      </c>
      <c r="W112" s="22">
        <v>52.66</v>
      </c>
      <c r="X112" s="22">
        <v>51.93</v>
      </c>
      <c r="Y112" s="22">
        <v>47.39</v>
      </c>
    </row>
    <row r="113" spans="1:25" ht="12" customHeight="1" x14ac:dyDescent="0.2">
      <c r="A113" s="21">
        <v>5</v>
      </c>
      <c r="B113" s="22">
        <v>44.64</v>
      </c>
      <c r="C113" s="22">
        <v>39.4</v>
      </c>
      <c r="D113" s="22">
        <v>35.97</v>
      </c>
      <c r="E113" s="22">
        <v>34.68</v>
      </c>
      <c r="F113" s="22">
        <v>34.32</v>
      </c>
      <c r="G113" s="22">
        <v>34.79</v>
      </c>
      <c r="H113" s="22">
        <v>36.72</v>
      </c>
      <c r="I113" s="22">
        <v>38.74</v>
      </c>
      <c r="J113" s="22">
        <v>45.2</v>
      </c>
      <c r="K113" s="22">
        <v>47.21</v>
      </c>
      <c r="L113" s="22">
        <v>48.5</v>
      </c>
      <c r="M113" s="22">
        <v>49.1</v>
      </c>
      <c r="N113" s="22">
        <v>49.08</v>
      </c>
      <c r="O113" s="22">
        <v>49.23</v>
      </c>
      <c r="P113" s="22">
        <v>49.15</v>
      </c>
      <c r="Q113" s="22">
        <v>48.9</v>
      </c>
      <c r="R113" s="22">
        <v>49.22</v>
      </c>
      <c r="S113" s="22">
        <v>51.11</v>
      </c>
      <c r="T113" s="22">
        <v>56.08</v>
      </c>
      <c r="U113" s="22">
        <v>54.82</v>
      </c>
      <c r="V113" s="22">
        <v>51.12</v>
      </c>
      <c r="W113" s="22">
        <v>49.73</v>
      </c>
      <c r="X113" s="22">
        <v>49.17</v>
      </c>
      <c r="Y113" s="22">
        <v>45.85</v>
      </c>
    </row>
    <row r="114" spans="1:25" ht="12" customHeight="1" x14ac:dyDescent="0.2">
      <c r="A114" s="21">
        <v>6</v>
      </c>
      <c r="B114" s="22">
        <v>45.16</v>
      </c>
      <c r="C114" s="22">
        <v>39.78</v>
      </c>
      <c r="D114" s="22">
        <v>37.409999999999997</v>
      </c>
      <c r="E114" s="22">
        <v>35.15</v>
      </c>
      <c r="F114" s="22">
        <v>34.68</v>
      </c>
      <c r="G114" s="22">
        <v>34.840000000000003</v>
      </c>
      <c r="H114" s="22">
        <v>38</v>
      </c>
      <c r="I114" s="22">
        <v>39.880000000000003</v>
      </c>
      <c r="J114" s="22">
        <v>46.28</v>
      </c>
      <c r="K114" s="22">
        <v>47.87</v>
      </c>
      <c r="L114" s="22">
        <v>49.36</v>
      </c>
      <c r="M114" s="22">
        <v>49.65</v>
      </c>
      <c r="N114" s="22">
        <v>49.62</v>
      </c>
      <c r="O114" s="22">
        <v>49.71</v>
      </c>
      <c r="P114" s="22">
        <v>49.56</v>
      </c>
      <c r="Q114" s="22">
        <v>49.47</v>
      </c>
      <c r="R114" s="22">
        <v>49.83</v>
      </c>
      <c r="S114" s="22">
        <v>51.33</v>
      </c>
      <c r="T114" s="22">
        <v>55.72</v>
      </c>
      <c r="U114" s="22">
        <v>55.3</v>
      </c>
      <c r="V114" s="22">
        <v>51.59</v>
      </c>
      <c r="W114" s="22">
        <v>50.65</v>
      </c>
      <c r="X114" s="22">
        <v>50.22</v>
      </c>
      <c r="Y114" s="22">
        <v>47.49</v>
      </c>
    </row>
    <row r="115" spans="1:25" ht="12" customHeight="1" x14ac:dyDescent="0.2">
      <c r="A115" s="21">
        <v>7</v>
      </c>
      <c r="B115" s="22">
        <v>45.18</v>
      </c>
      <c r="C115" s="22">
        <v>40.450000000000003</v>
      </c>
      <c r="D115" s="22">
        <v>37.630000000000003</v>
      </c>
      <c r="E115" s="22">
        <v>34.880000000000003</v>
      </c>
      <c r="F115" s="22">
        <v>34.5</v>
      </c>
      <c r="G115" s="22">
        <v>34.409999999999997</v>
      </c>
      <c r="H115" s="22">
        <v>36.31</v>
      </c>
      <c r="I115" s="22">
        <v>36.79</v>
      </c>
      <c r="J115" s="22">
        <v>44.03</v>
      </c>
      <c r="K115" s="22">
        <v>45.48</v>
      </c>
      <c r="L115" s="22">
        <v>46.45</v>
      </c>
      <c r="M115" s="22">
        <v>46.9</v>
      </c>
      <c r="N115" s="22">
        <v>47.02</v>
      </c>
      <c r="O115" s="22">
        <v>47.11</v>
      </c>
      <c r="P115" s="22">
        <v>47.04</v>
      </c>
      <c r="Q115" s="22">
        <v>46.93</v>
      </c>
      <c r="R115" s="22">
        <v>47.13</v>
      </c>
      <c r="S115" s="22">
        <v>48.2</v>
      </c>
      <c r="T115" s="22">
        <v>51.01</v>
      </c>
      <c r="U115" s="22">
        <v>51.13</v>
      </c>
      <c r="V115" s="22">
        <v>49.33</v>
      </c>
      <c r="W115" s="22">
        <v>48.39</v>
      </c>
      <c r="X115" s="22">
        <v>47.93</v>
      </c>
      <c r="Y115" s="22">
        <v>45.83</v>
      </c>
    </row>
    <row r="116" spans="1:25" ht="12" customHeight="1" x14ac:dyDescent="0.2">
      <c r="A116" s="21">
        <v>8</v>
      </c>
      <c r="B116" s="22">
        <v>46.45</v>
      </c>
      <c r="C116" s="22">
        <v>43.88</v>
      </c>
      <c r="D116" s="22">
        <v>40.68</v>
      </c>
      <c r="E116" s="22">
        <v>38.65</v>
      </c>
      <c r="F116" s="22">
        <v>38.380000000000003</v>
      </c>
      <c r="G116" s="22">
        <v>38.6</v>
      </c>
      <c r="H116" s="22">
        <v>41.05</v>
      </c>
      <c r="I116" s="22">
        <v>39.97</v>
      </c>
      <c r="J116" s="22">
        <v>46.42</v>
      </c>
      <c r="K116" s="22">
        <v>49.23</v>
      </c>
      <c r="L116" s="22">
        <v>51.38</v>
      </c>
      <c r="M116" s="22">
        <v>51.88</v>
      </c>
      <c r="N116" s="22">
        <v>51.85</v>
      </c>
      <c r="O116" s="22">
        <v>51.94</v>
      </c>
      <c r="P116" s="22">
        <v>51.86</v>
      </c>
      <c r="Q116" s="22">
        <v>51.79</v>
      </c>
      <c r="R116" s="22">
        <v>52.4</v>
      </c>
      <c r="S116" s="22">
        <v>54.39</v>
      </c>
      <c r="T116" s="22">
        <v>58.82</v>
      </c>
      <c r="U116" s="22">
        <v>58.65</v>
      </c>
      <c r="V116" s="22">
        <v>55.54</v>
      </c>
      <c r="W116" s="22">
        <v>53.31</v>
      </c>
      <c r="X116" s="22">
        <v>52.25</v>
      </c>
      <c r="Y116" s="22">
        <v>50.25</v>
      </c>
    </row>
    <row r="117" spans="1:25" ht="12" customHeight="1" x14ac:dyDescent="0.2">
      <c r="A117" s="21">
        <v>9</v>
      </c>
      <c r="B117" s="22">
        <v>47.42</v>
      </c>
      <c r="C117" s="22">
        <v>44.78</v>
      </c>
      <c r="D117" s="22">
        <v>42.59</v>
      </c>
      <c r="E117" s="22">
        <v>39.22</v>
      </c>
      <c r="F117" s="22">
        <v>39.409999999999997</v>
      </c>
      <c r="G117" s="22">
        <v>42.34</v>
      </c>
      <c r="H117" s="22">
        <v>45.79</v>
      </c>
      <c r="I117" s="22">
        <v>51.16</v>
      </c>
      <c r="J117" s="22">
        <v>56.25</v>
      </c>
      <c r="K117" s="22">
        <v>58.23</v>
      </c>
      <c r="L117" s="22">
        <v>58.89</v>
      </c>
      <c r="M117" s="22">
        <v>57.63</v>
      </c>
      <c r="N117" s="22">
        <v>56.77</v>
      </c>
      <c r="O117" s="22">
        <v>57.34</v>
      </c>
      <c r="P117" s="22">
        <v>57.49</v>
      </c>
      <c r="Q117" s="22">
        <v>57.42</v>
      </c>
      <c r="R117" s="22">
        <v>57.36</v>
      </c>
      <c r="S117" s="22">
        <v>57.22</v>
      </c>
      <c r="T117" s="22">
        <v>60.94</v>
      </c>
      <c r="U117" s="22">
        <v>59.15</v>
      </c>
      <c r="V117" s="22">
        <v>57.62</v>
      </c>
      <c r="W117" s="22">
        <v>56.42</v>
      </c>
      <c r="X117" s="22">
        <v>53.44</v>
      </c>
      <c r="Y117" s="22">
        <v>47.5</v>
      </c>
    </row>
    <row r="118" spans="1:25" ht="12" customHeight="1" x14ac:dyDescent="0.2">
      <c r="A118" s="21">
        <v>10</v>
      </c>
      <c r="B118" s="22">
        <v>42.94</v>
      </c>
      <c r="C118" s="22">
        <v>40.83</v>
      </c>
      <c r="D118" s="22">
        <v>37.14</v>
      </c>
      <c r="E118" s="22">
        <v>35.229999999999997</v>
      </c>
      <c r="F118" s="22">
        <v>35.65</v>
      </c>
      <c r="G118" s="22">
        <v>39.31</v>
      </c>
      <c r="H118" s="22">
        <v>42.73</v>
      </c>
      <c r="I118" s="22">
        <v>49.65</v>
      </c>
      <c r="J118" s="22">
        <v>54.88</v>
      </c>
      <c r="K118" s="22">
        <v>57.63</v>
      </c>
      <c r="L118" s="22">
        <v>57.9</v>
      </c>
      <c r="M118" s="22">
        <v>57.33</v>
      </c>
      <c r="N118" s="22">
        <v>56.67</v>
      </c>
      <c r="O118" s="22">
        <v>57.28</v>
      </c>
      <c r="P118" s="22">
        <v>57.28</v>
      </c>
      <c r="Q118" s="22">
        <v>56.86</v>
      </c>
      <c r="R118" s="22">
        <v>56.59</v>
      </c>
      <c r="S118" s="22">
        <v>57.1</v>
      </c>
      <c r="T118" s="22">
        <v>58.21</v>
      </c>
      <c r="U118" s="22">
        <v>57.79</v>
      </c>
      <c r="V118" s="22">
        <v>56.35</v>
      </c>
      <c r="W118" s="22">
        <v>56.76</v>
      </c>
      <c r="X118" s="22">
        <v>54.35</v>
      </c>
      <c r="Y118" s="22">
        <v>48.77</v>
      </c>
    </row>
    <row r="119" spans="1:25" ht="12" customHeight="1" x14ac:dyDescent="0.2">
      <c r="A119" s="21">
        <v>11</v>
      </c>
      <c r="B119" s="22">
        <v>45.38</v>
      </c>
      <c r="C119" s="22">
        <v>41.73</v>
      </c>
      <c r="D119" s="22">
        <v>40.01</v>
      </c>
      <c r="E119" s="22">
        <v>39.15</v>
      </c>
      <c r="F119" s="22">
        <v>39.25</v>
      </c>
      <c r="G119" s="22">
        <v>38.65</v>
      </c>
      <c r="H119" s="22">
        <v>41.24</v>
      </c>
      <c r="I119" s="22">
        <v>44.1</v>
      </c>
      <c r="J119" s="22">
        <v>49</v>
      </c>
      <c r="K119" s="22">
        <v>51.86</v>
      </c>
      <c r="L119" s="22">
        <v>53.04</v>
      </c>
      <c r="M119" s="22">
        <v>53.39</v>
      </c>
      <c r="N119" s="22">
        <v>52.93</v>
      </c>
      <c r="O119" s="22">
        <v>52.92</v>
      </c>
      <c r="P119" s="22">
        <v>53.02</v>
      </c>
      <c r="Q119" s="22">
        <v>53.23</v>
      </c>
      <c r="R119" s="22">
        <v>52.28</v>
      </c>
      <c r="S119" s="22">
        <v>54.49</v>
      </c>
      <c r="T119" s="22">
        <v>57.6</v>
      </c>
      <c r="U119" s="22">
        <v>57.58</v>
      </c>
      <c r="V119" s="22">
        <v>54.47</v>
      </c>
      <c r="W119" s="22">
        <v>54.19</v>
      </c>
      <c r="X119" s="22">
        <v>52.19</v>
      </c>
      <c r="Y119" s="22">
        <v>48.03</v>
      </c>
    </row>
    <row r="120" spans="1:25" ht="12" customHeight="1" x14ac:dyDescent="0.2">
      <c r="A120" s="21">
        <v>12</v>
      </c>
      <c r="B120" s="22">
        <v>46.99</v>
      </c>
      <c r="C120" s="22">
        <v>42.28</v>
      </c>
      <c r="D120" s="22">
        <v>39.76</v>
      </c>
      <c r="E120" s="22">
        <v>37.31</v>
      </c>
      <c r="F120" s="22">
        <v>36.409999999999997</v>
      </c>
      <c r="G120" s="22">
        <v>37.11</v>
      </c>
      <c r="H120" s="22">
        <v>38.49</v>
      </c>
      <c r="I120" s="22">
        <v>39.36</v>
      </c>
      <c r="J120" s="22">
        <v>44.62</v>
      </c>
      <c r="K120" s="22">
        <v>47.49</v>
      </c>
      <c r="L120" s="22">
        <v>48.59</v>
      </c>
      <c r="M120" s="22">
        <v>49.19</v>
      </c>
      <c r="N120" s="22">
        <v>49.34</v>
      </c>
      <c r="O120" s="22">
        <v>49.63</v>
      </c>
      <c r="P120" s="22">
        <v>49.7</v>
      </c>
      <c r="Q120" s="22">
        <v>49.98</v>
      </c>
      <c r="R120" s="22">
        <v>49.6</v>
      </c>
      <c r="S120" s="22">
        <v>53.94</v>
      </c>
      <c r="T120" s="22">
        <v>57.91</v>
      </c>
      <c r="U120" s="22">
        <v>57.76</v>
      </c>
      <c r="V120" s="22">
        <v>55.08</v>
      </c>
      <c r="W120" s="22">
        <v>54.22</v>
      </c>
      <c r="X120" s="22">
        <v>50.4</v>
      </c>
      <c r="Y120" s="22">
        <v>48.27</v>
      </c>
    </row>
    <row r="121" spans="1:25" ht="12" customHeight="1" x14ac:dyDescent="0.2">
      <c r="A121" s="21">
        <v>13</v>
      </c>
      <c r="B121" s="22">
        <v>41.62</v>
      </c>
      <c r="C121" s="22">
        <v>39.43</v>
      </c>
      <c r="D121" s="22">
        <v>38.020000000000003</v>
      </c>
      <c r="E121" s="22">
        <v>36.72</v>
      </c>
      <c r="F121" s="22">
        <v>37.130000000000003</v>
      </c>
      <c r="G121" s="22">
        <v>37.46</v>
      </c>
      <c r="H121" s="22">
        <v>40.98</v>
      </c>
      <c r="I121" s="22">
        <v>46.71</v>
      </c>
      <c r="J121" s="22">
        <v>53.45</v>
      </c>
      <c r="K121" s="22">
        <v>57.02</v>
      </c>
      <c r="L121" s="22">
        <v>57.68</v>
      </c>
      <c r="M121" s="22">
        <v>57.01</v>
      </c>
      <c r="N121" s="22">
        <v>56.11</v>
      </c>
      <c r="O121" s="22">
        <v>56.76</v>
      </c>
      <c r="P121" s="22">
        <v>56.66</v>
      </c>
      <c r="Q121" s="22">
        <v>56.44</v>
      </c>
      <c r="R121" s="22">
        <v>55.55</v>
      </c>
      <c r="S121" s="22">
        <v>55.43</v>
      </c>
      <c r="T121" s="22">
        <v>56.95</v>
      </c>
      <c r="U121" s="22">
        <v>56.74</v>
      </c>
      <c r="V121" s="22">
        <v>55.74</v>
      </c>
      <c r="W121" s="22">
        <v>53.23</v>
      </c>
      <c r="X121" s="22">
        <v>48.35</v>
      </c>
      <c r="Y121" s="22">
        <v>43.67</v>
      </c>
    </row>
    <row r="122" spans="1:25" ht="12" customHeight="1" x14ac:dyDescent="0.2">
      <c r="A122" s="21">
        <v>14</v>
      </c>
      <c r="B122" s="22">
        <v>37.17</v>
      </c>
      <c r="C122" s="22">
        <v>35.92</v>
      </c>
      <c r="D122" s="22">
        <v>33.94</v>
      </c>
      <c r="E122" s="22">
        <v>32.69</v>
      </c>
      <c r="F122" s="22">
        <v>32.39</v>
      </c>
      <c r="G122" s="22">
        <v>34.36</v>
      </c>
      <c r="H122" s="22">
        <v>36.76</v>
      </c>
      <c r="I122" s="22">
        <v>44.81</v>
      </c>
      <c r="J122" s="22">
        <v>49.23</v>
      </c>
      <c r="K122" s="22">
        <v>53.17</v>
      </c>
      <c r="L122" s="22">
        <v>54.65</v>
      </c>
      <c r="M122" s="22">
        <v>54.31</v>
      </c>
      <c r="N122" s="22">
        <v>51.85</v>
      </c>
      <c r="O122" s="22">
        <v>54.18</v>
      </c>
      <c r="P122" s="22">
        <v>54.02</v>
      </c>
      <c r="Q122" s="22">
        <v>54.04</v>
      </c>
      <c r="R122" s="22">
        <v>52.08</v>
      </c>
      <c r="S122" s="22">
        <v>51.44</v>
      </c>
      <c r="T122" s="22">
        <v>55.03</v>
      </c>
      <c r="U122" s="22">
        <v>54.34</v>
      </c>
      <c r="V122" s="22">
        <v>52.17</v>
      </c>
      <c r="W122" s="22">
        <v>49.22</v>
      </c>
      <c r="X122" s="22">
        <v>46.14</v>
      </c>
      <c r="Y122" s="22">
        <v>39.380000000000003</v>
      </c>
    </row>
    <row r="123" spans="1:25" ht="12" customHeight="1" x14ac:dyDescent="0.2">
      <c r="A123" s="21">
        <v>15</v>
      </c>
      <c r="B123" s="22">
        <v>38.24</v>
      </c>
      <c r="C123" s="22">
        <v>34.44</v>
      </c>
      <c r="D123" s="22">
        <v>33.54</v>
      </c>
      <c r="E123" s="22">
        <v>33.6</v>
      </c>
      <c r="F123" s="22">
        <v>33.56</v>
      </c>
      <c r="G123" s="22">
        <v>33.9</v>
      </c>
      <c r="H123" s="22">
        <v>38.299999999999997</v>
      </c>
      <c r="I123" s="22">
        <v>44.79</v>
      </c>
      <c r="J123" s="22">
        <v>49.46</v>
      </c>
      <c r="K123" s="22">
        <v>54.18</v>
      </c>
      <c r="L123" s="22">
        <v>55.45</v>
      </c>
      <c r="M123" s="22">
        <v>54.47</v>
      </c>
      <c r="N123" s="22">
        <v>51.25</v>
      </c>
      <c r="O123" s="22">
        <v>52.08</v>
      </c>
      <c r="P123" s="22">
        <v>42.07</v>
      </c>
      <c r="Q123" s="22">
        <v>50.49</v>
      </c>
      <c r="R123" s="22">
        <v>50.4</v>
      </c>
      <c r="S123" s="22">
        <v>51.06</v>
      </c>
      <c r="T123" s="22">
        <v>55.43</v>
      </c>
      <c r="U123" s="22">
        <v>53.99</v>
      </c>
      <c r="V123" s="22">
        <v>52.43</v>
      </c>
      <c r="W123" s="22">
        <v>50.05</v>
      </c>
      <c r="X123" s="22">
        <v>46.14</v>
      </c>
      <c r="Y123" s="22">
        <v>40.549999999999997</v>
      </c>
    </row>
    <row r="124" spans="1:25" ht="12" customHeight="1" x14ac:dyDescent="0.2">
      <c r="A124" s="21">
        <v>16</v>
      </c>
      <c r="B124" s="22">
        <v>35.380000000000003</v>
      </c>
      <c r="C124" s="22">
        <v>34.06</v>
      </c>
      <c r="D124" s="22">
        <v>33.29</v>
      </c>
      <c r="E124" s="22">
        <v>33.130000000000003</v>
      </c>
      <c r="F124" s="22">
        <v>33.6</v>
      </c>
      <c r="G124" s="22">
        <v>34.32</v>
      </c>
      <c r="H124" s="22">
        <v>36.24</v>
      </c>
      <c r="I124" s="22">
        <v>44.87</v>
      </c>
      <c r="J124" s="22">
        <v>49.51</v>
      </c>
      <c r="K124" s="22">
        <v>54.77</v>
      </c>
      <c r="L124" s="22">
        <v>54.7</v>
      </c>
      <c r="M124" s="22">
        <v>52.19</v>
      </c>
      <c r="N124" s="22">
        <v>49.58</v>
      </c>
      <c r="O124" s="22">
        <v>40.71</v>
      </c>
      <c r="P124" s="22">
        <v>40.729999999999997</v>
      </c>
      <c r="Q124" s="22">
        <v>47.81</v>
      </c>
      <c r="R124" s="22">
        <v>49.91</v>
      </c>
      <c r="S124" s="22">
        <v>50.57</v>
      </c>
      <c r="T124" s="22">
        <v>55.33</v>
      </c>
      <c r="U124" s="22">
        <v>54.55</v>
      </c>
      <c r="V124" s="22">
        <v>50.95</v>
      </c>
      <c r="W124" s="22">
        <v>48.74</v>
      </c>
      <c r="X124" s="22">
        <v>44.92</v>
      </c>
      <c r="Y124" s="22">
        <v>39.64</v>
      </c>
    </row>
    <row r="125" spans="1:25" ht="12" customHeight="1" x14ac:dyDescent="0.2">
      <c r="A125" s="21">
        <v>17</v>
      </c>
      <c r="B125" s="22">
        <v>35.86</v>
      </c>
      <c r="C125" s="22">
        <v>34.299999999999997</v>
      </c>
      <c r="D125" s="22">
        <v>33.46</v>
      </c>
      <c r="E125" s="22">
        <v>33.79</v>
      </c>
      <c r="F125" s="22">
        <v>34</v>
      </c>
      <c r="G125" s="22">
        <v>34.36</v>
      </c>
      <c r="H125" s="22">
        <v>36.36</v>
      </c>
      <c r="I125" s="22">
        <v>44.93</v>
      </c>
      <c r="J125" s="22">
        <v>49.68</v>
      </c>
      <c r="K125" s="22">
        <v>54.82</v>
      </c>
      <c r="L125" s="22">
        <v>54.81</v>
      </c>
      <c r="M125" s="22">
        <v>52.84</v>
      </c>
      <c r="N125" s="22">
        <v>49.91</v>
      </c>
      <c r="O125" s="22">
        <v>52.48</v>
      </c>
      <c r="P125" s="22">
        <v>52.08</v>
      </c>
      <c r="Q125" s="22">
        <v>50.02</v>
      </c>
      <c r="R125" s="22">
        <v>49.37</v>
      </c>
      <c r="S125" s="22">
        <v>51.23</v>
      </c>
      <c r="T125" s="22">
        <v>55.21</v>
      </c>
      <c r="U125" s="22">
        <v>55.26</v>
      </c>
      <c r="V125" s="22">
        <v>52.14</v>
      </c>
      <c r="W125" s="22">
        <v>49.36</v>
      </c>
      <c r="X125" s="22">
        <v>46.53</v>
      </c>
      <c r="Y125" s="22">
        <v>43.31</v>
      </c>
    </row>
    <row r="126" spans="1:25" x14ac:dyDescent="0.2">
      <c r="A126" s="21">
        <v>18</v>
      </c>
      <c r="B126" s="22">
        <v>43.38</v>
      </c>
      <c r="C126" s="22">
        <v>41.14</v>
      </c>
      <c r="D126" s="22">
        <v>39.39</v>
      </c>
      <c r="E126" s="22">
        <v>39.49</v>
      </c>
      <c r="F126" s="22">
        <v>39.47</v>
      </c>
      <c r="G126" s="22">
        <v>39.44</v>
      </c>
      <c r="H126" s="22">
        <v>37.47</v>
      </c>
      <c r="I126" s="22">
        <v>41.57</v>
      </c>
      <c r="J126" s="22">
        <v>44.48</v>
      </c>
      <c r="K126" s="22">
        <v>46.69</v>
      </c>
      <c r="L126" s="22">
        <v>48.04</v>
      </c>
      <c r="M126" s="22">
        <v>48.27</v>
      </c>
      <c r="N126" s="22">
        <v>47.91</v>
      </c>
      <c r="O126" s="22">
        <v>47.66</v>
      </c>
      <c r="P126" s="22">
        <v>47.96</v>
      </c>
      <c r="Q126" s="22">
        <v>47.62</v>
      </c>
      <c r="R126" s="22">
        <v>47.39</v>
      </c>
      <c r="S126" s="22">
        <v>49.28</v>
      </c>
      <c r="T126" s="22">
        <v>54.2</v>
      </c>
      <c r="U126" s="22">
        <v>52.95</v>
      </c>
      <c r="V126" s="22">
        <v>49.81</v>
      </c>
      <c r="W126" s="22">
        <v>50.37</v>
      </c>
      <c r="X126" s="22">
        <v>46.82</v>
      </c>
      <c r="Y126" s="22">
        <v>44.77</v>
      </c>
    </row>
    <row r="127" spans="1:25" ht="12" customHeight="1" x14ac:dyDescent="0.2">
      <c r="A127" s="21">
        <v>19</v>
      </c>
      <c r="B127" s="22">
        <v>42.36</v>
      </c>
      <c r="C127" s="22">
        <v>39.46</v>
      </c>
      <c r="D127" s="22">
        <v>35.93</v>
      </c>
      <c r="E127" s="22">
        <v>34.340000000000003</v>
      </c>
      <c r="F127" s="22">
        <v>34.08</v>
      </c>
      <c r="G127" s="22">
        <v>34.18</v>
      </c>
      <c r="H127" s="22">
        <v>34.549999999999997</v>
      </c>
      <c r="I127" s="22">
        <v>35.49</v>
      </c>
      <c r="J127" s="22">
        <v>41.35</v>
      </c>
      <c r="K127" s="22">
        <v>43.2</v>
      </c>
      <c r="L127" s="22">
        <v>44.47</v>
      </c>
      <c r="M127" s="22">
        <v>44.7</v>
      </c>
      <c r="N127" s="22">
        <v>44.49</v>
      </c>
      <c r="O127" s="22">
        <v>44.68</v>
      </c>
      <c r="P127" s="22">
        <v>44.83</v>
      </c>
      <c r="Q127" s="22">
        <v>44.88</v>
      </c>
      <c r="R127" s="22">
        <v>45.01</v>
      </c>
      <c r="S127" s="22">
        <v>48.42</v>
      </c>
      <c r="T127" s="22">
        <v>53.37</v>
      </c>
      <c r="U127" s="22">
        <v>54.69</v>
      </c>
      <c r="V127" s="22">
        <v>52.49</v>
      </c>
      <c r="W127" s="22">
        <v>50.67</v>
      </c>
      <c r="X127" s="22">
        <v>45.32</v>
      </c>
      <c r="Y127" s="22">
        <v>43.95</v>
      </c>
    </row>
    <row r="128" spans="1:25" ht="12" customHeight="1" x14ac:dyDescent="0.2">
      <c r="A128" s="21">
        <v>20</v>
      </c>
      <c r="B128" s="22">
        <v>37.71</v>
      </c>
      <c r="C128" s="22">
        <v>34.69</v>
      </c>
      <c r="D128" s="22">
        <v>33.69</v>
      </c>
      <c r="E128" s="22">
        <v>31.91</v>
      </c>
      <c r="F128" s="22">
        <v>32.56</v>
      </c>
      <c r="G128" s="22">
        <v>34.29</v>
      </c>
      <c r="H128" s="22">
        <v>36.01</v>
      </c>
      <c r="I128" s="22">
        <v>44.8</v>
      </c>
      <c r="J128" s="22">
        <v>50.31</v>
      </c>
      <c r="K128" s="22">
        <v>55.13</v>
      </c>
      <c r="L128" s="22">
        <v>56.47</v>
      </c>
      <c r="M128" s="22">
        <v>55.86</v>
      </c>
      <c r="N128" s="22">
        <v>52.68</v>
      </c>
      <c r="O128" s="22">
        <v>56.23</v>
      </c>
      <c r="P128" s="22">
        <v>55.81</v>
      </c>
      <c r="Q128" s="22">
        <v>54.61</v>
      </c>
      <c r="R128" s="22">
        <v>51.65</v>
      </c>
      <c r="S128" s="22">
        <v>49.63</v>
      </c>
      <c r="T128" s="22">
        <v>53.38</v>
      </c>
      <c r="U128" s="22">
        <v>52.69</v>
      </c>
      <c r="V128" s="22">
        <v>51.39</v>
      </c>
      <c r="W128" s="22">
        <v>50.63</v>
      </c>
      <c r="X128" s="22">
        <v>45.64</v>
      </c>
      <c r="Y128" s="22">
        <v>41.93</v>
      </c>
    </row>
    <row r="129" spans="1:25" ht="12" customHeight="1" x14ac:dyDescent="0.2">
      <c r="A129" s="21">
        <v>21</v>
      </c>
      <c r="B129" s="22">
        <v>35.58</v>
      </c>
      <c r="C129" s="22">
        <v>33.549999999999997</v>
      </c>
      <c r="D129" s="22">
        <v>32.549999999999997</v>
      </c>
      <c r="E129" s="22">
        <v>32.01</v>
      </c>
      <c r="F129" s="22">
        <v>32.08</v>
      </c>
      <c r="G129" s="22">
        <v>32.93</v>
      </c>
      <c r="H129" s="22">
        <v>36.36</v>
      </c>
      <c r="I129" s="22">
        <v>45.35</v>
      </c>
      <c r="J129" s="22">
        <v>50.24</v>
      </c>
      <c r="K129" s="22">
        <v>54.93</v>
      </c>
      <c r="L129" s="22">
        <v>56.37</v>
      </c>
      <c r="M129" s="22">
        <v>55.91</v>
      </c>
      <c r="N129" s="22">
        <v>51.68</v>
      </c>
      <c r="O129" s="22">
        <v>53.64</v>
      </c>
      <c r="P129" s="22">
        <v>52.99</v>
      </c>
      <c r="Q129" s="22">
        <v>51.35</v>
      </c>
      <c r="R129" s="22">
        <v>50.92</v>
      </c>
      <c r="S129" s="22">
        <v>50.09</v>
      </c>
      <c r="T129" s="22">
        <v>53.12</v>
      </c>
      <c r="U129" s="22">
        <v>52.88</v>
      </c>
      <c r="V129" s="22">
        <v>51.23</v>
      </c>
      <c r="W129" s="22">
        <v>50.07</v>
      </c>
      <c r="X129" s="22">
        <v>45.89</v>
      </c>
      <c r="Y129" s="22">
        <v>40.299999999999997</v>
      </c>
    </row>
    <row r="130" spans="1:25" ht="12" customHeight="1" x14ac:dyDescent="0.2">
      <c r="A130" s="21">
        <v>22</v>
      </c>
      <c r="B130" s="22">
        <v>38.96</v>
      </c>
      <c r="C130" s="22">
        <v>35.479999999999997</v>
      </c>
      <c r="D130" s="22">
        <v>34.47</v>
      </c>
      <c r="E130" s="22">
        <v>34.39</v>
      </c>
      <c r="F130" s="22">
        <v>34.58</v>
      </c>
      <c r="G130" s="22">
        <v>35.69</v>
      </c>
      <c r="H130" s="22">
        <v>36.46</v>
      </c>
      <c r="I130" s="22">
        <v>46.79</v>
      </c>
      <c r="J130" s="22">
        <v>50.71</v>
      </c>
      <c r="K130" s="22">
        <v>54.97</v>
      </c>
      <c r="L130" s="22">
        <v>56.49</v>
      </c>
      <c r="M130" s="22">
        <v>56.08</v>
      </c>
      <c r="N130" s="22">
        <v>54.33</v>
      </c>
      <c r="O130" s="22">
        <v>56.32</v>
      </c>
      <c r="P130" s="22">
        <v>55.91</v>
      </c>
      <c r="Q130" s="22">
        <v>54.67</v>
      </c>
      <c r="R130" s="22">
        <v>53.05</v>
      </c>
      <c r="S130" s="22">
        <v>50.18</v>
      </c>
      <c r="T130" s="22">
        <v>54.13</v>
      </c>
      <c r="U130" s="22">
        <v>54.51</v>
      </c>
      <c r="V130" s="22">
        <v>54.23</v>
      </c>
      <c r="W130" s="22">
        <v>52.01</v>
      </c>
      <c r="X130" s="22">
        <v>47.74</v>
      </c>
      <c r="Y130" s="22">
        <v>43.22</v>
      </c>
    </row>
    <row r="131" spans="1:25" x14ac:dyDescent="0.2">
      <c r="A131" s="21">
        <v>23</v>
      </c>
      <c r="B131" s="22">
        <v>40.340000000000003</v>
      </c>
      <c r="C131" s="22">
        <v>36.049999999999997</v>
      </c>
      <c r="D131" s="22">
        <v>34.93</v>
      </c>
      <c r="E131" s="22">
        <v>34.78</v>
      </c>
      <c r="F131" s="22">
        <v>35.159999999999997</v>
      </c>
      <c r="G131" s="22">
        <v>36.950000000000003</v>
      </c>
      <c r="H131" s="22">
        <v>39.79</v>
      </c>
      <c r="I131" s="22">
        <v>48.01</v>
      </c>
      <c r="J131" s="22">
        <v>52.93</v>
      </c>
      <c r="K131" s="22">
        <v>56.35</v>
      </c>
      <c r="L131" s="22">
        <v>58.36</v>
      </c>
      <c r="M131" s="22">
        <v>57.96</v>
      </c>
      <c r="N131" s="22">
        <v>55.48</v>
      </c>
      <c r="O131" s="22">
        <v>57.43</v>
      </c>
      <c r="P131" s="22">
        <v>57.06</v>
      </c>
      <c r="Q131" s="22">
        <v>55.79</v>
      </c>
      <c r="R131" s="22">
        <v>54.34</v>
      </c>
      <c r="S131" s="22">
        <v>52.3</v>
      </c>
      <c r="T131" s="22">
        <v>55.27</v>
      </c>
      <c r="U131" s="22">
        <v>56.29</v>
      </c>
      <c r="V131" s="22">
        <v>55.6</v>
      </c>
      <c r="W131" s="22">
        <v>54.37</v>
      </c>
      <c r="X131" s="22">
        <v>49.88</v>
      </c>
      <c r="Y131" s="22">
        <v>45.34</v>
      </c>
    </row>
    <row r="132" spans="1:25" ht="12" customHeight="1" x14ac:dyDescent="0.2">
      <c r="A132" s="21">
        <v>24</v>
      </c>
      <c r="B132" s="22">
        <v>39.700000000000003</v>
      </c>
      <c r="C132" s="22">
        <v>35.380000000000003</v>
      </c>
      <c r="D132" s="22">
        <v>34.5</v>
      </c>
      <c r="E132" s="22">
        <v>34.06</v>
      </c>
      <c r="F132" s="22">
        <v>34.479999999999997</v>
      </c>
      <c r="G132" s="22">
        <v>35.58</v>
      </c>
      <c r="H132" s="22">
        <v>39.090000000000003</v>
      </c>
      <c r="I132" s="22">
        <v>48.97</v>
      </c>
      <c r="J132" s="22">
        <v>54.42</v>
      </c>
      <c r="K132" s="22">
        <v>58.01</v>
      </c>
      <c r="L132" s="22">
        <v>59.67</v>
      </c>
      <c r="M132" s="22">
        <v>59.62</v>
      </c>
      <c r="N132" s="22">
        <v>57.33</v>
      </c>
      <c r="O132" s="22">
        <v>58.93</v>
      </c>
      <c r="P132" s="22">
        <v>59.26</v>
      </c>
      <c r="Q132" s="22">
        <v>57.23</v>
      </c>
      <c r="R132" s="22">
        <v>55.02</v>
      </c>
      <c r="S132" s="22">
        <v>52.73</v>
      </c>
      <c r="T132" s="22">
        <v>56.19</v>
      </c>
      <c r="U132" s="22">
        <v>56.97</v>
      </c>
      <c r="V132" s="22">
        <v>55.44</v>
      </c>
      <c r="W132" s="22">
        <v>54.41</v>
      </c>
      <c r="X132" s="22">
        <v>50.33</v>
      </c>
      <c r="Y132" s="22">
        <v>45.01</v>
      </c>
    </row>
    <row r="133" spans="1:25" ht="12" customHeight="1" x14ac:dyDescent="0.2">
      <c r="A133" s="21">
        <v>25</v>
      </c>
      <c r="B133" s="22">
        <v>44.29</v>
      </c>
      <c r="C133" s="22">
        <v>41.3</v>
      </c>
      <c r="D133" s="22">
        <v>40.71</v>
      </c>
      <c r="E133" s="22">
        <v>40.15</v>
      </c>
      <c r="F133" s="22">
        <v>40.07</v>
      </c>
      <c r="G133" s="22">
        <v>40.57</v>
      </c>
      <c r="H133" s="22">
        <v>40.57</v>
      </c>
      <c r="I133" s="22">
        <v>43.89</v>
      </c>
      <c r="J133" s="22">
        <v>47.64</v>
      </c>
      <c r="K133" s="22">
        <v>50.51</v>
      </c>
      <c r="L133" s="22">
        <v>54.08</v>
      </c>
      <c r="M133" s="22">
        <v>54.42</v>
      </c>
      <c r="N133" s="22">
        <v>53.42</v>
      </c>
      <c r="O133" s="22">
        <v>50.89</v>
      </c>
      <c r="P133" s="22">
        <v>50.44</v>
      </c>
      <c r="Q133" s="22">
        <v>49.9</v>
      </c>
      <c r="R133" s="22">
        <v>49.62</v>
      </c>
      <c r="S133" s="22">
        <v>50.46</v>
      </c>
      <c r="T133" s="22">
        <v>56.61</v>
      </c>
      <c r="U133" s="22">
        <v>57.34</v>
      </c>
      <c r="V133" s="22">
        <v>54.65</v>
      </c>
      <c r="W133" s="22">
        <v>52.13</v>
      </c>
      <c r="X133" s="22">
        <v>48.83</v>
      </c>
      <c r="Y133" s="22">
        <v>45.75</v>
      </c>
    </row>
    <row r="134" spans="1:25" ht="12" customHeight="1" x14ac:dyDescent="0.2">
      <c r="A134" s="21">
        <v>26</v>
      </c>
      <c r="B134" s="22">
        <v>42.67</v>
      </c>
      <c r="C134" s="22">
        <v>39.549999999999997</v>
      </c>
      <c r="D134" s="22">
        <v>37.93</v>
      </c>
      <c r="E134" s="22">
        <v>36.340000000000003</v>
      </c>
      <c r="F134" s="22">
        <v>35.42</v>
      </c>
      <c r="G134" s="22">
        <v>36.020000000000003</v>
      </c>
      <c r="H134" s="22">
        <v>36.9</v>
      </c>
      <c r="I134" s="22">
        <v>38.71</v>
      </c>
      <c r="J134" s="22">
        <v>42.62</v>
      </c>
      <c r="K134" s="22">
        <v>45.23</v>
      </c>
      <c r="L134" s="22">
        <v>46.9</v>
      </c>
      <c r="M134" s="22">
        <v>47.52</v>
      </c>
      <c r="N134" s="22">
        <v>47.3</v>
      </c>
      <c r="O134" s="22">
        <v>46.99</v>
      </c>
      <c r="P134" s="22">
        <v>46.91</v>
      </c>
      <c r="Q134" s="22">
        <v>46.69</v>
      </c>
      <c r="R134" s="22">
        <v>45.95</v>
      </c>
      <c r="S134" s="22">
        <v>47.96</v>
      </c>
      <c r="T134" s="22">
        <v>53.1</v>
      </c>
      <c r="U134" s="22">
        <v>55.17</v>
      </c>
      <c r="V134" s="22">
        <v>51.53</v>
      </c>
      <c r="W134" s="22">
        <v>50.61</v>
      </c>
      <c r="X134" s="22">
        <v>47.19</v>
      </c>
      <c r="Y134" s="22">
        <v>44.89</v>
      </c>
    </row>
    <row r="135" spans="1:25" ht="12" customHeight="1" x14ac:dyDescent="0.2">
      <c r="A135" s="21">
        <v>27</v>
      </c>
      <c r="B135" s="22">
        <v>37.54</v>
      </c>
      <c r="C135" s="22">
        <v>34.17</v>
      </c>
      <c r="D135" s="22">
        <v>33.54</v>
      </c>
      <c r="E135" s="22">
        <v>33.159999999999997</v>
      </c>
      <c r="F135" s="22">
        <v>33.18</v>
      </c>
      <c r="G135" s="22">
        <v>34.119999999999997</v>
      </c>
      <c r="H135" s="22">
        <v>40.61</v>
      </c>
      <c r="I135" s="22">
        <v>51.28</v>
      </c>
      <c r="J135" s="22">
        <v>54.86</v>
      </c>
      <c r="K135" s="22">
        <v>57.95</v>
      </c>
      <c r="L135" s="22">
        <v>59.45</v>
      </c>
      <c r="M135" s="22">
        <v>59.31</v>
      </c>
      <c r="N135" s="22">
        <v>57.7</v>
      </c>
      <c r="O135" s="22">
        <v>58.78</v>
      </c>
      <c r="P135" s="22">
        <v>58.5</v>
      </c>
      <c r="Q135" s="22">
        <v>57.06</v>
      </c>
      <c r="R135" s="22">
        <v>54.94</v>
      </c>
      <c r="S135" s="22">
        <v>53.66</v>
      </c>
      <c r="T135" s="22">
        <v>56.58</v>
      </c>
      <c r="U135" s="22">
        <v>56.92</v>
      </c>
      <c r="V135" s="22">
        <v>55.22</v>
      </c>
      <c r="W135" s="22">
        <v>54.11</v>
      </c>
      <c r="X135" s="22">
        <v>50.23</v>
      </c>
      <c r="Y135" s="22">
        <v>42.49</v>
      </c>
    </row>
    <row r="136" spans="1:25" ht="12" customHeight="1" x14ac:dyDescent="0.2">
      <c r="A136" s="21">
        <v>28</v>
      </c>
      <c r="B136" s="22">
        <v>40.340000000000003</v>
      </c>
      <c r="C136" s="22">
        <v>36.200000000000003</v>
      </c>
      <c r="D136" s="22">
        <v>35.67</v>
      </c>
      <c r="E136" s="22">
        <v>35.43</v>
      </c>
      <c r="F136" s="22">
        <v>35.5</v>
      </c>
      <c r="G136" s="22">
        <v>36.11</v>
      </c>
      <c r="H136" s="22">
        <v>41.63</v>
      </c>
      <c r="I136" s="22">
        <v>49.86</v>
      </c>
      <c r="J136" s="22">
        <v>55.04</v>
      </c>
      <c r="K136" s="22">
        <v>57.22</v>
      </c>
      <c r="L136" s="22">
        <v>58.65</v>
      </c>
      <c r="M136" s="22">
        <v>58.85</v>
      </c>
      <c r="N136" s="22">
        <v>56.99</v>
      </c>
      <c r="O136" s="22">
        <v>58.55</v>
      </c>
      <c r="P136" s="22">
        <v>58.35</v>
      </c>
      <c r="Q136" s="22">
        <v>57.02</v>
      </c>
      <c r="R136" s="22">
        <v>55.63</v>
      </c>
      <c r="S136" s="22">
        <v>53.93</v>
      </c>
      <c r="T136" s="22">
        <v>56.8</v>
      </c>
      <c r="U136" s="22">
        <v>57.4</v>
      </c>
      <c r="V136" s="22">
        <v>56.88</v>
      </c>
      <c r="W136" s="22">
        <v>55.79</v>
      </c>
      <c r="X136" s="22">
        <v>51.14</v>
      </c>
      <c r="Y136" s="22">
        <v>45.48</v>
      </c>
    </row>
    <row r="137" spans="1:25" ht="12" customHeight="1" x14ac:dyDescent="0.2">
      <c r="A137" s="21">
        <v>29</v>
      </c>
      <c r="B137" s="22">
        <v>40.159999999999997</v>
      </c>
      <c r="C137" s="22">
        <v>34.340000000000003</v>
      </c>
      <c r="D137" s="22">
        <v>33.58</v>
      </c>
      <c r="E137" s="22">
        <v>33.229999999999997</v>
      </c>
      <c r="F137" s="22">
        <v>33.35</v>
      </c>
      <c r="G137" s="22">
        <v>34.549999999999997</v>
      </c>
      <c r="H137" s="22">
        <v>40.44</v>
      </c>
      <c r="I137" s="22">
        <v>49.31</v>
      </c>
      <c r="J137" s="22">
        <v>54.27</v>
      </c>
      <c r="K137" s="22">
        <v>56.94</v>
      </c>
      <c r="L137" s="22">
        <v>58.54</v>
      </c>
      <c r="M137" s="22">
        <v>59.25</v>
      </c>
      <c r="N137" s="22">
        <v>57.41</v>
      </c>
      <c r="O137" s="22">
        <v>59.55</v>
      </c>
      <c r="P137" s="22">
        <v>57.92</v>
      </c>
      <c r="Q137" s="22">
        <v>56.97</v>
      </c>
      <c r="R137" s="22">
        <v>55.49</v>
      </c>
      <c r="S137" s="22">
        <v>54.54</v>
      </c>
      <c r="T137" s="22">
        <v>55.56</v>
      </c>
      <c r="U137" s="22">
        <v>56.09</v>
      </c>
      <c r="V137" s="22">
        <v>55.37</v>
      </c>
      <c r="W137" s="22">
        <v>54.84</v>
      </c>
      <c r="X137" s="22">
        <v>51.22</v>
      </c>
      <c r="Y137" s="22">
        <v>45.25</v>
      </c>
    </row>
    <row r="138" spans="1:25" ht="12" customHeight="1" x14ac:dyDescent="0.2">
      <c r="A138" s="21">
        <v>30</v>
      </c>
      <c r="B138" s="22">
        <v>41.44</v>
      </c>
      <c r="C138" s="22">
        <v>37.61</v>
      </c>
      <c r="D138" s="22">
        <v>36.4</v>
      </c>
      <c r="E138" s="22">
        <v>36.270000000000003</v>
      </c>
      <c r="F138" s="22">
        <v>36.590000000000003</v>
      </c>
      <c r="G138" s="22">
        <v>37.17</v>
      </c>
      <c r="H138" s="22">
        <v>40.15</v>
      </c>
      <c r="I138" s="22">
        <v>50.22</v>
      </c>
      <c r="J138" s="22">
        <v>54.89</v>
      </c>
      <c r="K138" s="22">
        <v>58.22</v>
      </c>
      <c r="L138" s="22">
        <v>59.04</v>
      </c>
      <c r="M138" s="22">
        <v>59.61</v>
      </c>
      <c r="N138" s="22">
        <v>58.68</v>
      </c>
      <c r="O138" s="22">
        <v>60.27</v>
      </c>
      <c r="P138" s="22">
        <v>58.96</v>
      </c>
      <c r="Q138" s="22">
        <v>58.08</v>
      </c>
      <c r="R138" s="22">
        <v>56.64</v>
      </c>
      <c r="S138" s="22">
        <v>54.96</v>
      </c>
      <c r="T138" s="22">
        <v>56.98</v>
      </c>
      <c r="U138" s="22">
        <v>57.52</v>
      </c>
      <c r="V138" s="22">
        <v>56.2</v>
      </c>
      <c r="W138" s="22">
        <v>56.43</v>
      </c>
      <c r="X138" s="22">
        <v>52.49</v>
      </c>
      <c r="Y138" s="22">
        <v>46.46</v>
      </c>
    </row>
    <row r="139" spans="1:25" ht="12" customHeight="1" x14ac:dyDescent="0.2">
      <c r="A139" s="21">
        <v>31</v>
      </c>
      <c r="B139" s="22">
        <v>40.200000000000003</v>
      </c>
      <c r="C139" s="22">
        <v>36.67</v>
      </c>
      <c r="D139" s="22">
        <v>36.020000000000003</v>
      </c>
      <c r="E139" s="22">
        <v>36.15</v>
      </c>
      <c r="F139" s="22">
        <v>36.47</v>
      </c>
      <c r="G139" s="22">
        <v>37.03</v>
      </c>
      <c r="H139" s="22">
        <v>40.479999999999997</v>
      </c>
      <c r="I139" s="22">
        <v>48.99</v>
      </c>
      <c r="J139" s="22">
        <v>56.39</v>
      </c>
      <c r="K139" s="22">
        <v>59.17</v>
      </c>
      <c r="L139" s="22">
        <v>59.67</v>
      </c>
      <c r="M139" s="22">
        <v>60.74</v>
      </c>
      <c r="N139" s="22">
        <v>59.09</v>
      </c>
      <c r="O139" s="22">
        <v>60.7</v>
      </c>
      <c r="P139" s="22">
        <v>59.72</v>
      </c>
      <c r="Q139" s="22">
        <v>58.34</v>
      </c>
      <c r="R139" s="22">
        <v>57.31</v>
      </c>
      <c r="S139" s="22">
        <v>56.14</v>
      </c>
      <c r="T139" s="22">
        <v>57.75</v>
      </c>
      <c r="U139" s="22">
        <v>58.4</v>
      </c>
      <c r="V139" s="22">
        <v>57.75</v>
      </c>
      <c r="W139" s="22">
        <v>56.6</v>
      </c>
      <c r="X139" s="22">
        <v>51.38</v>
      </c>
      <c r="Y139" s="22">
        <v>46.36</v>
      </c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21">
        <v>1</v>
      </c>
      <c r="B145" s="24">
        <v>124.82</v>
      </c>
      <c r="C145" s="24">
        <v>118.82</v>
      </c>
      <c r="D145" s="24">
        <v>118.88</v>
      </c>
      <c r="E145" s="24">
        <v>107.37</v>
      </c>
      <c r="F145" s="24">
        <v>101.17</v>
      </c>
      <c r="G145" s="24">
        <v>97.42</v>
      </c>
      <c r="H145" s="24">
        <v>100.17</v>
      </c>
      <c r="I145" s="24">
        <v>100.36</v>
      </c>
      <c r="J145" s="24">
        <v>100.73</v>
      </c>
      <c r="K145" s="24">
        <v>96.78</v>
      </c>
      <c r="L145" s="24">
        <v>101.8</v>
      </c>
      <c r="M145" s="24">
        <v>106.68</v>
      </c>
      <c r="N145" s="24">
        <v>112.23</v>
      </c>
      <c r="O145" s="24">
        <v>116.17</v>
      </c>
      <c r="P145" s="24">
        <v>118.15</v>
      </c>
      <c r="Q145" s="24">
        <v>118.89</v>
      </c>
      <c r="R145" s="24">
        <v>121.48</v>
      </c>
      <c r="S145" s="24">
        <v>124.46</v>
      </c>
      <c r="T145" s="24">
        <v>127.44</v>
      </c>
      <c r="U145" s="24">
        <v>128.21</v>
      </c>
      <c r="V145" s="24">
        <v>127.31</v>
      </c>
      <c r="W145" s="24">
        <v>126.52</v>
      </c>
      <c r="X145" s="24">
        <v>125.4</v>
      </c>
      <c r="Y145" s="24">
        <v>121.63</v>
      </c>
    </row>
    <row r="146" spans="1:25" x14ac:dyDescent="0.2">
      <c r="A146" s="21">
        <v>2</v>
      </c>
      <c r="B146" s="24">
        <v>120.88</v>
      </c>
      <c r="C146" s="24">
        <v>103.15</v>
      </c>
      <c r="D146" s="24">
        <v>96.32</v>
      </c>
      <c r="E146" s="24">
        <v>92.62</v>
      </c>
      <c r="F146" s="24">
        <v>91.93</v>
      </c>
      <c r="G146" s="24">
        <v>93.79</v>
      </c>
      <c r="H146" s="24">
        <v>99.93</v>
      </c>
      <c r="I146" s="24">
        <v>102.7</v>
      </c>
      <c r="J146" s="24">
        <v>121.01</v>
      </c>
      <c r="K146" s="24">
        <v>124.96</v>
      </c>
      <c r="L146" s="24">
        <v>127.15</v>
      </c>
      <c r="M146" s="24">
        <v>128.57</v>
      </c>
      <c r="N146" s="24">
        <v>128.88</v>
      </c>
      <c r="O146" s="24">
        <v>129</v>
      </c>
      <c r="P146" s="24">
        <v>129.09</v>
      </c>
      <c r="Q146" s="24">
        <v>128.88999999999999</v>
      </c>
      <c r="R146" s="24">
        <v>130.29</v>
      </c>
      <c r="S146" s="24">
        <v>134.29</v>
      </c>
      <c r="T146" s="24">
        <v>147.66</v>
      </c>
      <c r="U146" s="24">
        <v>149.24</v>
      </c>
      <c r="V146" s="24">
        <v>138.86000000000001</v>
      </c>
      <c r="W146" s="24">
        <v>135.78</v>
      </c>
      <c r="X146" s="24">
        <v>133.91999999999999</v>
      </c>
      <c r="Y146" s="24">
        <v>129.87</v>
      </c>
    </row>
    <row r="147" spans="1:25" x14ac:dyDescent="0.2">
      <c r="A147" s="21">
        <v>3</v>
      </c>
      <c r="B147" s="24">
        <v>124.92</v>
      </c>
      <c r="C147" s="24">
        <v>115.55</v>
      </c>
      <c r="D147" s="24">
        <v>106.1</v>
      </c>
      <c r="E147" s="24">
        <v>104.46</v>
      </c>
      <c r="F147" s="24">
        <v>103.01</v>
      </c>
      <c r="G147" s="24">
        <v>104.61</v>
      </c>
      <c r="H147" s="24">
        <v>109.2</v>
      </c>
      <c r="I147" s="24">
        <v>115.99</v>
      </c>
      <c r="J147" s="24">
        <v>126.41</v>
      </c>
      <c r="K147" s="24">
        <v>135.82</v>
      </c>
      <c r="L147" s="24">
        <v>141.12</v>
      </c>
      <c r="M147" s="24">
        <v>142.27000000000001</v>
      </c>
      <c r="N147" s="24">
        <v>141.66</v>
      </c>
      <c r="O147" s="24">
        <v>142.53</v>
      </c>
      <c r="P147" s="24">
        <v>142.49</v>
      </c>
      <c r="Q147" s="24">
        <v>141.77000000000001</v>
      </c>
      <c r="R147" s="24">
        <v>142.43</v>
      </c>
      <c r="S147" s="24">
        <v>147.03</v>
      </c>
      <c r="T147" s="24">
        <v>156.51</v>
      </c>
      <c r="U147" s="24">
        <v>157.04</v>
      </c>
      <c r="V147" s="24">
        <v>148.66999999999999</v>
      </c>
      <c r="W147" s="24">
        <v>145.34</v>
      </c>
      <c r="X147" s="24">
        <v>143.69</v>
      </c>
      <c r="Y147" s="24">
        <v>132.44</v>
      </c>
    </row>
    <row r="148" spans="1:25" x14ac:dyDescent="0.2">
      <c r="A148" s="21">
        <v>4</v>
      </c>
      <c r="B148" s="24">
        <v>124.39</v>
      </c>
      <c r="C148" s="24">
        <v>115.05</v>
      </c>
      <c r="D148" s="24">
        <v>105.58</v>
      </c>
      <c r="E148" s="24">
        <v>95.44</v>
      </c>
      <c r="F148" s="24">
        <v>94.63</v>
      </c>
      <c r="G148" s="24">
        <v>96.31</v>
      </c>
      <c r="H148" s="24">
        <v>103.96</v>
      </c>
      <c r="I148" s="24">
        <v>107.31</v>
      </c>
      <c r="J148" s="24">
        <v>125.12</v>
      </c>
      <c r="K148" s="24">
        <v>133.63</v>
      </c>
      <c r="L148" s="24">
        <v>139.26</v>
      </c>
      <c r="M148" s="24">
        <v>140.27000000000001</v>
      </c>
      <c r="N148" s="24">
        <v>140.46</v>
      </c>
      <c r="O148" s="24">
        <v>140.66999999999999</v>
      </c>
      <c r="P148" s="24">
        <v>141.18</v>
      </c>
      <c r="Q148" s="24">
        <v>140.74</v>
      </c>
      <c r="R148" s="24">
        <v>140.72</v>
      </c>
      <c r="S148" s="24">
        <v>145.63</v>
      </c>
      <c r="T148" s="24">
        <v>156.54</v>
      </c>
      <c r="U148" s="24">
        <v>154.87</v>
      </c>
      <c r="V148" s="24">
        <v>144.68</v>
      </c>
      <c r="W148" s="24">
        <v>142.02000000000001</v>
      </c>
      <c r="X148" s="24">
        <v>140.02000000000001</v>
      </c>
      <c r="Y148" s="24">
        <v>127.63</v>
      </c>
    </row>
    <row r="149" spans="1:25" x14ac:dyDescent="0.2">
      <c r="A149" s="21">
        <v>5</v>
      </c>
      <c r="B149" s="24">
        <v>120.09</v>
      </c>
      <c r="C149" s="24">
        <v>105.78</v>
      </c>
      <c r="D149" s="24">
        <v>96.39</v>
      </c>
      <c r="E149" s="24">
        <v>92.89</v>
      </c>
      <c r="F149" s="24">
        <v>91.9</v>
      </c>
      <c r="G149" s="24">
        <v>93.18</v>
      </c>
      <c r="H149" s="24">
        <v>98.44</v>
      </c>
      <c r="I149" s="24">
        <v>103.98</v>
      </c>
      <c r="J149" s="24">
        <v>121.63</v>
      </c>
      <c r="K149" s="24">
        <v>127.13</v>
      </c>
      <c r="L149" s="24">
        <v>130.66</v>
      </c>
      <c r="M149" s="24">
        <v>132.28</v>
      </c>
      <c r="N149" s="24">
        <v>132.22999999999999</v>
      </c>
      <c r="O149" s="24">
        <v>132.66999999999999</v>
      </c>
      <c r="P149" s="24">
        <v>132.43</v>
      </c>
      <c r="Q149" s="24">
        <v>131.75</v>
      </c>
      <c r="R149" s="24">
        <v>132.63</v>
      </c>
      <c r="S149" s="24">
        <v>137.79</v>
      </c>
      <c r="T149" s="24">
        <v>151.37</v>
      </c>
      <c r="U149" s="24">
        <v>147.94</v>
      </c>
      <c r="V149" s="24">
        <v>137.83000000000001</v>
      </c>
      <c r="W149" s="24">
        <v>134.04</v>
      </c>
      <c r="X149" s="24">
        <v>132.49</v>
      </c>
      <c r="Y149" s="24">
        <v>123.43</v>
      </c>
    </row>
    <row r="150" spans="1:25" x14ac:dyDescent="0.2">
      <c r="A150" s="21">
        <v>6</v>
      </c>
      <c r="B150" s="24">
        <v>121.51</v>
      </c>
      <c r="C150" s="24">
        <v>106.83</v>
      </c>
      <c r="D150" s="24">
        <v>100.33</v>
      </c>
      <c r="E150" s="24">
        <v>94.16</v>
      </c>
      <c r="F150" s="24">
        <v>92.88</v>
      </c>
      <c r="G150" s="24">
        <v>93.32</v>
      </c>
      <c r="H150" s="24">
        <v>101.95</v>
      </c>
      <c r="I150" s="24">
        <v>107.08</v>
      </c>
      <c r="J150" s="24">
        <v>124.58</v>
      </c>
      <c r="K150" s="24">
        <v>128.91</v>
      </c>
      <c r="L150" s="24">
        <v>133</v>
      </c>
      <c r="M150" s="24">
        <v>133.80000000000001</v>
      </c>
      <c r="N150" s="24">
        <v>133.72999999999999</v>
      </c>
      <c r="O150" s="24">
        <v>133.97</v>
      </c>
      <c r="P150" s="24">
        <v>133.55000000000001</v>
      </c>
      <c r="Q150" s="24">
        <v>133.32</v>
      </c>
      <c r="R150" s="24">
        <v>134.28</v>
      </c>
      <c r="S150" s="24">
        <v>138.38</v>
      </c>
      <c r="T150" s="24">
        <v>150.37</v>
      </c>
      <c r="U150" s="24">
        <v>149.22999999999999</v>
      </c>
      <c r="V150" s="24">
        <v>139.11000000000001</v>
      </c>
      <c r="W150" s="24">
        <v>136.53</v>
      </c>
      <c r="X150" s="24">
        <v>135.35</v>
      </c>
      <c r="Y150" s="24">
        <v>127.89</v>
      </c>
    </row>
    <row r="151" spans="1:25" x14ac:dyDescent="0.2">
      <c r="A151" s="21">
        <v>7</v>
      </c>
      <c r="B151" s="24">
        <v>121.58</v>
      </c>
      <c r="C151" s="24">
        <v>108.66</v>
      </c>
      <c r="D151" s="24">
        <v>100.93</v>
      </c>
      <c r="E151" s="24">
        <v>93.41</v>
      </c>
      <c r="F151" s="24">
        <v>92.38</v>
      </c>
      <c r="G151" s="24">
        <v>92.13</v>
      </c>
      <c r="H151" s="24">
        <v>97.33</v>
      </c>
      <c r="I151" s="24">
        <v>98.67</v>
      </c>
      <c r="J151" s="24">
        <v>118.44</v>
      </c>
      <c r="K151" s="24">
        <v>122.41</v>
      </c>
      <c r="L151" s="24">
        <v>125.05</v>
      </c>
      <c r="M151" s="24">
        <v>126.28</v>
      </c>
      <c r="N151" s="24">
        <v>126.61</v>
      </c>
      <c r="O151" s="24">
        <v>126.86</v>
      </c>
      <c r="P151" s="24">
        <v>126.67</v>
      </c>
      <c r="Q151" s="24">
        <v>126.37</v>
      </c>
      <c r="R151" s="24">
        <v>126.93</v>
      </c>
      <c r="S151" s="24">
        <v>129.85</v>
      </c>
      <c r="T151" s="24">
        <v>137.52000000000001</v>
      </c>
      <c r="U151" s="24">
        <v>137.86000000000001</v>
      </c>
      <c r="V151" s="24">
        <v>132.94999999999999</v>
      </c>
      <c r="W151" s="24">
        <v>130.37</v>
      </c>
      <c r="X151" s="24">
        <v>129.11000000000001</v>
      </c>
      <c r="Y151" s="24">
        <v>123.38</v>
      </c>
    </row>
    <row r="152" spans="1:25" x14ac:dyDescent="0.2">
      <c r="A152" s="21">
        <v>8</v>
      </c>
      <c r="B152" s="24">
        <v>125.05</v>
      </c>
      <c r="C152" s="24">
        <v>118.02</v>
      </c>
      <c r="D152" s="24">
        <v>109.28</v>
      </c>
      <c r="E152" s="24">
        <v>103.71</v>
      </c>
      <c r="F152" s="24">
        <v>102.97</v>
      </c>
      <c r="G152" s="24">
        <v>103.59</v>
      </c>
      <c r="H152" s="24">
        <v>110.28</v>
      </c>
      <c r="I152" s="24">
        <v>107.35</v>
      </c>
      <c r="J152" s="24">
        <v>124.97</v>
      </c>
      <c r="K152" s="24">
        <v>132.63999999999999</v>
      </c>
      <c r="L152" s="24">
        <v>138.55000000000001</v>
      </c>
      <c r="M152" s="24">
        <v>139.88999999999999</v>
      </c>
      <c r="N152" s="24">
        <v>139.82</v>
      </c>
      <c r="O152" s="24">
        <v>140.07</v>
      </c>
      <c r="P152" s="24">
        <v>139.84</v>
      </c>
      <c r="Q152" s="24">
        <v>139.65</v>
      </c>
      <c r="R152" s="24">
        <v>141.31</v>
      </c>
      <c r="S152" s="24">
        <v>146.74</v>
      </c>
      <c r="T152" s="24">
        <v>158.84</v>
      </c>
      <c r="U152" s="24">
        <v>158.4</v>
      </c>
      <c r="V152" s="24">
        <v>149.9</v>
      </c>
      <c r="W152" s="24">
        <v>143.81</v>
      </c>
      <c r="X152" s="24">
        <v>140.9</v>
      </c>
      <c r="Y152" s="24">
        <v>135.41999999999999</v>
      </c>
    </row>
    <row r="153" spans="1:25" x14ac:dyDescent="0.2">
      <c r="A153" s="21">
        <v>9</v>
      </c>
      <c r="B153" s="24">
        <v>127.7</v>
      </c>
      <c r="C153" s="24">
        <v>120.48</v>
      </c>
      <c r="D153" s="24">
        <v>114.49</v>
      </c>
      <c r="E153" s="24">
        <v>105.29</v>
      </c>
      <c r="F153" s="24">
        <v>105.79</v>
      </c>
      <c r="G153" s="24">
        <v>113.8</v>
      </c>
      <c r="H153" s="24">
        <v>123.26</v>
      </c>
      <c r="I153" s="24">
        <v>137.91</v>
      </c>
      <c r="J153" s="24">
        <v>151.84</v>
      </c>
      <c r="K153" s="24">
        <v>157.25</v>
      </c>
      <c r="L153" s="24">
        <v>159.03</v>
      </c>
      <c r="M153" s="24">
        <v>155.62</v>
      </c>
      <c r="N153" s="24">
        <v>153.25</v>
      </c>
      <c r="O153" s="24">
        <v>154.81</v>
      </c>
      <c r="P153" s="24">
        <v>155.22</v>
      </c>
      <c r="Q153" s="24">
        <v>155.03</v>
      </c>
      <c r="R153" s="24">
        <v>154.86000000000001</v>
      </c>
      <c r="S153" s="24">
        <v>154.5</v>
      </c>
      <c r="T153" s="24">
        <v>164.64</v>
      </c>
      <c r="U153" s="24">
        <v>159.74</v>
      </c>
      <c r="V153" s="24">
        <v>155.57</v>
      </c>
      <c r="W153" s="24">
        <v>152.29</v>
      </c>
      <c r="X153" s="24">
        <v>144.19</v>
      </c>
      <c r="Y153" s="24">
        <v>127.95</v>
      </c>
    </row>
    <row r="154" spans="1:25" x14ac:dyDescent="0.2">
      <c r="A154" s="21">
        <v>10</v>
      </c>
      <c r="B154" s="24">
        <v>115.48</v>
      </c>
      <c r="C154" s="24">
        <v>109.7</v>
      </c>
      <c r="D154" s="24">
        <v>99.61</v>
      </c>
      <c r="E154" s="24">
        <v>94.38</v>
      </c>
      <c r="F154" s="24">
        <v>95.53</v>
      </c>
      <c r="G154" s="24">
        <v>105.54</v>
      </c>
      <c r="H154" s="24">
        <v>114.89</v>
      </c>
      <c r="I154" s="24">
        <v>133.80000000000001</v>
      </c>
      <c r="J154" s="24">
        <v>148.1</v>
      </c>
      <c r="K154" s="24">
        <v>155.62</v>
      </c>
      <c r="L154" s="24">
        <v>156.37</v>
      </c>
      <c r="M154" s="24">
        <v>154.81</v>
      </c>
      <c r="N154" s="24">
        <v>153</v>
      </c>
      <c r="O154" s="24">
        <v>154.66999999999999</v>
      </c>
      <c r="P154" s="24">
        <v>154.66</v>
      </c>
      <c r="Q154" s="24">
        <v>153.5</v>
      </c>
      <c r="R154" s="24">
        <v>152.77000000000001</v>
      </c>
      <c r="S154" s="24">
        <v>154.15</v>
      </c>
      <c r="T154" s="24">
        <v>157.19</v>
      </c>
      <c r="U154" s="24">
        <v>156.07</v>
      </c>
      <c r="V154" s="24">
        <v>152.13</v>
      </c>
      <c r="W154" s="24">
        <v>153.26</v>
      </c>
      <c r="X154" s="24">
        <v>146.68</v>
      </c>
      <c r="Y154" s="24">
        <v>131.41</v>
      </c>
    </row>
    <row r="155" spans="1:25" x14ac:dyDescent="0.2">
      <c r="A155" s="21">
        <v>11</v>
      </c>
      <c r="B155" s="24">
        <v>122.14</v>
      </c>
      <c r="C155" s="24">
        <v>112.16</v>
      </c>
      <c r="D155" s="24">
        <v>107.45</v>
      </c>
      <c r="E155" s="24">
        <v>105.11</v>
      </c>
      <c r="F155" s="24">
        <v>105.37</v>
      </c>
      <c r="G155" s="24">
        <v>103.74</v>
      </c>
      <c r="H155" s="24">
        <v>110.81</v>
      </c>
      <c r="I155" s="24">
        <v>118.65</v>
      </c>
      <c r="J155" s="24">
        <v>132.03</v>
      </c>
      <c r="K155" s="24">
        <v>139.86000000000001</v>
      </c>
      <c r="L155" s="24">
        <v>143.1</v>
      </c>
      <c r="M155" s="24">
        <v>144.04</v>
      </c>
      <c r="N155" s="24">
        <v>142.80000000000001</v>
      </c>
      <c r="O155" s="24">
        <v>142.77000000000001</v>
      </c>
      <c r="P155" s="24">
        <v>143.04</v>
      </c>
      <c r="Q155" s="24">
        <v>143.62</v>
      </c>
      <c r="R155" s="24">
        <v>141.03</v>
      </c>
      <c r="S155" s="24">
        <v>147.06</v>
      </c>
      <c r="T155" s="24">
        <v>155.56</v>
      </c>
      <c r="U155" s="24">
        <v>155.49</v>
      </c>
      <c r="V155" s="24">
        <v>147</v>
      </c>
      <c r="W155" s="24">
        <v>146.25</v>
      </c>
      <c r="X155" s="24">
        <v>140.76</v>
      </c>
      <c r="Y155" s="24">
        <v>129.4</v>
      </c>
    </row>
    <row r="156" spans="1:25" x14ac:dyDescent="0.2">
      <c r="A156" s="21">
        <v>12</v>
      </c>
      <c r="B156" s="24">
        <v>126.53</v>
      </c>
      <c r="C156" s="24">
        <v>113.64</v>
      </c>
      <c r="D156" s="24">
        <v>106.77</v>
      </c>
      <c r="E156" s="24">
        <v>100.05</v>
      </c>
      <c r="F156" s="24">
        <v>97.62</v>
      </c>
      <c r="G156" s="24">
        <v>99.53</v>
      </c>
      <c r="H156" s="24">
        <v>103.3</v>
      </c>
      <c r="I156" s="24">
        <v>105.69</v>
      </c>
      <c r="J156" s="24">
        <v>120.06</v>
      </c>
      <c r="K156" s="24">
        <v>127.9</v>
      </c>
      <c r="L156" s="24">
        <v>130.93</v>
      </c>
      <c r="M156" s="24">
        <v>132.58000000000001</v>
      </c>
      <c r="N156" s="24">
        <v>132.97</v>
      </c>
      <c r="O156" s="24">
        <v>133.75</v>
      </c>
      <c r="P156" s="24">
        <v>133.94</v>
      </c>
      <c r="Q156" s="24">
        <v>134.72</v>
      </c>
      <c r="R156" s="24">
        <v>133.69</v>
      </c>
      <c r="S156" s="24">
        <v>145.54</v>
      </c>
      <c r="T156" s="24">
        <v>156.38</v>
      </c>
      <c r="U156" s="24">
        <v>155.97</v>
      </c>
      <c r="V156" s="24">
        <v>148.65</v>
      </c>
      <c r="W156" s="24">
        <v>146.33000000000001</v>
      </c>
      <c r="X156" s="24">
        <v>135.87</v>
      </c>
      <c r="Y156" s="24">
        <v>130.05000000000001</v>
      </c>
    </row>
    <row r="157" spans="1:25" x14ac:dyDescent="0.2">
      <c r="A157" s="21">
        <v>13</v>
      </c>
      <c r="B157" s="24">
        <v>111.88</v>
      </c>
      <c r="C157" s="24">
        <v>105.86</v>
      </c>
      <c r="D157" s="24">
        <v>102.03</v>
      </c>
      <c r="E157" s="24">
        <v>98.47</v>
      </c>
      <c r="F157" s="24">
        <v>99.59</v>
      </c>
      <c r="G157" s="24">
        <v>100.48</v>
      </c>
      <c r="H157" s="24">
        <v>110.1</v>
      </c>
      <c r="I157" s="24">
        <v>125.75</v>
      </c>
      <c r="J157" s="24">
        <v>144.15</v>
      </c>
      <c r="K157" s="24">
        <v>153.88999999999999</v>
      </c>
      <c r="L157" s="24">
        <v>155.71</v>
      </c>
      <c r="M157" s="24">
        <v>153.88999999999999</v>
      </c>
      <c r="N157" s="24">
        <v>151.44999999999999</v>
      </c>
      <c r="O157" s="24">
        <v>153.22</v>
      </c>
      <c r="P157" s="24">
        <v>152.91999999999999</v>
      </c>
      <c r="Q157" s="24">
        <v>152.31</v>
      </c>
      <c r="R157" s="24">
        <v>149.88</v>
      </c>
      <c r="S157" s="24">
        <v>149.56</v>
      </c>
      <c r="T157" s="24">
        <v>153.72999999999999</v>
      </c>
      <c r="U157" s="24">
        <v>153.16</v>
      </c>
      <c r="V157" s="24">
        <v>150.41999999999999</v>
      </c>
      <c r="W157" s="24">
        <v>143.57</v>
      </c>
      <c r="X157" s="24">
        <v>130.27000000000001</v>
      </c>
      <c r="Y157" s="24">
        <v>117.49</v>
      </c>
    </row>
    <row r="158" spans="1:25" x14ac:dyDescent="0.2">
      <c r="A158" s="21">
        <v>14</v>
      </c>
      <c r="B158" s="24">
        <v>99.72</v>
      </c>
      <c r="C158" s="24">
        <v>96.3</v>
      </c>
      <c r="D158" s="24">
        <v>90.88</v>
      </c>
      <c r="E158" s="24">
        <v>87.45</v>
      </c>
      <c r="F158" s="24">
        <v>86.65</v>
      </c>
      <c r="G158" s="24">
        <v>92.03</v>
      </c>
      <c r="H158" s="24">
        <v>98.58</v>
      </c>
      <c r="I158" s="24">
        <v>120.58</v>
      </c>
      <c r="J158" s="24">
        <v>132.65</v>
      </c>
      <c r="K158" s="24">
        <v>143.38999999999999</v>
      </c>
      <c r="L158" s="24">
        <v>147.46</v>
      </c>
      <c r="M158" s="24">
        <v>146.53</v>
      </c>
      <c r="N158" s="24">
        <v>139.83000000000001</v>
      </c>
      <c r="O158" s="24">
        <v>146.18</v>
      </c>
      <c r="P158" s="24">
        <v>145.75</v>
      </c>
      <c r="Q158" s="24">
        <v>145.80000000000001</v>
      </c>
      <c r="R158" s="24">
        <v>140.44999999999999</v>
      </c>
      <c r="S158" s="24">
        <v>138.72</v>
      </c>
      <c r="T158" s="24">
        <v>148.51</v>
      </c>
      <c r="U158" s="24">
        <v>146.63</v>
      </c>
      <c r="V158" s="24">
        <v>140.71</v>
      </c>
      <c r="W158" s="24">
        <v>132.65</v>
      </c>
      <c r="X158" s="24">
        <v>124.24</v>
      </c>
      <c r="Y158" s="24">
        <v>105.76</v>
      </c>
    </row>
    <row r="159" spans="1:25" x14ac:dyDescent="0.2">
      <c r="A159" s="21">
        <v>15</v>
      </c>
      <c r="B159" s="24">
        <v>102.61</v>
      </c>
      <c r="C159" s="24">
        <v>92.22</v>
      </c>
      <c r="D159" s="24">
        <v>89.78</v>
      </c>
      <c r="E159" s="24">
        <v>89.92</v>
      </c>
      <c r="F159" s="24">
        <v>89.81</v>
      </c>
      <c r="G159" s="24">
        <v>90.76</v>
      </c>
      <c r="H159" s="24">
        <v>102.79</v>
      </c>
      <c r="I159" s="24">
        <v>120.5</v>
      </c>
      <c r="J159" s="24">
        <v>133.25</v>
      </c>
      <c r="K159" s="24">
        <v>146.13</v>
      </c>
      <c r="L159" s="24">
        <v>149.63</v>
      </c>
      <c r="M159" s="24">
        <v>146.94999999999999</v>
      </c>
      <c r="N159" s="24">
        <v>138.16</v>
      </c>
      <c r="O159" s="24">
        <v>140.41999999999999</v>
      </c>
      <c r="P159" s="24">
        <v>113.08</v>
      </c>
      <c r="Q159" s="24">
        <v>136.07</v>
      </c>
      <c r="R159" s="24">
        <v>135.82</v>
      </c>
      <c r="S159" s="24">
        <v>137.62</v>
      </c>
      <c r="T159" s="24">
        <v>149.58000000000001</v>
      </c>
      <c r="U159" s="24">
        <v>145.65</v>
      </c>
      <c r="V159" s="24">
        <v>141.38</v>
      </c>
      <c r="W159" s="24">
        <v>134.87</v>
      </c>
      <c r="X159" s="24">
        <v>124.22</v>
      </c>
      <c r="Y159" s="24">
        <v>108.95</v>
      </c>
    </row>
    <row r="160" spans="1:25" x14ac:dyDescent="0.2">
      <c r="A160" s="21">
        <v>16</v>
      </c>
      <c r="B160" s="24">
        <v>94.8</v>
      </c>
      <c r="C160" s="24">
        <v>91.2</v>
      </c>
      <c r="D160" s="24">
        <v>89.09</v>
      </c>
      <c r="E160" s="24">
        <v>88.65</v>
      </c>
      <c r="F160" s="24">
        <v>89.94</v>
      </c>
      <c r="G160" s="24">
        <v>91.91</v>
      </c>
      <c r="H160" s="24">
        <v>97.15</v>
      </c>
      <c r="I160" s="24">
        <v>120.71</v>
      </c>
      <c r="J160" s="24">
        <v>133.38999999999999</v>
      </c>
      <c r="K160" s="24">
        <v>147.76</v>
      </c>
      <c r="L160" s="24">
        <v>147.56</v>
      </c>
      <c r="M160" s="24">
        <v>140.74</v>
      </c>
      <c r="N160" s="24">
        <v>133.6</v>
      </c>
      <c r="O160" s="24">
        <v>109.36</v>
      </c>
      <c r="P160" s="24">
        <v>109.44</v>
      </c>
      <c r="Q160" s="24">
        <v>128.76</v>
      </c>
      <c r="R160" s="24">
        <v>134.47999999999999</v>
      </c>
      <c r="S160" s="24">
        <v>136.30000000000001</v>
      </c>
      <c r="T160" s="24">
        <v>149.29</v>
      </c>
      <c r="U160" s="24">
        <v>147.16999999999999</v>
      </c>
      <c r="V160" s="24">
        <v>137.34</v>
      </c>
      <c r="W160" s="24">
        <v>131.33000000000001</v>
      </c>
      <c r="X160" s="24">
        <v>120.89</v>
      </c>
      <c r="Y160" s="24">
        <v>106.47</v>
      </c>
    </row>
    <row r="161" spans="1:25" x14ac:dyDescent="0.2">
      <c r="A161" s="21">
        <v>17</v>
      </c>
      <c r="B161" s="24">
        <v>96.14</v>
      </c>
      <c r="C161" s="24">
        <v>91.86</v>
      </c>
      <c r="D161" s="24">
        <v>89.55</v>
      </c>
      <c r="E161" s="24">
        <v>90.46</v>
      </c>
      <c r="F161" s="24">
        <v>91.04</v>
      </c>
      <c r="G161" s="24">
        <v>92.01</v>
      </c>
      <c r="H161" s="24">
        <v>97.5</v>
      </c>
      <c r="I161" s="24">
        <v>120.91</v>
      </c>
      <c r="J161" s="24">
        <v>133.87</v>
      </c>
      <c r="K161" s="24">
        <v>147.91999999999999</v>
      </c>
      <c r="L161" s="24">
        <v>147.88999999999999</v>
      </c>
      <c r="M161" s="24">
        <v>142.52000000000001</v>
      </c>
      <c r="N161" s="24">
        <v>134.51</v>
      </c>
      <c r="O161" s="24">
        <v>141.53</v>
      </c>
      <c r="P161" s="24">
        <v>140.43</v>
      </c>
      <c r="Q161" s="24">
        <v>134.83000000000001</v>
      </c>
      <c r="R161" s="24">
        <v>133.05000000000001</v>
      </c>
      <c r="S161" s="24">
        <v>138.12</v>
      </c>
      <c r="T161" s="24">
        <v>148.99</v>
      </c>
      <c r="U161" s="24">
        <v>149.13999999999999</v>
      </c>
      <c r="V161" s="24">
        <v>140.62</v>
      </c>
      <c r="W161" s="24">
        <v>133.03</v>
      </c>
      <c r="X161" s="24">
        <v>125.31</v>
      </c>
      <c r="Y161" s="24">
        <v>116.5</v>
      </c>
    </row>
    <row r="162" spans="1:25" x14ac:dyDescent="0.2">
      <c r="A162" s="21">
        <v>18</v>
      </c>
      <c r="B162" s="24">
        <v>116.65</v>
      </c>
      <c r="C162" s="24">
        <v>110.54</v>
      </c>
      <c r="D162" s="24">
        <v>105.74</v>
      </c>
      <c r="E162" s="24">
        <v>106.01</v>
      </c>
      <c r="F162" s="24">
        <v>105.95</v>
      </c>
      <c r="G162" s="24">
        <v>105.89</v>
      </c>
      <c r="H162" s="24">
        <v>100.51</v>
      </c>
      <c r="I162" s="24">
        <v>111.7</v>
      </c>
      <c r="J162" s="24">
        <v>119.65</v>
      </c>
      <c r="K162" s="24">
        <v>125.69</v>
      </c>
      <c r="L162" s="24">
        <v>129.38999999999999</v>
      </c>
      <c r="M162" s="24">
        <v>130.04</v>
      </c>
      <c r="N162" s="24">
        <v>129.05000000000001</v>
      </c>
      <c r="O162" s="24">
        <v>128.38</v>
      </c>
      <c r="P162" s="24">
        <v>129.19999999999999</v>
      </c>
      <c r="Q162" s="24">
        <v>128.26</v>
      </c>
      <c r="R162" s="24">
        <v>127.64</v>
      </c>
      <c r="S162" s="24">
        <v>132.79</v>
      </c>
      <c r="T162" s="24">
        <v>146.24</v>
      </c>
      <c r="U162" s="24">
        <v>142.84</v>
      </c>
      <c r="V162" s="24">
        <v>134.29</v>
      </c>
      <c r="W162" s="24">
        <v>135.80000000000001</v>
      </c>
      <c r="X162" s="24">
        <v>126.08</v>
      </c>
      <c r="Y162" s="24">
        <v>120.49</v>
      </c>
    </row>
    <row r="163" spans="1:25" x14ac:dyDescent="0.2">
      <c r="A163" s="21">
        <v>19</v>
      </c>
      <c r="B163" s="24">
        <v>113.88</v>
      </c>
      <c r="C163" s="24">
        <v>105.95</v>
      </c>
      <c r="D163" s="24">
        <v>96.3</v>
      </c>
      <c r="E163" s="24">
        <v>91.95</v>
      </c>
      <c r="F163" s="24">
        <v>91.23</v>
      </c>
      <c r="G163" s="24">
        <v>91.51</v>
      </c>
      <c r="H163" s="24">
        <v>92.54</v>
      </c>
      <c r="I163" s="24">
        <v>95.11</v>
      </c>
      <c r="J163" s="24">
        <v>111.11</v>
      </c>
      <c r="K163" s="24">
        <v>116.16</v>
      </c>
      <c r="L163" s="24">
        <v>119.66</v>
      </c>
      <c r="M163" s="24">
        <v>120.3</v>
      </c>
      <c r="N163" s="24">
        <v>119.72</v>
      </c>
      <c r="O163" s="24">
        <v>120.24</v>
      </c>
      <c r="P163" s="24">
        <v>120.66</v>
      </c>
      <c r="Q163" s="24">
        <v>120.8</v>
      </c>
      <c r="R163" s="24">
        <v>121.13</v>
      </c>
      <c r="S163" s="24">
        <v>130.44999999999999</v>
      </c>
      <c r="T163" s="24">
        <v>143.97999999999999</v>
      </c>
      <c r="U163" s="24">
        <v>147.58000000000001</v>
      </c>
      <c r="V163" s="24">
        <v>141.58000000000001</v>
      </c>
      <c r="W163" s="24">
        <v>136.59</v>
      </c>
      <c r="X163" s="24">
        <v>121.99</v>
      </c>
      <c r="Y163" s="24">
        <v>118.24</v>
      </c>
    </row>
    <row r="164" spans="1:25" x14ac:dyDescent="0.2">
      <c r="A164" s="21">
        <v>20</v>
      </c>
      <c r="B164" s="24">
        <v>101.2</v>
      </c>
      <c r="C164" s="24">
        <v>92.94</v>
      </c>
      <c r="D164" s="24">
        <v>90.21</v>
      </c>
      <c r="E164" s="24">
        <v>85.34</v>
      </c>
      <c r="F164" s="24">
        <v>87.12</v>
      </c>
      <c r="G164" s="24">
        <v>91.83</v>
      </c>
      <c r="H164" s="24">
        <v>96.53</v>
      </c>
      <c r="I164" s="24">
        <v>120.47</v>
      </c>
      <c r="J164" s="24">
        <v>135.53</v>
      </c>
      <c r="K164" s="24">
        <v>148.66999999999999</v>
      </c>
      <c r="L164" s="24">
        <v>152.36000000000001</v>
      </c>
      <c r="M164" s="24">
        <v>150.72</v>
      </c>
      <c r="N164" s="24">
        <v>142.03</v>
      </c>
      <c r="O164" s="24">
        <v>151.72999999999999</v>
      </c>
      <c r="P164" s="24">
        <v>150.57</v>
      </c>
      <c r="Q164" s="24">
        <v>147.28</v>
      </c>
      <c r="R164" s="24">
        <v>139.21</v>
      </c>
      <c r="S164" s="24">
        <v>133.72999999999999</v>
      </c>
      <c r="T164" s="24">
        <v>143.94999999999999</v>
      </c>
      <c r="U164" s="24">
        <v>142.07</v>
      </c>
      <c r="V164" s="24">
        <v>138.53</v>
      </c>
      <c r="W164" s="24">
        <v>136.44999999999999</v>
      </c>
      <c r="X164" s="24">
        <v>122.83</v>
      </c>
      <c r="Y164" s="24">
        <v>112.69</v>
      </c>
    </row>
    <row r="165" spans="1:25" x14ac:dyDescent="0.2">
      <c r="A165" s="21">
        <v>21</v>
      </c>
      <c r="B165" s="24">
        <v>95.38</v>
      </c>
      <c r="C165" s="24">
        <v>89.82</v>
      </c>
      <c r="D165" s="24">
        <v>87.07</v>
      </c>
      <c r="E165" s="24">
        <v>85.59</v>
      </c>
      <c r="F165" s="24">
        <v>85.78</v>
      </c>
      <c r="G165" s="24">
        <v>88.11</v>
      </c>
      <c r="H165" s="24">
        <v>97.5</v>
      </c>
      <c r="I165" s="24">
        <v>122.04</v>
      </c>
      <c r="J165" s="24">
        <v>135.38999999999999</v>
      </c>
      <c r="K165" s="24">
        <v>148.19</v>
      </c>
      <c r="L165" s="24">
        <v>152.15</v>
      </c>
      <c r="M165" s="24">
        <v>150.87</v>
      </c>
      <c r="N165" s="24">
        <v>139.32</v>
      </c>
      <c r="O165" s="24">
        <v>144.68</v>
      </c>
      <c r="P165" s="24">
        <v>142.9</v>
      </c>
      <c r="Q165" s="24">
        <v>138.4</v>
      </c>
      <c r="R165" s="24">
        <v>137.22999999999999</v>
      </c>
      <c r="S165" s="24">
        <v>134.94999999999999</v>
      </c>
      <c r="T165" s="24">
        <v>143.25</v>
      </c>
      <c r="U165" s="24">
        <v>142.61000000000001</v>
      </c>
      <c r="V165" s="24">
        <v>138.12</v>
      </c>
      <c r="W165" s="24">
        <v>134.96</v>
      </c>
      <c r="X165" s="24">
        <v>123.54</v>
      </c>
      <c r="Y165" s="24">
        <v>108.27</v>
      </c>
    </row>
    <row r="166" spans="1:25" x14ac:dyDescent="0.2">
      <c r="A166" s="21">
        <v>22</v>
      </c>
      <c r="B166" s="24">
        <v>104.59</v>
      </c>
      <c r="C166" s="24">
        <v>95.08</v>
      </c>
      <c r="D166" s="24">
        <v>92.31</v>
      </c>
      <c r="E166" s="24">
        <v>92.09</v>
      </c>
      <c r="F166" s="24">
        <v>92.61</v>
      </c>
      <c r="G166" s="24">
        <v>95.64</v>
      </c>
      <c r="H166" s="24">
        <v>97.76</v>
      </c>
      <c r="I166" s="24">
        <v>125.98</v>
      </c>
      <c r="J166" s="24">
        <v>136.69999999999999</v>
      </c>
      <c r="K166" s="24">
        <v>148.32</v>
      </c>
      <c r="L166" s="24">
        <v>152.49</v>
      </c>
      <c r="M166" s="24">
        <v>151.37</v>
      </c>
      <c r="N166" s="24">
        <v>146.61000000000001</v>
      </c>
      <c r="O166" s="24">
        <v>152.02000000000001</v>
      </c>
      <c r="P166" s="24">
        <v>150.9</v>
      </c>
      <c r="Q166" s="24">
        <v>147.52000000000001</v>
      </c>
      <c r="R166" s="24">
        <v>143.09</v>
      </c>
      <c r="S166" s="24">
        <v>135.22999999999999</v>
      </c>
      <c r="T166" s="24">
        <v>146.04</v>
      </c>
      <c r="U166" s="24">
        <v>147.09</v>
      </c>
      <c r="V166" s="24">
        <v>146.32</v>
      </c>
      <c r="W166" s="24">
        <v>140.27000000000001</v>
      </c>
      <c r="X166" s="24">
        <v>128.61000000000001</v>
      </c>
      <c r="Y166" s="24">
        <v>116.26</v>
      </c>
    </row>
    <row r="167" spans="1:25" x14ac:dyDescent="0.2">
      <c r="A167" s="21">
        <v>23</v>
      </c>
      <c r="B167" s="24">
        <v>108.35</v>
      </c>
      <c r="C167" s="24">
        <v>96.65</v>
      </c>
      <c r="D167" s="24">
        <v>93.58</v>
      </c>
      <c r="E167" s="24">
        <v>93.16</v>
      </c>
      <c r="F167" s="24">
        <v>94.21</v>
      </c>
      <c r="G167" s="24">
        <v>99.09</v>
      </c>
      <c r="H167" s="24">
        <v>106.88</v>
      </c>
      <c r="I167" s="24">
        <v>129.30000000000001</v>
      </c>
      <c r="J167" s="24">
        <v>142.74</v>
      </c>
      <c r="K167" s="24">
        <v>152.08000000000001</v>
      </c>
      <c r="L167" s="24">
        <v>157.56</v>
      </c>
      <c r="M167" s="24">
        <v>156.47999999999999</v>
      </c>
      <c r="N167" s="24">
        <v>149.72999999999999</v>
      </c>
      <c r="O167" s="24">
        <v>155.03</v>
      </c>
      <c r="P167" s="24">
        <v>154.03</v>
      </c>
      <c r="Q167" s="24">
        <v>150.56</v>
      </c>
      <c r="R167" s="24">
        <v>146.59</v>
      </c>
      <c r="S167" s="24">
        <v>141.03</v>
      </c>
      <c r="T167" s="24">
        <v>149.16</v>
      </c>
      <c r="U167" s="24">
        <v>151.94</v>
      </c>
      <c r="V167" s="24">
        <v>150.06</v>
      </c>
      <c r="W167" s="24">
        <v>146.69999999999999</v>
      </c>
      <c r="X167" s="24">
        <v>134.44</v>
      </c>
      <c r="Y167" s="24">
        <v>122.04</v>
      </c>
    </row>
    <row r="168" spans="1:25" x14ac:dyDescent="0.2">
      <c r="A168" s="21">
        <v>24</v>
      </c>
      <c r="B168" s="24">
        <v>106.63</v>
      </c>
      <c r="C168" s="24">
        <v>94.82</v>
      </c>
      <c r="D168" s="24">
        <v>92.42</v>
      </c>
      <c r="E168" s="24">
        <v>91.22</v>
      </c>
      <c r="F168" s="24">
        <v>92.35</v>
      </c>
      <c r="G168" s="24">
        <v>95.36</v>
      </c>
      <c r="H168" s="24">
        <v>104.98</v>
      </c>
      <c r="I168" s="24">
        <v>131.96</v>
      </c>
      <c r="J168" s="24">
        <v>146.83000000000001</v>
      </c>
      <c r="K168" s="24">
        <v>156.63</v>
      </c>
      <c r="L168" s="24">
        <v>161.16999999999999</v>
      </c>
      <c r="M168" s="24">
        <v>161.04</v>
      </c>
      <c r="N168" s="24">
        <v>154.79</v>
      </c>
      <c r="O168" s="24">
        <v>159.16999999999999</v>
      </c>
      <c r="P168" s="24">
        <v>160.06</v>
      </c>
      <c r="Q168" s="24">
        <v>154.5</v>
      </c>
      <c r="R168" s="24">
        <v>148.47</v>
      </c>
      <c r="S168" s="24">
        <v>142.22</v>
      </c>
      <c r="T168" s="24">
        <v>151.69</v>
      </c>
      <c r="U168" s="24">
        <v>153.81</v>
      </c>
      <c r="V168" s="24">
        <v>149.63999999999999</v>
      </c>
      <c r="W168" s="24">
        <v>146.81</v>
      </c>
      <c r="X168" s="24">
        <v>135.66999999999999</v>
      </c>
      <c r="Y168" s="24">
        <v>121.14</v>
      </c>
    </row>
    <row r="169" spans="1:25" x14ac:dyDescent="0.2">
      <c r="A169" s="21">
        <v>25</v>
      </c>
      <c r="B169" s="24">
        <v>119.18</v>
      </c>
      <c r="C169" s="24">
        <v>111</v>
      </c>
      <c r="D169" s="24">
        <v>109.37</v>
      </c>
      <c r="E169" s="24">
        <v>107.84</v>
      </c>
      <c r="F169" s="24">
        <v>107.61</v>
      </c>
      <c r="G169" s="24">
        <v>109</v>
      </c>
      <c r="H169" s="24">
        <v>109</v>
      </c>
      <c r="I169" s="24">
        <v>118.07</v>
      </c>
      <c r="J169" s="24">
        <v>128.32</v>
      </c>
      <c r="K169" s="24">
        <v>136.16999999999999</v>
      </c>
      <c r="L169" s="24">
        <v>145.93</v>
      </c>
      <c r="M169" s="24">
        <v>146.87</v>
      </c>
      <c r="N169" s="24">
        <v>144.13</v>
      </c>
      <c r="O169" s="24">
        <v>137.24</v>
      </c>
      <c r="P169" s="24">
        <v>135.99</v>
      </c>
      <c r="Q169" s="24">
        <v>134.53</v>
      </c>
      <c r="R169" s="24">
        <v>133.76</v>
      </c>
      <c r="S169" s="24">
        <v>136.05000000000001</v>
      </c>
      <c r="T169" s="24">
        <v>152.85</v>
      </c>
      <c r="U169" s="24">
        <v>154.84</v>
      </c>
      <c r="V169" s="24">
        <v>147.51</v>
      </c>
      <c r="W169" s="24">
        <v>140.62</v>
      </c>
      <c r="X169" s="24">
        <v>131.59</v>
      </c>
      <c r="Y169" s="24">
        <v>123.17</v>
      </c>
    </row>
    <row r="170" spans="1:25" x14ac:dyDescent="0.2">
      <c r="A170" s="21">
        <v>26</v>
      </c>
      <c r="B170" s="24">
        <v>114.74</v>
      </c>
      <c r="C170" s="24">
        <v>106.21</v>
      </c>
      <c r="D170" s="24">
        <v>101.78</v>
      </c>
      <c r="E170" s="24">
        <v>97.44</v>
      </c>
      <c r="F170" s="24">
        <v>94.93</v>
      </c>
      <c r="G170" s="24">
        <v>96.57</v>
      </c>
      <c r="H170" s="24">
        <v>98.96</v>
      </c>
      <c r="I170" s="24">
        <v>103.91</v>
      </c>
      <c r="J170" s="24">
        <v>114.61</v>
      </c>
      <c r="K170" s="24">
        <v>121.75</v>
      </c>
      <c r="L170" s="24">
        <v>126.29</v>
      </c>
      <c r="M170" s="24">
        <v>128.03</v>
      </c>
      <c r="N170" s="24">
        <v>127.42</v>
      </c>
      <c r="O170" s="24">
        <v>126.57</v>
      </c>
      <c r="P170" s="24">
        <v>126.36</v>
      </c>
      <c r="Q170" s="24">
        <v>125.74</v>
      </c>
      <c r="R170" s="24">
        <v>123.74</v>
      </c>
      <c r="S170" s="24">
        <v>129.22999999999999</v>
      </c>
      <c r="T170" s="24">
        <v>143.27000000000001</v>
      </c>
      <c r="U170" s="24">
        <v>148.91</v>
      </c>
      <c r="V170" s="24">
        <v>138.97999999999999</v>
      </c>
      <c r="W170" s="24">
        <v>136.46</v>
      </c>
      <c r="X170" s="24">
        <v>127.1</v>
      </c>
      <c r="Y170" s="24">
        <v>120.8</v>
      </c>
    </row>
    <row r="171" spans="1:25" x14ac:dyDescent="0.2">
      <c r="A171" s="21">
        <v>27</v>
      </c>
      <c r="B171" s="24">
        <v>100.71</v>
      </c>
      <c r="C171" s="24">
        <v>91.51</v>
      </c>
      <c r="D171" s="24">
        <v>89.79</v>
      </c>
      <c r="E171" s="24">
        <v>88.75</v>
      </c>
      <c r="F171" s="24">
        <v>88.8</v>
      </c>
      <c r="G171" s="24">
        <v>91.38</v>
      </c>
      <c r="H171" s="24">
        <v>109.11</v>
      </c>
      <c r="I171" s="24">
        <v>138.22999999999999</v>
      </c>
      <c r="J171" s="24">
        <v>148</v>
      </c>
      <c r="K171" s="24">
        <v>156.44</v>
      </c>
      <c r="L171" s="24">
        <v>160.56</v>
      </c>
      <c r="M171" s="24">
        <v>160.18</v>
      </c>
      <c r="N171" s="24">
        <v>155.79</v>
      </c>
      <c r="O171" s="24">
        <v>158.72999999999999</v>
      </c>
      <c r="P171" s="24">
        <v>157.94</v>
      </c>
      <c r="Q171" s="24">
        <v>154.01</v>
      </c>
      <c r="R171" s="24">
        <v>148.24</v>
      </c>
      <c r="S171" s="24">
        <v>144.75</v>
      </c>
      <c r="T171" s="24">
        <v>152.72</v>
      </c>
      <c r="U171" s="24">
        <v>153.66</v>
      </c>
      <c r="V171" s="24">
        <v>149.01</v>
      </c>
      <c r="W171" s="24">
        <v>145.97</v>
      </c>
      <c r="X171" s="24">
        <v>135.38</v>
      </c>
      <c r="Y171" s="24">
        <v>114.25</v>
      </c>
    </row>
    <row r="172" spans="1:25" x14ac:dyDescent="0.2">
      <c r="A172" s="21">
        <v>28</v>
      </c>
      <c r="B172" s="24">
        <v>108.37</v>
      </c>
      <c r="C172" s="24">
        <v>97.06</v>
      </c>
      <c r="D172" s="24">
        <v>95.61</v>
      </c>
      <c r="E172" s="24">
        <v>94.94</v>
      </c>
      <c r="F172" s="24">
        <v>95.14</v>
      </c>
      <c r="G172" s="24">
        <v>96.81</v>
      </c>
      <c r="H172" s="24">
        <v>111.89</v>
      </c>
      <c r="I172" s="24">
        <v>134.37</v>
      </c>
      <c r="J172" s="24">
        <v>148.54</v>
      </c>
      <c r="K172" s="24">
        <v>154.47999999999999</v>
      </c>
      <c r="L172" s="24">
        <v>158.4</v>
      </c>
      <c r="M172" s="24">
        <v>158.97</v>
      </c>
      <c r="N172" s="24">
        <v>153.86000000000001</v>
      </c>
      <c r="O172" s="24">
        <v>158.13</v>
      </c>
      <c r="P172" s="24">
        <v>157.59</v>
      </c>
      <c r="Q172" s="24">
        <v>153.96</v>
      </c>
      <c r="R172" s="24">
        <v>150.16999999999999</v>
      </c>
      <c r="S172" s="24">
        <v>145.51</v>
      </c>
      <c r="T172" s="24">
        <v>153.35</v>
      </c>
      <c r="U172" s="24">
        <v>155.01</v>
      </c>
      <c r="V172" s="24">
        <v>153.57</v>
      </c>
      <c r="W172" s="24">
        <v>150.59</v>
      </c>
      <c r="X172" s="24">
        <v>137.91</v>
      </c>
      <c r="Y172" s="24">
        <v>122.42</v>
      </c>
    </row>
    <row r="173" spans="1:25" x14ac:dyDescent="0.2">
      <c r="A173" s="21">
        <v>29</v>
      </c>
      <c r="B173" s="24">
        <v>107.86</v>
      </c>
      <c r="C173" s="24">
        <v>91.98</v>
      </c>
      <c r="D173" s="24">
        <v>89.89</v>
      </c>
      <c r="E173" s="24">
        <v>88.93</v>
      </c>
      <c r="F173" s="24">
        <v>89.26</v>
      </c>
      <c r="G173" s="24">
        <v>92.53</v>
      </c>
      <c r="H173" s="24">
        <v>108.63</v>
      </c>
      <c r="I173" s="24">
        <v>132.86000000000001</v>
      </c>
      <c r="J173" s="24">
        <v>146.4</v>
      </c>
      <c r="K173" s="24">
        <v>153.71</v>
      </c>
      <c r="L173" s="24">
        <v>158.09</v>
      </c>
      <c r="M173" s="24">
        <v>160.03</v>
      </c>
      <c r="N173" s="24">
        <v>155</v>
      </c>
      <c r="O173" s="24">
        <v>160.84</v>
      </c>
      <c r="P173" s="24">
        <v>156.38</v>
      </c>
      <c r="Q173" s="24">
        <v>153.80000000000001</v>
      </c>
      <c r="R173" s="24">
        <v>149.74</v>
      </c>
      <c r="S173" s="24">
        <v>147.15</v>
      </c>
      <c r="T173" s="24">
        <v>149.94999999999999</v>
      </c>
      <c r="U173" s="24">
        <v>151.41999999999999</v>
      </c>
      <c r="V173" s="24">
        <v>149.44999999999999</v>
      </c>
      <c r="W173" s="24">
        <v>148</v>
      </c>
      <c r="X173" s="24">
        <v>138.1</v>
      </c>
      <c r="Y173" s="24">
        <v>121.8</v>
      </c>
    </row>
    <row r="174" spans="1:25" x14ac:dyDescent="0.2">
      <c r="A174" s="21">
        <v>30</v>
      </c>
      <c r="B174" s="24">
        <v>111.39</v>
      </c>
      <c r="C174" s="24">
        <v>100.9</v>
      </c>
      <c r="D174" s="24">
        <v>97.61</v>
      </c>
      <c r="E174" s="24">
        <v>97.25</v>
      </c>
      <c r="F174" s="24">
        <v>98.11</v>
      </c>
      <c r="G174" s="24">
        <v>99.72</v>
      </c>
      <c r="H174" s="24">
        <v>107.87</v>
      </c>
      <c r="I174" s="24">
        <v>135.37</v>
      </c>
      <c r="J174" s="24">
        <v>148.1</v>
      </c>
      <c r="K174" s="24">
        <v>157.19</v>
      </c>
      <c r="L174" s="24">
        <v>159.44999999999999</v>
      </c>
      <c r="M174" s="24">
        <v>161</v>
      </c>
      <c r="N174" s="24">
        <v>158.46</v>
      </c>
      <c r="O174" s="24">
        <v>162.79</v>
      </c>
      <c r="P174" s="24">
        <v>159.22999999999999</v>
      </c>
      <c r="Q174" s="24">
        <v>156.82</v>
      </c>
      <c r="R174" s="24">
        <v>152.87</v>
      </c>
      <c r="S174" s="24">
        <v>148.28</v>
      </c>
      <c r="T174" s="24">
        <v>153.82</v>
      </c>
      <c r="U174" s="24">
        <v>155.33000000000001</v>
      </c>
      <c r="V174" s="24">
        <v>151.72</v>
      </c>
      <c r="W174" s="24">
        <v>152.33000000000001</v>
      </c>
      <c r="X174" s="24">
        <v>141.59</v>
      </c>
      <c r="Y174" s="24">
        <v>125.1</v>
      </c>
    </row>
    <row r="175" spans="1:25" x14ac:dyDescent="0.2">
      <c r="A175" s="21">
        <v>31</v>
      </c>
      <c r="B175" s="24">
        <v>107.99</v>
      </c>
      <c r="C175" s="24">
        <v>98.34</v>
      </c>
      <c r="D175" s="24">
        <v>96.56</v>
      </c>
      <c r="E175" s="24">
        <v>96.93</v>
      </c>
      <c r="F175" s="24">
        <v>97.79</v>
      </c>
      <c r="G175" s="24">
        <v>99.34</v>
      </c>
      <c r="H175" s="24">
        <v>108.77</v>
      </c>
      <c r="I175" s="24">
        <v>132</v>
      </c>
      <c r="J175" s="24">
        <v>152.21</v>
      </c>
      <c r="K175" s="24">
        <v>159.80000000000001</v>
      </c>
      <c r="L175" s="24">
        <v>161.21</v>
      </c>
      <c r="M175" s="24">
        <v>164.13</v>
      </c>
      <c r="N175" s="24">
        <v>159.62</v>
      </c>
      <c r="O175" s="24">
        <v>163.99</v>
      </c>
      <c r="P175" s="24">
        <v>161.31</v>
      </c>
      <c r="Q175" s="24">
        <v>157.54</v>
      </c>
      <c r="R175" s="24">
        <v>154.74</v>
      </c>
      <c r="S175" s="24">
        <v>151.55000000000001</v>
      </c>
      <c r="T175" s="24">
        <v>155.94999999999999</v>
      </c>
      <c r="U175" s="24">
        <v>157.72999999999999</v>
      </c>
      <c r="V175" s="24">
        <v>155.96</v>
      </c>
      <c r="W175" s="24">
        <v>152.81</v>
      </c>
      <c r="X175" s="24">
        <v>138.57</v>
      </c>
      <c r="Y175" s="24">
        <v>124.85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21">
        <v>1</v>
      </c>
      <c r="B179" s="22">
        <v>114.61</v>
      </c>
      <c r="C179" s="22">
        <v>109.1</v>
      </c>
      <c r="D179" s="22">
        <v>109.16</v>
      </c>
      <c r="E179" s="22">
        <v>98.59</v>
      </c>
      <c r="F179" s="22">
        <v>92.9</v>
      </c>
      <c r="G179" s="22">
        <v>89.45</v>
      </c>
      <c r="H179" s="22">
        <v>91.98</v>
      </c>
      <c r="I179" s="22">
        <v>92.15</v>
      </c>
      <c r="J179" s="22">
        <v>92.5</v>
      </c>
      <c r="K179" s="22">
        <v>88.87</v>
      </c>
      <c r="L179" s="22">
        <v>93.48</v>
      </c>
      <c r="M179" s="22">
        <v>97.96</v>
      </c>
      <c r="N179" s="22">
        <v>103.06</v>
      </c>
      <c r="O179" s="22">
        <v>106.68</v>
      </c>
      <c r="P179" s="22">
        <v>108.49</v>
      </c>
      <c r="Q179" s="22">
        <v>109.17</v>
      </c>
      <c r="R179" s="22">
        <v>111.55</v>
      </c>
      <c r="S179" s="22">
        <v>114.29</v>
      </c>
      <c r="T179" s="22">
        <v>117.02</v>
      </c>
      <c r="U179" s="22">
        <v>117.73</v>
      </c>
      <c r="V179" s="22">
        <v>116.9</v>
      </c>
      <c r="W179" s="22">
        <v>116.18</v>
      </c>
      <c r="X179" s="22">
        <v>115.14</v>
      </c>
      <c r="Y179" s="22">
        <v>111.68</v>
      </c>
    </row>
    <row r="180" spans="1:25" x14ac:dyDescent="0.2">
      <c r="A180" s="21">
        <v>2</v>
      </c>
      <c r="B180" s="22">
        <v>111</v>
      </c>
      <c r="C180" s="22">
        <v>94.71</v>
      </c>
      <c r="D180" s="22">
        <v>88.45</v>
      </c>
      <c r="E180" s="22">
        <v>85.05</v>
      </c>
      <c r="F180" s="22">
        <v>84.42</v>
      </c>
      <c r="G180" s="22">
        <v>86.13</v>
      </c>
      <c r="H180" s="22">
        <v>91.76</v>
      </c>
      <c r="I180" s="22">
        <v>94.31</v>
      </c>
      <c r="J180" s="22">
        <v>111.11</v>
      </c>
      <c r="K180" s="22">
        <v>114.75</v>
      </c>
      <c r="L180" s="22">
        <v>116.75</v>
      </c>
      <c r="M180" s="22">
        <v>118.06</v>
      </c>
      <c r="N180" s="22">
        <v>118.34</v>
      </c>
      <c r="O180" s="22">
        <v>118.45</v>
      </c>
      <c r="P180" s="22">
        <v>118.53</v>
      </c>
      <c r="Q180" s="22">
        <v>118.35</v>
      </c>
      <c r="R180" s="22">
        <v>119.64</v>
      </c>
      <c r="S180" s="22">
        <v>123.31</v>
      </c>
      <c r="T180" s="22">
        <v>135.59</v>
      </c>
      <c r="U180" s="22">
        <v>137.04</v>
      </c>
      <c r="V180" s="22">
        <v>127.51</v>
      </c>
      <c r="W180" s="22">
        <v>124.68</v>
      </c>
      <c r="X180" s="22">
        <v>122.97</v>
      </c>
      <c r="Y180" s="22">
        <v>119.25</v>
      </c>
    </row>
    <row r="181" spans="1:25" x14ac:dyDescent="0.2">
      <c r="A181" s="21">
        <v>3</v>
      </c>
      <c r="B181" s="22">
        <v>114.71</v>
      </c>
      <c r="C181" s="22">
        <v>106.1</v>
      </c>
      <c r="D181" s="22">
        <v>97.43</v>
      </c>
      <c r="E181" s="22">
        <v>95.92</v>
      </c>
      <c r="F181" s="22">
        <v>94.59</v>
      </c>
      <c r="G181" s="22">
        <v>96.06</v>
      </c>
      <c r="H181" s="22">
        <v>100.28</v>
      </c>
      <c r="I181" s="22">
        <v>106.51</v>
      </c>
      <c r="J181" s="22">
        <v>116.08</v>
      </c>
      <c r="K181" s="22">
        <v>124.72</v>
      </c>
      <c r="L181" s="22">
        <v>129.58000000000001</v>
      </c>
      <c r="M181" s="22">
        <v>130.63999999999999</v>
      </c>
      <c r="N181" s="22">
        <v>130.08000000000001</v>
      </c>
      <c r="O181" s="22">
        <v>130.88</v>
      </c>
      <c r="P181" s="22">
        <v>130.84</v>
      </c>
      <c r="Q181" s="22">
        <v>130.18</v>
      </c>
      <c r="R181" s="22">
        <v>130.79</v>
      </c>
      <c r="S181" s="22">
        <v>135.01</v>
      </c>
      <c r="T181" s="22">
        <v>143.71</v>
      </c>
      <c r="U181" s="22">
        <v>144.19999999999999</v>
      </c>
      <c r="V181" s="22">
        <v>136.52000000000001</v>
      </c>
      <c r="W181" s="22">
        <v>133.46</v>
      </c>
      <c r="X181" s="22">
        <v>131.94</v>
      </c>
      <c r="Y181" s="22">
        <v>121.61</v>
      </c>
    </row>
    <row r="182" spans="1:25" x14ac:dyDescent="0.2">
      <c r="A182" s="21">
        <v>4</v>
      </c>
      <c r="B182" s="22">
        <v>114.23</v>
      </c>
      <c r="C182" s="22">
        <v>105.64</v>
      </c>
      <c r="D182" s="22">
        <v>96.94</v>
      </c>
      <c r="E182" s="22">
        <v>87.64</v>
      </c>
      <c r="F182" s="22">
        <v>86.89</v>
      </c>
      <c r="G182" s="22">
        <v>88.43</v>
      </c>
      <c r="H182" s="22">
        <v>95.46</v>
      </c>
      <c r="I182" s="22">
        <v>98.54</v>
      </c>
      <c r="J182" s="22">
        <v>114.89</v>
      </c>
      <c r="K182" s="22">
        <v>122.71</v>
      </c>
      <c r="L182" s="22">
        <v>127.88</v>
      </c>
      <c r="M182" s="22">
        <v>128.80000000000001</v>
      </c>
      <c r="N182" s="22">
        <v>128.97999999999999</v>
      </c>
      <c r="O182" s="22">
        <v>129.16999999999999</v>
      </c>
      <c r="P182" s="22">
        <v>129.63999999999999</v>
      </c>
      <c r="Q182" s="22">
        <v>129.22999999999999</v>
      </c>
      <c r="R182" s="22">
        <v>129.22</v>
      </c>
      <c r="S182" s="22">
        <v>133.72999999999999</v>
      </c>
      <c r="T182" s="22">
        <v>143.75</v>
      </c>
      <c r="U182" s="22">
        <v>142.21</v>
      </c>
      <c r="V182" s="22">
        <v>132.85</v>
      </c>
      <c r="W182" s="22">
        <v>130.41</v>
      </c>
      <c r="X182" s="22">
        <v>128.57</v>
      </c>
      <c r="Y182" s="22">
        <v>117.19</v>
      </c>
    </row>
    <row r="183" spans="1:25" x14ac:dyDescent="0.2">
      <c r="A183" s="21">
        <v>5</v>
      </c>
      <c r="B183" s="22">
        <v>110.27</v>
      </c>
      <c r="C183" s="22">
        <v>97.14</v>
      </c>
      <c r="D183" s="22">
        <v>88.51</v>
      </c>
      <c r="E183" s="22">
        <v>85.3</v>
      </c>
      <c r="F183" s="22">
        <v>84.39</v>
      </c>
      <c r="G183" s="22">
        <v>85.56</v>
      </c>
      <c r="H183" s="22">
        <v>90.39</v>
      </c>
      <c r="I183" s="22">
        <v>95.48</v>
      </c>
      <c r="J183" s="22">
        <v>111.69</v>
      </c>
      <c r="K183" s="22">
        <v>116.73</v>
      </c>
      <c r="L183" s="22">
        <v>119.97</v>
      </c>
      <c r="M183" s="22">
        <v>121.47</v>
      </c>
      <c r="N183" s="22">
        <v>121.42</v>
      </c>
      <c r="O183" s="22">
        <v>121.82</v>
      </c>
      <c r="P183" s="22">
        <v>121.61</v>
      </c>
      <c r="Q183" s="22">
        <v>120.98</v>
      </c>
      <c r="R183" s="22">
        <v>121.78</v>
      </c>
      <c r="S183" s="22">
        <v>126.52</v>
      </c>
      <c r="T183" s="22">
        <v>138.99</v>
      </c>
      <c r="U183" s="22">
        <v>135.85</v>
      </c>
      <c r="V183" s="22">
        <v>126.57</v>
      </c>
      <c r="W183" s="22">
        <v>123.08</v>
      </c>
      <c r="X183" s="22">
        <v>121.66</v>
      </c>
      <c r="Y183" s="22">
        <v>113.34</v>
      </c>
    </row>
    <row r="184" spans="1:25" x14ac:dyDescent="0.2">
      <c r="A184" s="21">
        <v>6</v>
      </c>
      <c r="B184" s="22">
        <v>111.58</v>
      </c>
      <c r="C184" s="22">
        <v>98.09</v>
      </c>
      <c r="D184" s="22">
        <v>92.13</v>
      </c>
      <c r="E184" s="22">
        <v>86.46</v>
      </c>
      <c r="F184" s="22">
        <v>85.29</v>
      </c>
      <c r="G184" s="22">
        <v>85.69</v>
      </c>
      <c r="H184" s="22">
        <v>93.62</v>
      </c>
      <c r="I184" s="22">
        <v>98.32</v>
      </c>
      <c r="J184" s="22">
        <v>114.4</v>
      </c>
      <c r="K184" s="22">
        <v>118.37</v>
      </c>
      <c r="L184" s="22">
        <v>122.13</v>
      </c>
      <c r="M184" s="22">
        <v>122.86</v>
      </c>
      <c r="N184" s="22">
        <v>122.79</v>
      </c>
      <c r="O184" s="22">
        <v>123.01</v>
      </c>
      <c r="P184" s="22">
        <v>122.63</v>
      </c>
      <c r="Q184" s="22">
        <v>122.42</v>
      </c>
      <c r="R184" s="22">
        <v>123.3</v>
      </c>
      <c r="S184" s="22">
        <v>127.07</v>
      </c>
      <c r="T184" s="22">
        <v>138.07</v>
      </c>
      <c r="U184" s="22">
        <v>137.03</v>
      </c>
      <c r="V184" s="22">
        <v>127.74</v>
      </c>
      <c r="W184" s="22">
        <v>125.37</v>
      </c>
      <c r="X184" s="22">
        <v>124.28</v>
      </c>
      <c r="Y184" s="22">
        <v>117.43</v>
      </c>
    </row>
    <row r="185" spans="1:25" x14ac:dyDescent="0.2">
      <c r="A185" s="21">
        <v>7</v>
      </c>
      <c r="B185" s="22">
        <v>111.64</v>
      </c>
      <c r="C185" s="22">
        <v>99.78</v>
      </c>
      <c r="D185" s="22">
        <v>92.68</v>
      </c>
      <c r="E185" s="22">
        <v>85.78</v>
      </c>
      <c r="F185" s="22">
        <v>84.83</v>
      </c>
      <c r="G185" s="22">
        <v>84.6</v>
      </c>
      <c r="H185" s="22">
        <v>89.37</v>
      </c>
      <c r="I185" s="22">
        <v>90.6</v>
      </c>
      <c r="J185" s="22">
        <v>108.76</v>
      </c>
      <c r="K185" s="22">
        <v>112.4</v>
      </c>
      <c r="L185" s="22">
        <v>114.83</v>
      </c>
      <c r="M185" s="22">
        <v>115.96</v>
      </c>
      <c r="N185" s="22">
        <v>116.26</v>
      </c>
      <c r="O185" s="22">
        <v>116.49</v>
      </c>
      <c r="P185" s="22">
        <v>116.32</v>
      </c>
      <c r="Q185" s="22">
        <v>116.04</v>
      </c>
      <c r="R185" s="22">
        <v>116.55</v>
      </c>
      <c r="S185" s="22">
        <v>119.24</v>
      </c>
      <c r="T185" s="22">
        <v>126.28</v>
      </c>
      <c r="U185" s="22">
        <v>126.59</v>
      </c>
      <c r="V185" s="22">
        <v>122.08</v>
      </c>
      <c r="W185" s="22">
        <v>119.71</v>
      </c>
      <c r="X185" s="22">
        <v>118.56</v>
      </c>
      <c r="Y185" s="22">
        <v>113.29</v>
      </c>
    </row>
    <row r="186" spans="1:25" x14ac:dyDescent="0.2">
      <c r="A186" s="21">
        <v>8</v>
      </c>
      <c r="B186" s="22">
        <v>114.83</v>
      </c>
      <c r="C186" s="22">
        <v>108.37</v>
      </c>
      <c r="D186" s="22">
        <v>100.34</v>
      </c>
      <c r="E186" s="22">
        <v>95.23</v>
      </c>
      <c r="F186" s="22">
        <v>94.55</v>
      </c>
      <c r="G186" s="22">
        <v>95.12</v>
      </c>
      <c r="H186" s="22">
        <v>101.27</v>
      </c>
      <c r="I186" s="22">
        <v>98.57</v>
      </c>
      <c r="J186" s="22">
        <v>114.75</v>
      </c>
      <c r="K186" s="22">
        <v>121.79</v>
      </c>
      <c r="L186" s="22">
        <v>127.22</v>
      </c>
      <c r="M186" s="22">
        <v>128.44999999999999</v>
      </c>
      <c r="N186" s="22">
        <v>128.38999999999999</v>
      </c>
      <c r="O186" s="22">
        <v>128.62</v>
      </c>
      <c r="P186" s="22">
        <v>128.41</v>
      </c>
      <c r="Q186" s="22">
        <v>128.24</v>
      </c>
      <c r="R186" s="22">
        <v>129.76</v>
      </c>
      <c r="S186" s="22">
        <v>134.75</v>
      </c>
      <c r="T186" s="22">
        <v>145.86000000000001</v>
      </c>
      <c r="U186" s="22">
        <v>145.44999999999999</v>
      </c>
      <c r="V186" s="22">
        <v>137.63999999999999</v>
      </c>
      <c r="W186" s="22">
        <v>132.05000000000001</v>
      </c>
      <c r="X186" s="22">
        <v>129.38</v>
      </c>
      <c r="Y186" s="22">
        <v>124.35</v>
      </c>
    </row>
    <row r="187" spans="1:25" x14ac:dyDescent="0.2">
      <c r="A187" s="21">
        <v>9</v>
      </c>
      <c r="B187" s="22">
        <v>117.26</v>
      </c>
      <c r="C187" s="22">
        <v>110.63</v>
      </c>
      <c r="D187" s="22">
        <v>105.13</v>
      </c>
      <c r="E187" s="22">
        <v>96.68</v>
      </c>
      <c r="F187" s="22">
        <v>97.14</v>
      </c>
      <c r="G187" s="22">
        <v>104.5</v>
      </c>
      <c r="H187" s="22">
        <v>113.18</v>
      </c>
      <c r="I187" s="22">
        <v>126.63</v>
      </c>
      <c r="J187" s="22">
        <v>139.41999999999999</v>
      </c>
      <c r="K187" s="22">
        <v>144.38999999999999</v>
      </c>
      <c r="L187" s="22">
        <v>146.03</v>
      </c>
      <c r="M187" s="22">
        <v>142.88999999999999</v>
      </c>
      <c r="N187" s="22">
        <v>140.72999999999999</v>
      </c>
      <c r="O187" s="22">
        <v>142.15</v>
      </c>
      <c r="P187" s="22">
        <v>142.53</v>
      </c>
      <c r="Q187" s="22">
        <v>142.36000000000001</v>
      </c>
      <c r="R187" s="22">
        <v>142.19999999999999</v>
      </c>
      <c r="S187" s="22">
        <v>141.87</v>
      </c>
      <c r="T187" s="22">
        <v>151.18</v>
      </c>
      <c r="U187" s="22">
        <v>146.68</v>
      </c>
      <c r="V187" s="22">
        <v>142.85</v>
      </c>
      <c r="W187" s="22">
        <v>139.84</v>
      </c>
      <c r="X187" s="22">
        <v>132.4</v>
      </c>
      <c r="Y187" s="22">
        <v>117.49</v>
      </c>
    </row>
    <row r="188" spans="1:25" x14ac:dyDescent="0.2">
      <c r="A188" s="21">
        <v>10</v>
      </c>
      <c r="B188" s="22">
        <v>106.04</v>
      </c>
      <c r="C188" s="22">
        <v>100.73</v>
      </c>
      <c r="D188" s="22">
        <v>91.46</v>
      </c>
      <c r="E188" s="22">
        <v>86.66</v>
      </c>
      <c r="F188" s="22">
        <v>87.72</v>
      </c>
      <c r="G188" s="22">
        <v>96.92</v>
      </c>
      <c r="H188" s="22">
        <v>105.49</v>
      </c>
      <c r="I188" s="22">
        <v>122.86</v>
      </c>
      <c r="J188" s="22">
        <v>135.99</v>
      </c>
      <c r="K188" s="22">
        <v>142.9</v>
      </c>
      <c r="L188" s="22">
        <v>143.59</v>
      </c>
      <c r="M188" s="22">
        <v>142.15</v>
      </c>
      <c r="N188" s="22">
        <v>140.49</v>
      </c>
      <c r="O188" s="22">
        <v>142.03</v>
      </c>
      <c r="P188" s="22">
        <v>142.02000000000001</v>
      </c>
      <c r="Q188" s="22">
        <v>140.94999999999999</v>
      </c>
      <c r="R188" s="22">
        <v>140.28</v>
      </c>
      <c r="S188" s="22">
        <v>141.55000000000001</v>
      </c>
      <c r="T188" s="22">
        <v>144.34</v>
      </c>
      <c r="U188" s="22">
        <v>143.31</v>
      </c>
      <c r="V188" s="22">
        <v>139.69</v>
      </c>
      <c r="W188" s="22">
        <v>140.72999999999999</v>
      </c>
      <c r="X188" s="22">
        <v>134.69</v>
      </c>
      <c r="Y188" s="22">
        <v>120.66</v>
      </c>
    </row>
    <row r="189" spans="1:25" x14ac:dyDescent="0.2">
      <c r="A189" s="21">
        <v>11</v>
      </c>
      <c r="B189" s="22">
        <v>112.15</v>
      </c>
      <c r="C189" s="22">
        <v>102.99</v>
      </c>
      <c r="D189" s="22">
        <v>98.67</v>
      </c>
      <c r="E189" s="22">
        <v>96.51</v>
      </c>
      <c r="F189" s="22">
        <v>96.76</v>
      </c>
      <c r="G189" s="22">
        <v>95.26</v>
      </c>
      <c r="H189" s="22">
        <v>101.75</v>
      </c>
      <c r="I189" s="22">
        <v>108.95</v>
      </c>
      <c r="J189" s="22">
        <v>121.24</v>
      </c>
      <c r="K189" s="22">
        <v>128.43</v>
      </c>
      <c r="L189" s="22">
        <v>131.4</v>
      </c>
      <c r="M189" s="22">
        <v>132.27000000000001</v>
      </c>
      <c r="N189" s="22">
        <v>131.13</v>
      </c>
      <c r="O189" s="22">
        <v>131.09</v>
      </c>
      <c r="P189" s="22">
        <v>131.35</v>
      </c>
      <c r="Q189" s="22">
        <v>131.88</v>
      </c>
      <c r="R189" s="22">
        <v>129.5</v>
      </c>
      <c r="S189" s="22">
        <v>135.04</v>
      </c>
      <c r="T189" s="22">
        <v>142.84</v>
      </c>
      <c r="U189" s="22">
        <v>142.78</v>
      </c>
      <c r="V189" s="22">
        <v>134.99</v>
      </c>
      <c r="W189" s="22">
        <v>134.30000000000001</v>
      </c>
      <c r="X189" s="22">
        <v>129.26</v>
      </c>
      <c r="Y189" s="22">
        <v>118.82</v>
      </c>
    </row>
    <row r="190" spans="1:25" x14ac:dyDescent="0.2">
      <c r="A190" s="21">
        <v>12</v>
      </c>
      <c r="B190" s="22">
        <v>116.19</v>
      </c>
      <c r="C190" s="22">
        <v>104.35</v>
      </c>
      <c r="D190" s="22">
        <v>98.04</v>
      </c>
      <c r="E190" s="22">
        <v>91.87</v>
      </c>
      <c r="F190" s="22">
        <v>89.64</v>
      </c>
      <c r="G190" s="22">
        <v>91.39</v>
      </c>
      <c r="H190" s="22">
        <v>94.85</v>
      </c>
      <c r="I190" s="22">
        <v>97.05</v>
      </c>
      <c r="J190" s="22">
        <v>110.25</v>
      </c>
      <c r="K190" s="22">
        <v>117.45</v>
      </c>
      <c r="L190" s="22">
        <v>120.22</v>
      </c>
      <c r="M190" s="22">
        <v>121.75</v>
      </c>
      <c r="N190" s="22">
        <v>122.1</v>
      </c>
      <c r="O190" s="22">
        <v>122.82</v>
      </c>
      <c r="P190" s="22">
        <v>122.99</v>
      </c>
      <c r="Q190" s="22">
        <v>123.7</v>
      </c>
      <c r="R190" s="22">
        <v>122.76</v>
      </c>
      <c r="S190" s="22">
        <v>133.63999999999999</v>
      </c>
      <c r="T190" s="22">
        <v>143.6</v>
      </c>
      <c r="U190" s="22">
        <v>143.22</v>
      </c>
      <c r="V190" s="22">
        <v>136.5</v>
      </c>
      <c r="W190" s="22">
        <v>134.36000000000001</v>
      </c>
      <c r="X190" s="22">
        <v>124.76</v>
      </c>
      <c r="Y190" s="22">
        <v>119.42</v>
      </c>
    </row>
    <row r="191" spans="1:25" x14ac:dyDescent="0.2">
      <c r="A191" s="21">
        <v>13</v>
      </c>
      <c r="B191" s="22">
        <v>102.73</v>
      </c>
      <c r="C191" s="22">
        <v>97.2</v>
      </c>
      <c r="D191" s="22">
        <v>93.69</v>
      </c>
      <c r="E191" s="22">
        <v>90.42</v>
      </c>
      <c r="F191" s="22">
        <v>91.45</v>
      </c>
      <c r="G191" s="22">
        <v>92.27</v>
      </c>
      <c r="H191" s="22">
        <v>101.1</v>
      </c>
      <c r="I191" s="22">
        <v>115.47</v>
      </c>
      <c r="J191" s="22">
        <v>132.37</v>
      </c>
      <c r="K191" s="22">
        <v>141.31</v>
      </c>
      <c r="L191" s="22">
        <v>142.97999999999999</v>
      </c>
      <c r="M191" s="22">
        <v>141.31</v>
      </c>
      <c r="N191" s="22">
        <v>139.06</v>
      </c>
      <c r="O191" s="22">
        <v>140.69</v>
      </c>
      <c r="P191" s="22">
        <v>140.41999999999999</v>
      </c>
      <c r="Q191" s="22">
        <v>139.86000000000001</v>
      </c>
      <c r="R191" s="22">
        <v>137.63</v>
      </c>
      <c r="S191" s="22">
        <v>137.33000000000001</v>
      </c>
      <c r="T191" s="22">
        <v>141.16</v>
      </c>
      <c r="U191" s="22">
        <v>140.63999999999999</v>
      </c>
      <c r="V191" s="22">
        <v>138.12</v>
      </c>
      <c r="W191" s="22">
        <v>131.83000000000001</v>
      </c>
      <c r="X191" s="22">
        <v>119.62</v>
      </c>
      <c r="Y191" s="22">
        <v>107.88</v>
      </c>
    </row>
    <row r="192" spans="1:25" x14ac:dyDescent="0.2">
      <c r="A192" s="21">
        <v>14</v>
      </c>
      <c r="B192" s="22">
        <v>91.57</v>
      </c>
      <c r="C192" s="22">
        <v>88.42</v>
      </c>
      <c r="D192" s="22">
        <v>83.45</v>
      </c>
      <c r="E192" s="22">
        <v>80.3</v>
      </c>
      <c r="F192" s="22">
        <v>79.56</v>
      </c>
      <c r="G192" s="22">
        <v>84.51</v>
      </c>
      <c r="H192" s="22">
        <v>90.52</v>
      </c>
      <c r="I192" s="22">
        <v>110.72</v>
      </c>
      <c r="J192" s="22">
        <v>121.81</v>
      </c>
      <c r="K192" s="22">
        <v>131.66999999999999</v>
      </c>
      <c r="L192" s="22">
        <v>135.4</v>
      </c>
      <c r="M192" s="22">
        <v>134.55000000000001</v>
      </c>
      <c r="N192" s="22">
        <v>128.4</v>
      </c>
      <c r="O192" s="22">
        <v>134.22999999999999</v>
      </c>
      <c r="P192" s="22">
        <v>133.83000000000001</v>
      </c>
      <c r="Q192" s="22">
        <v>133.88</v>
      </c>
      <c r="R192" s="22">
        <v>128.97</v>
      </c>
      <c r="S192" s="22">
        <v>127.38</v>
      </c>
      <c r="T192" s="22">
        <v>136.37</v>
      </c>
      <c r="U192" s="22">
        <v>134.63999999999999</v>
      </c>
      <c r="V192" s="22">
        <v>129.21</v>
      </c>
      <c r="W192" s="22">
        <v>121.81</v>
      </c>
      <c r="X192" s="22">
        <v>114.08</v>
      </c>
      <c r="Y192" s="22">
        <v>97.12</v>
      </c>
    </row>
    <row r="193" spans="1:25" x14ac:dyDescent="0.2">
      <c r="A193" s="21">
        <v>15</v>
      </c>
      <c r="B193" s="22">
        <v>94.22</v>
      </c>
      <c r="C193" s="22">
        <v>84.68</v>
      </c>
      <c r="D193" s="22">
        <v>82.44</v>
      </c>
      <c r="E193" s="22">
        <v>82.57</v>
      </c>
      <c r="F193" s="22">
        <v>82.47</v>
      </c>
      <c r="G193" s="22">
        <v>83.34</v>
      </c>
      <c r="H193" s="22">
        <v>94.38</v>
      </c>
      <c r="I193" s="22">
        <v>110.65</v>
      </c>
      <c r="J193" s="22">
        <v>122.36</v>
      </c>
      <c r="K193" s="22">
        <v>134.18</v>
      </c>
      <c r="L193" s="22">
        <v>137.4</v>
      </c>
      <c r="M193" s="22">
        <v>134.93</v>
      </c>
      <c r="N193" s="22">
        <v>126.86</v>
      </c>
      <c r="O193" s="22">
        <v>128.94</v>
      </c>
      <c r="P193" s="22">
        <v>103.84</v>
      </c>
      <c r="Q193" s="22">
        <v>124.95</v>
      </c>
      <c r="R193" s="22">
        <v>124.71</v>
      </c>
      <c r="S193" s="22">
        <v>126.37</v>
      </c>
      <c r="T193" s="22">
        <v>137.35</v>
      </c>
      <c r="U193" s="22">
        <v>133.74</v>
      </c>
      <c r="V193" s="22">
        <v>129.83000000000001</v>
      </c>
      <c r="W193" s="22">
        <v>123.84</v>
      </c>
      <c r="X193" s="22">
        <v>114.06</v>
      </c>
      <c r="Y193" s="22">
        <v>100.04</v>
      </c>
    </row>
    <row r="194" spans="1:25" x14ac:dyDescent="0.2">
      <c r="A194" s="21">
        <v>16</v>
      </c>
      <c r="B194" s="22">
        <v>87.05</v>
      </c>
      <c r="C194" s="22">
        <v>83.74</v>
      </c>
      <c r="D194" s="22">
        <v>81.8</v>
      </c>
      <c r="E194" s="22">
        <v>81.400000000000006</v>
      </c>
      <c r="F194" s="22">
        <v>82.59</v>
      </c>
      <c r="G194" s="22">
        <v>84.4</v>
      </c>
      <c r="H194" s="22">
        <v>89.21</v>
      </c>
      <c r="I194" s="22">
        <v>110.85</v>
      </c>
      <c r="J194" s="22">
        <v>122.49</v>
      </c>
      <c r="K194" s="22">
        <v>135.68</v>
      </c>
      <c r="L194" s="22">
        <v>135.5</v>
      </c>
      <c r="M194" s="22">
        <v>129.22999999999999</v>
      </c>
      <c r="N194" s="22">
        <v>122.68</v>
      </c>
      <c r="O194" s="22">
        <v>100.42</v>
      </c>
      <c r="P194" s="22">
        <v>100.5</v>
      </c>
      <c r="Q194" s="22">
        <v>118.23</v>
      </c>
      <c r="R194" s="22">
        <v>123.49</v>
      </c>
      <c r="S194" s="22">
        <v>125.15</v>
      </c>
      <c r="T194" s="22">
        <v>137.09</v>
      </c>
      <c r="U194" s="22">
        <v>135.13999999999999</v>
      </c>
      <c r="V194" s="22">
        <v>126.11</v>
      </c>
      <c r="W194" s="22">
        <v>120.59</v>
      </c>
      <c r="X194" s="22">
        <v>111.01</v>
      </c>
      <c r="Y194" s="22">
        <v>97.77</v>
      </c>
    </row>
    <row r="195" spans="1:25" x14ac:dyDescent="0.2">
      <c r="A195" s="21">
        <v>17</v>
      </c>
      <c r="B195" s="22">
        <v>88.28</v>
      </c>
      <c r="C195" s="22">
        <v>84.35</v>
      </c>
      <c r="D195" s="22">
        <v>82.23</v>
      </c>
      <c r="E195" s="22">
        <v>83.06</v>
      </c>
      <c r="F195" s="22">
        <v>83.6</v>
      </c>
      <c r="G195" s="22">
        <v>84.49</v>
      </c>
      <c r="H195" s="22">
        <v>89.53</v>
      </c>
      <c r="I195" s="22">
        <v>111.02</v>
      </c>
      <c r="J195" s="22">
        <v>122.93</v>
      </c>
      <c r="K195" s="22">
        <v>135.83000000000001</v>
      </c>
      <c r="L195" s="22">
        <v>135.80000000000001</v>
      </c>
      <c r="M195" s="22">
        <v>130.87</v>
      </c>
      <c r="N195" s="22">
        <v>123.52</v>
      </c>
      <c r="O195" s="22">
        <v>129.96</v>
      </c>
      <c r="P195" s="22">
        <v>128.94999999999999</v>
      </c>
      <c r="Q195" s="22">
        <v>123.81</v>
      </c>
      <c r="R195" s="22">
        <v>122.17</v>
      </c>
      <c r="S195" s="22">
        <v>126.82</v>
      </c>
      <c r="T195" s="22">
        <v>136.81</v>
      </c>
      <c r="U195" s="22">
        <v>136.94999999999999</v>
      </c>
      <c r="V195" s="22">
        <v>129.12</v>
      </c>
      <c r="W195" s="22">
        <v>122.16</v>
      </c>
      <c r="X195" s="22">
        <v>115.07</v>
      </c>
      <c r="Y195" s="22">
        <v>106.98</v>
      </c>
    </row>
    <row r="196" spans="1:25" x14ac:dyDescent="0.2">
      <c r="A196" s="21">
        <v>18</v>
      </c>
      <c r="B196" s="22">
        <v>107.11</v>
      </c>
      <c r="C196" s="22">
        <v>101.5</v>
      </c>
      <c r="D196" s="22">
        <v>97.09</v>
      </c>
      <c r="E196" s="22">
        <v>97.34</v>
      </c>
      <c r="F196" s="22">
        <v>97.29</v>
      </c>
      <c r="G196" s="22">
        <v>97.23</v>
      </c>
      <c r="H196" s="22">
        <v>92.29</v>
      </c>
      <c r="I196" s="22">
        <v>102.57</v>
      </c>
      <c r="J196" s="22">
        <v>109.87</v>
      </c>
      <c r="K196" s="22">
        <v>115.41</v>
      </c>
      <c r="L196" s="22">
        <v>118.82</v>
      </c>
      <c r="M196" s="22">
        <v>119.41</v>
      </c>
      <c r="N196" s="22">
        <v>118.5</v>
      </c>
      <c r="O196" s="22">
        <v>117.88</v>
      </c>
      <c r="P196" s="22">
        <v>118.64</v>
      </c>
      <c r="Q196" s="22">
        <v>117.77</v>
      </c>
      <c r="R196" s="22">
        <v>117.2</v>
      </c>
      <c r="S196" s="22">
        <v>121.94</v>
      </c>
      <c r="T196" s="22">
        <v>134.28</v>
      </c>
      <c r="U196" s="22">
        <v>131.16</v>
      </c>
      <c r="V196" s="22">
        <v>123.31</v>
      </c>
      <c r="W196" s="22">
        <v>124.7</v>
      </c>
      <c r="X196" s="22">
        <v>115.77</v>
      </c>
      <c r="Y196" s="22">
        <v>110.64</v>
      </c>
    </row>
    <row r="197" spans="1:25" x14ac:dyDescent="0.2">
      <c r="A197" s="21">
        <v>19</v>
      </c>
      <c r="B197" s="22">
        <v>104.57</v>
      </c>
      <c r="C197" s="22">
        <v>97.29</v>
      </c>
      <c r="D197" s="22">
        <v>88.43</v>
      </c>
      <c r="E197" s="22">
        <v>84.43</v>
      </c>
      <c r="F197" s="22">
        <v>83.77</v>
      </c>
      <c r="G197" s="22">
        <v>84.03</v>
      </c>
      <c r="H197" s="22">
        <v>84.97</v>
      </c>
      <c r="I197" s="22">
        <v>87.33</v>
      </c>
      <c r="J197" s="22">
        <v>102.03</v>
      </c>
      <c r="K197" s="22">
        <v>106.67</v>
      </c>
      <c r="L197" s="22">
        <v>109.88</v>
      </c>
      <c r="M197" s="22">
        <v>110.46</v>
      </c>
      <c r="N197" s="22">
        <v>109.93</v>
      </c>
      <c r="O197" s="22">
        <v>110.41</v>
      </c>
      <c r="P197" s="22">
        <v>110.8</v>
      </c>
      <c r="Q197" s="22">
        <v>110.92</v>
      </c>
      <c r="R197" s="22">
        <v>111.23</v>
      </c>
      <c r="S197" s="22">
        <v>119.78</v>
      </c>
      <c r="T197" s="22">
        <v>132.21</v>
      </c>
      <c r="U197" s="22">
        <v>135.51</v>
      </c>
      <c r="V197" s="22">
        <v>130</v>
      </c>
      <c r="W197" s="22">
        <v>125.42</v>
      </c>
      <c r="X197" s="22">
        <v>112.02</v>
      </c>
      <c r="Y197" s="22">
        <v>108.57</v>
      </c>
    </row>
    <row r="198" spans="1:25" x14ac:dyDescent="0.2">
      <c r="A198" s="21">
        <v>20</v>
      </c>
      <c r="B198" s="22">
        <v>92.93</v>
      </c>
      <c r="C198" s="22">
        <v>85.34</v>
      </c>
      <c r="D198" s="22">
        <v>82.83</v>
      </c>
      <c r="E198" s="22">
        <v>78.37</v>
      </c>
      <c r="F198" s="22">
        <v>80</v>
      </c>
      <c r="G198" s="22">
        <v>84.32</v>
      </c>
      <c r="H198" s="22">
        <v>88.64</v>
      </c>
      <c r="I198" s="22">
        <v>110.62</v>
      </c>
      <c r="J198" s="22">
        <v>124.45</v>
      </c>
      <c r="K198" s="22">
        <v>136.51</v>
      </c>
      <c r="L198" s="22">
        <v>139.9</v>
      </c>
      <c r="M198" s="22">
        <v>138.38999999999999</v>
      </c>
      <c r="N198" s="22">
        <v>130.41999999999999</v>
      </c>
      <c r="O198" s="22">
        <v>139.33000000000001</v>
      </c>
      <c r="P198" s="22">
        <v>138.26</v>
      </c>
      <c r="Q198" s="22">
        <v>135.24</v>
      </c>
      <c r="R198" s="22">
        <v>127.83</v>
      </c>
      <c r="S198" s="22">
        <v>122.8</v>
      </c>
      <c r="T198" s="22">
        <v>132.18</v>
      </c>
      <c r="U198" s="22">
        <v>130.46</v>
      </c>
      <c r="V198" s="22">
        <v>127.2</v>
      </c>
      <c r="W198" s="22">
        <v>125.29</v>
      </c>
      <c r="X198" s="22">
        <v>112.79</v>
      </c>
      <c r="Y198" s="22">
        <v>103.47</v>
      </c>
    </row>
    <row r="199" spans="1:25" x14ac:dyDescent="0.2">
      <c r="A199" s="21">
        <v>21</v>
      </c>
      <c r="B199" s="22">
        <v>87.58</v>
      </c>
      <c r="C199" s="22">
        <v>82.47</v>
      </c>
      <c r="D199" s="22">
        <v>79.959999999999994</v>
      </c>
      <c r="E199" s="22">
        <v>78.59</v>
      </c>
      <c r="F199" s="22">
        <v>78.77</v>
      </c>
      <c r="G199" s="22">
        <v>80.91</v>
      </c>
      <c r="H199" s="22">
        <v>89.53</v>
      </c>
      <c r="I199" s="22">
        <v>112.06</v>
      </c>
      <c r="J199" s="22">
        <v>124.32</v>
      </c>
      <c r="K199" s="22">
        <v>136.07</v>
      </c>
      <c r="L199" s="22">
        <v>139.71</v>
      </c>
      <c r="M199" s="22">
        <v>138.54</v>
      </c>
      <c r="N199" s="22">
        <v>127.93</v>
      </c>
      <c r="O199" s="22">
        <v>132.85</v>
      </c>
      <c r="P199" s="22">
        <v>131.22</v>
      </c>
      <c r="Q199" s="22">
        <v>127.09</v>
      </c>
      <c r="R199" s="22">
        <v>126.01</v>
      </c>
      <c r="S199" s="22">
        <v>123.92</v>
      </c>
      <c r="T199" s="22">
        <v>131.54</v>
      </c>
      <c r="U199" s="22">
        <v>130.94999999999999</v>
      </c>
      <c r="V199" s="22">
        <v>126.83</v>
      </c>
      <c r="W199" s="22">
        <v>123.93</v>
      </c>
      <c r="X199" s="22">
        <v>113.44</v>
      </c>
      <c r="Y199" s="22">
        <v>99.41</v>
      </c>
    </row>
    <row r="200" spans="1:25" x14ac:dyDescent="0.2">
      <c r="A200" s="21">
        <v>22</v>
      </c>
      <c r="B200" s="22">
        <v>96.04</v>
      </c>
      <c r="C200" s="22">
        <v>87.31</v>
      </c>
      <c r="D200" s="22">
        <v>84.77</v>
      </c>
      <c r="E200" s="22">
        <v>84.56</v>
      </c>
      <c r="F200" s="22">
        <v>85.04</v>
      </c>
      <c r="G200" s="22">
        <v>87.82</v>
      </c>
      <c r="H200" s="22">
        <v>89.77</v>
      </c>
      <c r="I200" s="22">
        <v>115.68</v>
      </c>
      <c r="J200" s="22">
        <v>125.52</v>
      </c>
      <c r="K200" s="22">
        <v>136.19999999999999</v>
      </c>
      <c r="L200" s="22">
        <v>140.03</v>
      </c>
      <c r="M200" s="22">
        <v>139</v>
      </c>
      <c r="N200" s="22">
        <v>134.63</v>
      </c>
      <c r="O200" s="22">
        <v>139.6</v>
      </c>
      <c r="P200" s="22">
        <v>138.57</v>
      </c>
      <c r="Q200" s="22">
        <v>135.46</v>
      </c>
      <c r="R200" s="22">
        <v>131.38999999999999</v>
      </c>
      <c r="S200" s="22">
        <v>124.18</v>
      </c>
      <c r="T200" s="22">
        <v>134.1</v>
      </c>
      <c r="U200" s="22">
        <v>135.07</v>
      </c>
      <c r="V200" s="22">
        <v>134.36000000000001</v>
      </c>
      <c r="W200" s="22">
        <v>128.80000000000001</v>
      </c>
      <c r="X200" s="22">
        <v>118.1</v>
      </c>
      <c r="Y200" s="22">
        <v>106.75</v>
      </c>
    </row>
    <row r="201" spans="1:25" x14ac:dyDescent="0.2">
      <c r="A201" s="21">
        <v>23</v>
      </c>
      <c r="B201" s="22">
        <v>99.49</v>
      </c>
      <c r="C201" s="22">
        <v>88.74</v>
      </c>
      <c r="D201" s="22">
        <v>85.93</v>
      </c>
      <c r="E201" s="22">
        <v>85.54</v>
      </c>
      <c r="F201" s="22">
        <v>86.51</v>
      </c>
      <c r="G201" s="22">
        <v>90.99</v>
      </c>
      <c r="H201" s="22">
        <v>98.14</v>
      </c>
      <c r="I201" s="22">
        <v>118.73</v>
      </c>
      <c r="J201" s="22">
        <v>131.07</v>
      </c>
      <c r="K201" s="22">
        <v>139.65</v>
      </c>
      <c r="L201" s="22">
        <v>144.68</v>
      </c>
      <c r="M201" s="22">
        <v>143.68</v>
      </c>
      <c r="N201" s="22">
        <v>137.49</v>
      </c>
      <c r="O201" s="22">
        <v>142.36000000000001</v>
      </c>
      <c r="P201" s="22">
        <v>141.44</v>
      </c>
      <c r="Q201" s="22">
        <v>138.25</v>
      </c>
      <c r="R201" s="22">
        <v>134.6</v>
      </c>
      <c r="S201" s="22">
        <v>129.5</v>
      </c>
      <c r="T201" s="22">
        <v>136.97</v>
      </c>
      <c r="U201" s="22">
        <v>139.52000000000001</v>
      </c>
      <c r="V201" s="22">
        <v>137.79</v>
      </c>
      <c r="W201" s="22">
        <v>134.71</v>
      </c>
      <c r="X201" s="22">
        <v>123.45</v>
      </c>
      <c r="Y201" s="22">
        <v>112.06</v>
      </c>
    </row>
    <row r="202" spans="1:25" x14ac:dyDescent="0.2">
      <c r="A202" s="21">
        <v>24</v>
      </c>
      <c r="B202" s="22">
        <v>97.91</v>
      </c>
      <c r="C202" s="22">
        <v>87.07</v>
      </c>
      <c r="D202" s="22">
        <v>84.87</v>
      </c>
      <c r="E202" s="22">
        <v>83.77</v>
      </c>
      <c r="F202" s="22">
        <v>84.8</v>
      </c>
      <c r="G202" s="22">
        <v>87.57</v>
      </c>
      <c r="H202" s="22">
        <v>96.4</v>
      </c>
      <c r="I202" s="22">
        <v>121.17</v>
      </c>
      <c r="J202" s="22">
        <v>134.82</v>
      </c>
      <c r="K202" s="22">
        <v>143.82</v>
      </c>
      <c r="L202" s="22">
        <v>148</v>
      </c>
      <c r="M202" s="22">
        <v>147.87</v>
      </c>
      <c r="N202" s="22">
        <v>142.13</v>
      </c>
      <c r="O202" s="22">
        <v>146.15</v>
      </c>
      <c r="P202" s="22">
        <v>146.97999999999999</v>
      </c>
      <c r="Q202" s="22">
        <v>141.87</v>
      </c>
      <c r="R202" s="22">
        <v>136.33000000000001</v>
      </c>
      <c r="S202" s="22">
        <v>130.6</v>
      </c>
      <c r="T202" s="22">
        <v>139.29</v>
      </c>
      <c r="U202" s="22">
        <v>141.24</v>
      </c>
      <c r="V202" s="22">
        <v>137.41</v>
      </c>
      <c r="W202" s="22">
        <v>134.81</v>
      </c>
      <c r="X202" s="22">
        <v>124.58</v>
      </c>
      <c r="Y202" s="22">
        <v>111.24</v>
      </c>
    </row>
    <row r="203" spans="1:25" x14ac:dyDescent="0.2">
      <c r="A203" s="21">
        <v>25</v>
      </c>
      <c r="B203" s="22">
        <v>109.43</v>
      </c>
      <c r="C203" s="22">
        <v>101.92</v>
      </c>
      <c r="D203" s="22">
        <v>100.43</v>
      </c>
      <c r="E203" s="22">
        <v>99.02</v>
      </c>
      <c r="F203" s="22">
        <v>98.81</v>
      </c>
      <c r="G203" s="22">
        <v>100.09</v>
      </c>
      <c r="H203" s="22">
        <v>100.09</v>
      </c>
      <c r="I203" s="22">
        <v>108.42</v>
      </c>
      <c r="J203" s="22">
        <v>117.83</v>
      </c>
      <c r="K203" s="22">
        <v>125.04</v>
      </c>
      <c r="L203" s="22">
        <v>134</v>
      </c>
      <c r="M203" s="22">
        <v>134.86000000000001</v>
      </c>
      <c r="N203" s="22">
        <v>132.35</v>
      </c>
      <c r="O203" s="22">
        <v>126.02</v>
      </c>
      <c r="P203" s="22">
        <v>124.87</v>
      </c>
      <c r="Q203" s="22">
        <v>123.54</v>
      </c>
      <c r="R203" s="22">
        <v>122.82</v>
      </c>
      <c r="S203" s="22">
        <v>124.93</v>
      </c>
      <c r="T203" s="22">
        <v>140.35</v>
      </c>
      <c r="U203" s="22">
        <v>142.18</v>
      </c>
      <c r="V203" s="22">
        <v>135.44999999999999</v>
      </c>
      <c r="W203" s="22">
        <v>129.12</v>
      </c>
      <c r="X203" s="22">
        <v>120.84</v>
      </c>
      <c r="Y203" s="22">
        <v>113.1</v>
      </c>
    </row>
    <row r="204" spans="1:25" x14ac:dyDescent="0.2">
      <c r="A204" s="21">
        <v>26</v>
      </c>
      <c r="B204" s="22">
        <v>105.36</v>
      </c>
      <c r="C204" s="22">
        <v>97.53</v>
      </c>
      <c r="D204" s="22">
        <v>93.46</v>
      </c>
      <c r="E204" s="22">
        <v>89.47</v>
      </c>
      <c r="F204" s="22">
        <v>87.17</v>
      </c>
      <c r="G204" s="22">
        <v>88.68</v>
      </c>
      <c r="H204" s="22">
        <v>90.87</v>
      </c>
      <c r="I204" s="22">
        <v>95.42</v>
      </c>
      <c r="J204" s="22">
        <v>105.24</v>
      </c>
      <c r="K204" s="22">
        <v>111.79</v>
      </c>
      <c r="L204" s="22">
        <v>115.97</v>
      </c>
      <c r="M204" s="22">
        <v>117.56</v>
      </c>
      <c r="N204" s="22">
        <v>117</v>
      </c>
      <c r="O204" s="22">
        <v>116.22</v>
      </c>
      <c r="P204" s="22">
        <v>116.03</v>
      </c>
      <c r="Q204" s="22">
        <v>115.46</v>
      </c>
      <c r="R204" s="22">
        <v>113.63</v>
      </c>
      <c r="S204" s="22">
        <v>118.66</v>
      </c>
      <c r="T204" s="22">
        <v>131.56</v>
      </c>
      <c r="U204" s="22">
        <v>136.74</v>
      </c>
      <c r="V204" s="22">
        <v>127.62</v>
      </c>
      <c r="W204" s="22">
        <v>125.3</v>
      </c>
      <c r="X204" s="22">
        <v>116.71</v>
      </c>
      <c r="Y204" s="22">
        <v>110.93</v>
      </c>
    </row>
    <row r="205" spans="1:25" x14ac:dyDescent="0.2">
      <c r="A205" s="21">
        <v>27</v>
      </c>
      <c r="B205" s="22">
        <v>92.48</v>
      </c>
      <c r="C205" s="22">
        <v>84.03</v>
      </c>
      <c r="D205" s="22">
        <v>82.45</v>
      </c>
      <c r="E205" s="22">
        <v>81.5</v>
      </c>
      <c r="F205" s="22">
        <v>81.540000000000006</v>
      </c>
      <c r="G205" s="22">
        <v>83.91</v>
      </c>
      <c r="H205" s="22">
        <v>100.19</v>
      </c>
      <c r="I205" s="22">
        <v>126.93</v>
      </c>
      <c r="J205" s="22">
        <v>135.9</v>
      </c>
      <c r="K205" s="22">
        <v>143.65</v>
      </c>
      <c r="L205" s="22">
        <v>147.43</v>
      </c>
      <c r="M205" s="22">
        <v>147.08000000000001</v>
      </c>
      <c r="N205" s="22">
        <v>143.05000000000001</v>
      </c>
      <c r="O205" s="22">
        <v>145.75</v>
      </c>
      <c r="P205" s="22">
        <v>145.03</v>
      </c>
      <c r="Q205" s="22">
        <v>141.41999999999999</v>
      </c>
      <c r="R205" s="22">
        <v>136.12</v>
      </c>
      <c r="S205" s="22">
        <v>132.91</v>
      </c>
      <c r="T205" s="22">
        <v>140.24</v>
      </c>
      <c r="U205" s="22">
        <v>141.1</v>
      </c>
      <c r="V205" s="22">
        <v>136.82</v>
      </c>
      <c r="W205" s="22">
        <v>134.04</v>
      </c>
      <c r="X205" s="22">
        <v>124.31</v>
      </c>
      <c r="Y205" s="22">
        <v>104.91</v>
      </c>
    </row>
    <row r="206" spans="1:25" x14ac:dyDescent="0.2">
      <c r="A206" s="21">
        <v>28</v>
      </c>
      <c r="B206" s="22">
        <v>99.51</v>
      </c>
      <c r="C206" s="22">
        <v>89.12</v>
      </c>
      <c r="D206" s="22">
        <v>87.8</v>
      </c>
      <c r="E206" s="22">
        <v>87.18</v>
      </c>
      <c r="F206" s="22">
        <v>87.36</v>
      </c>
      <c r="G206" s="22">
        <v>88.9</v>
      </c>
      <c r="H206" s="22">
        <v>102.74</v>
      </c>
      <c r="I206" s="22">
        <v>123.38</v>
      </c>
      <c r="J206" s="22">
        <v>136.38999999999999</v>
      </c>
      <c r="K206" s="22">
        <v>141.85</v>
      </c>
      <c r="L206" s="22">
        <v>145.44999999999999</v>
      </c>
      <c r="M206" s="22">
        <v>145.97</v>
      </c>
      <c r="N206" s="22">
        <v>141.29</v>
      </c>
      <c r="O206" s="22">
        <v>145.19999999999999</v>
      </c>
      <c r="P206" s="22">
        <v>144.71</v>
      </c>
      <c r="Q206" s="22">
        <v>141.37</v>
      </c>
      <c r="R206" s="22">
        <v>137.88999999999999</v>
      </c>
      <c r="S206" s="22">
        <v>133.61000000000001</v>
      </c>
      <c r="T206" s="22">
        <v>140.82</v>
      </c>
      <c r="U206" s="22">
        <v>142.34</v>
      </c>
      <c r="V206" s="22">
        <v>141.02000000000001</v>
      </c>
      <c r="W206" s="22">
        <v>138.28</v>
      </c>
      <c r="X206" s="22">
        <v>126.64</v>
      </c>
      <c r="Y206" s="22">
        <v>112.42</v>
      </c>
    </row>
    <row r="207" spans="1:25" x14ac:dyDescent="0.2">
      <c r="A207" s="21">
        <v>29</v>
      </c>
      <c r="B207" s="22">
        <v>99.04</v>
      </c>
      <c r="C207" s="22">
        <v>84.46</v>
      </c>
      <c r="D207" s="22">
        <v>82.54</v>
      </c>
      <c r="E207" s="22">
        <v>81.66</v>
      </c>
      <c r="F207" s="22">
        <v>81.96</v>
      </c>
      <c r="G207" s="22">
        <v>84.97</v>
      </c>
      <c r="H207" s="22">
        <v>99.75</v>
      </c>
      <c r="I207" s="22">
        <v>122</v>
      </c>
      <c r="J207" s="22">
        <v>134.43</v>
      </c>
      <c r="K207" s="22">
        <v>141.13999999999999</v>
      </c>
      <c r="L207" s="22">
        <v>145.16</v>
      </c>
      <c r="M207" s="22">
        <v>146.94999999999999</v>
      </c>
      <c r="N207" s="22">
        <v>142.33000000000001</v>
      </c>
      <c r="O207" s="22">
        <v>147.69</v>
      </c>
      <c r="P207" s="22">
        <v>143.6</v>
      </c>
      <c r="Q207" s="22">
        <v>141.22999999999999</v>
      </c>
      <c r="R207" s="22">
        <v>137.5</v>
      </c>
      <c r="S207" s="22">
        <v>135.12</v>
      </c>
      <c r="T207" s="22">
        <v>137.69</v>
      </c>
      <c r="U207" s="22">
        <v>139.04</v>
      </c>
      <c r="V207" s="22">
        <v>137.22999999999999</v>
      </c>
      <c r="W207" s="22">
        <v>135.9</v>
      </c>
      <c r="X207" s="22">
        <v>126.81</v>
      </c>
      <c r="Y207" s="22">
        <v>111.84</v>
      </c>
    </row>
    <row r="208" spans="1:25" x14ac:dyDescent="0.2">
      <c r="A208" s="21">
        <v>30</v>
      </c>
      <c r="B208" s="22">
        <v>102.28</v>
      </c>
      <c r="C208" s="22">
        <v>92.65</v>
      </c>
      <c r="D208" s="22">
        <v>89.63</v>
      </c>
      <c r="E208" s="22">
        <v>89.3</v>
      </c>
      <c r="F208" s="22">
        <v>90.09</v>
      </c>
      <c r="G208" s="22">
        <v>91.57</v>
      </c>
      <c r="H208" s="22">
        <v>99.05</v>
      </c>
      <c r="I208" s="22">
        <v>124.3</v>
      </c>
      <c r="J208" s="22">
        <v>135.99</v>
      </c>
      <c r="K208" s="22">
        <v>144.34</v>
      </c>
      <c r="L208" s="22">
        <v>146.41</v>
      </c>
      <c r="M208" s="22">
        <v>147.84</v>
      </c>
      <c r="N208" s="22">
        <v>145.5</v>
      </c>
      <c r="O208" s="22">
        <v>149.47999999999999</v>
      </c>
      <c r="P208" s="22">
        <v>146.21</v>
      </c>
      <c r="Q208" s="22">
        <v>144</v>
      </c>
      <c r="R208" s="22">
        <v>140.38</v>
      </c>
      <c r="S208" s="22">
        <v>136.16</v>
      </c>
      <c r="T208" s="22">
        <v>141.24</v>
      </c>
      <c r="U208" s="22">
        <v>142.63</v>
      </c>
      <c r="V208" s="22">
        <v>139.32</v>
      </c>
      <c r="W208" s="22">
        <v>139.88</v>
      </c>
      <c r="X208" s="22">
        <v>130.01</v>
      </c>
      <c r="Y208" s="22">
        <v>114.88</v>
      </c>
    </row>
    <row r="209" spans="1:25" x14ac:dyDescent="0.2">
      <c r="A209" s="21">
        <v>31</v>
      </c>
      <c r="B209" s="22">
        <v>99.17</v>
      </c>
      <c r="C209" s="22">
        <v>90.3</v>
      </c>
      <c r="D209" s="22">
        <v>88.67</v>
      </c>
      <c r="E209" s="22">
        <v>89</v>
      </c>
      <c r="F209" s="22">
        <v>89.79</v>
      </c>
      <c r="G209" s="22">
        <v>91.22</v>
      </c>
      <c r="H209" s="22">
        <v>99.88</v>
      </c>
      <c r="I209" s="22">
        <v>121.21</v>
      </c>
      <c r="J209" s="22">
        <v>139.77000000000001</v>
      </c>
      <c r="K209" s="22">
        <v>146.74</v>
      </c>
      <c r="L209" s="22">
        <v>148.03</v>
      </c>
      <c r="M209" s="22">
        <v>150.71</v>
      </c>
      <c r="N209" s="22">
        <v>146.57</v>
      </c>
      <c r="O209" s="22">
        <v>150.58000000000001</v>
      </c>
      <c r="P209" s="22">
        <v>148.12</v>
      </c>
      <c r="Q209" s="22">
        <v>144.66</v>
      </c>
      <c r="R209" s="22">
        <v>142.09</v>
      </c>
      <c r="S209" s="22">
        <v>139.16</v>
      </c>
      <c r="T209" s="22">
        <v>143.19999999999999</v>
      </c>
      <c r="U209" s="22">
        <v>144.84</v>
      </c>
      <c r="V209" s="22">
        <v>143.21</v>
      </c>
      <c r="W209" s="22">
        <v>140.32</v>
      </c>
      <c r="X209" s="22">
        <v>127.24</v>
      </c>
      <c r="Y209" s="22">
        <v>114.64</v>
      </c>
    </row>
    <row r="210" spans="1:25" ht="12.4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21">
        <v>1</v>
      </c>
      <c r="B213" s="22">
        <v>78.040000000000006</v>
      </c>
      <c r="C213" s="22">
        <v>74.290000000000006</v>
      </c>
      <c r="D213" s="22">
        <v>74.33</v>
      </c>
      <c r="E213" s="22">
        <v>67.13</v>
      </c>
      <c r="F213" s="22">
        <v>63.25</v>
      </c>
      <c r="G213" s="22">
        <v>60.91</v>
      </c>
      <c r="H213" s="22">
        <v>62.63</v>
      </c>
      <c r="I213" s="22">
        <v>62.75</v>
      </c>
      <c r="J213" s="22">
        <v>62.98</v>
      </c>
      <c r="K213" s="22">
        <v>60.51</v>
      </c>
      <c r="L213" s="22">
        <v>63.65</v>
      </c>
      <c r="M213" s="22">
        <v>66.7</v>
      </c>
      <c r="N213" s="22">
        <v>70.17</v>
      </c>
      <c r="O213" s="22">
        <v>72.64</v>
      </c>
      <c r="P213" s="22">
        <v>73.87</v>
      </c>
      <c r="Q213" s="22">
        <v>74.34</v>
      </c>
      <c r="R213" s="22">
        <v>75.95</v>
      </c>
      <c r="S213" s="22">
        <v>77.819999999999993</v>
      </c>
      <c r="T213" s="22">
        <v>79.680000000000007</v>
      </c>
      <c r="U213" s="22">
        <v>80.16</v>
      </c>
      <c r="V213" s="22">
        <v>79.599999999999994</v>
      </c>
      <c r="W213" s="22">
        <v>79.11</v>
      </c>
      <c r="X213" s="22">
        <v>78.400000000000006</v>
      </c>
      <c r="Y213" s="22">
        <v>76.05</v>
      </c>
    </row>
    <row r="214" spans="1:25" x14ac:dyDescent="0.2">
      <c r="A214" s="21">
        <v>2</v>
      </c>
      <c r="B214" s="22">
        <v>75.58</v>
      </c>
      <c r="C214" s="22">
        <v>64.489999999999995</v>
      </c>
      <c r="D214" s="22">
        <v>60.23</v>
      </c>
      <c r="E214" s="22">
        <v>57.91</v>
      </c>
      <c r="F214" s="22">
        <v>57.48</v>
      </c>
      <c r="G214" s="22">
        <v>58.64</v>
      </c>
      <c r="H214" s="22">
        <v>62.48</v>
      </c>
      <c r="I214" s="22">
        <v>64.22</v>
      </c>
      <c r="J214" s="22">
        <v>75.66</v>
      </c>
      <c r="K214" s="22">
        <v>78.13</v>
      </c>
      <c r="L214" s="22">
        <v>79.5</v>
      </c>
      <c r="M214" s="22">
        <v>80.39</v>
      </c>
      <c r="N214" s="22">
        <v>80.58</v>
      </c>
      <c r="O214" s="22">
        <v>80.66</v>
      </c>
      <c r="P214" s="22">
        <v>80.709999999999994</v>
      </c>
      <c r="Q214" s="22">
        <v>80.59</v>
      </c>
      <c r="R214" s="22">
        <v>81.459999999999994</v>
      </c>
      <c r="S214" s="22">
        <v>83.97</v>
      </c>
      <c r="T214" s="22">
        <v>92.32</v>
      </c>
      <c r="U214" s="22">
        <v>93.31</v>
      </c>
      <c r="V214" s="22">
        <v>86.82</v>
      </c>
      <c r="W214" s="22">
        <v>84.9</v>
      </c>
      <c r="X214" s="22">
        <v>83.73</v>
      </c>
      <c r="Y214" s="22">
        <v>81.2</v>
      </c>
    </row>
    <row r="215" spans="1:25" x14ac:dyDescent="0.2">
      <c r="A215" s="21">
        <v>3</v>
      </c>
      <c r="B215" s="22">
        <v>78.099999999999994</v>
      </c>
      <c r="C215" s="22">
        <v>72.25</v>
      </c>
      <c r="D215" s="22">
        <v>66.34</v>
      </c>
      <c r="E215" s="22">
        <v>65.31</v>
      </c>
      <c r="F215" s="22">
        <v>64.41</v>
      </c>
      <c r="G215" s="22">
        <v>65.41</v>
      </c>
      <c r="H215" s="22">
        <v>68.28</v>
      </c>
      <c r="I215" s="22">
        <v>72.52</v>
      </c>
      <c r="J215" s="22">
        <v>79.040000000000006</v>
      </c>
      <c r="K215" s="22">
        <v>84.92</v>
      </c>
      <c r="L215" s="22">
        <v>88.24</v>
      </c>
      <c r="M215" s="22">
        <v>88.95</v>
      </c>
      <c r="N215" s="22">
        <v>88.57</v>
      </c>
      <c r="O215" s="22">
        <v>89.12</v>
      </c>
      <c r="P215" s="22">
        <v>89.09</v>
      </c>
      <c r="Q215" s="22">
        <v>88.64</v>
      </c>
      <c r="R215" s="22">
        <v>89.05</v>
      </c>
      <c r="S215" s="22">
        <v>91.93</v>
      </c>
      <c r="T215" s="22">
        <v>97.86</v>
      </c>
      <c r="U215" s="22">
        <v>98.19</v>
      </c>
      <c r="V215" s="22">
        <v>92.95</v>
      </c>
      <c r="W215" s="22">
        <v>90.87</v>
      </c>
      <c r="X215" s="22">
        <v>89.84</v>
      </c>
      <c r="Y215" s="22">
        <v>82.8</v>
      </c>
    </row>
    <row r="216" spans="1:25" x14ac:dyDescent="0.2">
      <c r="A216" s="21">
        <v>4</v>
      </c>
      <c r="B216" s="22">
        <v>77.78</v>
      </c>
      <c r="C216" s="22">
        <v>71.930000000000007</v>
      </c>
      <c r="D216" s="22">
        <v>66.010000000000005</v>
      </c>
      <c r="E216" s="22">
        <v>59.68</v>
      </c>
      <c r="F216" s="22">
        <v>59.17</v>
      </c>
      <c r="G216" s="22">
        <v>60.22</v>
      </c>
      <c r="H216" s="22">
        <v>65</v>
      </c>
      <c r="I216" s="22">
        <v>67.099999999999994</v>
      </c>
      <c r="J216" s="22">
        <v>78.23</v>
      </c>
      <c r="K216" s="22">
        <v>83.55</v>
      </c>
      <c r="L216" s="22">
        <v>87.07</v>
      </c>
      <c r="M216" s="22">
        <v>87.7</v>
      </c>
      <c r="N216" s="22">
        <v>87.82</v>
      </c>
      <c r="O216" s="22">
        <v>87.95</v>
      </c>
      <c r="P216" s="22">
        <v>88.27</v>
      </c>
      <c r="Q216" s="22">
        <v>87.99</v>
      </c>
      <c r="R216" s="22">
        <v>87.99</v>
      </c>
      <c r="S216" s="22">
        <v>91.06</v>
      </c>
      <c r="T216" s="22">
        <v>97.88</v>
      </c>
      <c r="U216" s="22">
        <v>96.83</v>
      </c>
      <c r="V216" s="22">
        <v>90.46</v>
      </c>
      <c r="W216" s="22">
        <v>88.8</v>
      </c>
      <c r="X216" s="22">
        <v>87.55</v>
      </c>
      <c r="Y216" s="22">
        <v>79.8</v>
      </c>
    </row>
    <row r="217" spans="1:25" x14ac:dyDescent="0.2">
      <c r="A217" s="21">
        <v>5</v>
      </c>
      <c r="B217" s="22">
        <v>75.09</v>
      </c>
      <c r="C217" s="22">
        <v>66.14</v>
      </c>
      <c r="D217" s="22">
        <v>60.27</v>
      </c>
      <c r="E217" s="22">
        <v>58.08</v>
      </c>
      <c r="F217" s="22">
        <v>57.46</v>
      </c>
      <c r="G217" s="22">
        <v>58.26</v>
      </c>
      <c r="H217" s="22">
        <v>61.55</v>
      </c>
      <c r="I217" s="22">
        <v>65.010000000000005</v>
      </c>
      <c r="J217" s="22">
        <v>76.05</v>
      </c>
      <c r="K217" s="22">
        <v>79.48</v>
      </c>
      <c r="L217" s="22">
        <v>81.69</v>
      </c>
      <c r="M217" s="22">
        <v>82.71</v>
      </c>
      <c r="N217" s="22">
        <v>82.68</v>
      </c>
      <c r="O217" s="22">
        <v>82.95</v>
      </c>
      <c r="P217" s="22">
        <v>82.8</v>
      </c>
      <c r="Q217" s="22">
        <v>82.37</v>
      </c>
      <c r="R217" s="22">
        <v>82.92</v>
      </c>
      <c r="S217" s="22">
        <v>86.15</v>
      </c>
      <c r="T217" s="22">
        <v>94.64</v>
      </c>
      <c r="U217" s="22">
        <v>92.5</v>
      </c>
      <c r="V217" s="22">
        <v>86.18</v>
      </c>
      <c r="W217" s="22">
        <v>83.81</v>
      </c>
      <c r="X217" s="22">
        <v>82.84</v>
      </c>
      <c r="Y217" s="22">
        <v>77.17</v>
      </c>
    </row>
    <row r="218" spans="1:25" x14ac:dyDescent="0.2">
      <c r="A218" s="21">
        <v>6</v>
      </c>
      <c r="B218" s="22">
        <v>75.98</v>
      </c>
      <c r="C218" s="22">
        <v>66.790000000000006</v>
      </c>
      <c r="D218" s="22">
        <v>62.73</v>
      </c>
      <c r="E218" s="22">
        <v>58.87</v>
      </c>
      <c r="F218" s="22">
        <v>58.07</v>
      </c>
      <c r="G218" s="22">
        <v>58.35</v>
      </c>
      <c r="H218" s="22">
        <v>63.75</v>
      </c>
      <c r="I218" s="22">
        <v>66.95</v>
      </c>
      <c r="J218" s="22">
        <v>77.89</v>
      </c>
      <c r="K218" s="22">
        <v>80.599999999999994</v>
      </c>
      <c r="L218" s="22">
        <v>83.16</v>
      </c>
      <c r="M218" s="22">
        <v>83.66</v>
      </c>
      <c r="N218" s="22">
        <v>83.61</v>
      </c>
      <c r="O218" s="22">
        <v>83.76</v>
      </c>
      <c r="P218" s="22">
        <v>83.5</v>
      </c>
      <c r="Q218" s="22">
        <v>83.36</v>
      </c>
      <c r="R218" s="22">
        <v>83.96</v>
      </c>
      <c r="S218" s="22">
        <v>86.52</v>
      </c>
      <c r="T218" s="22">
        <v>94.02</v>
      </c>
      <c r="U218" s="22">
        <v>93.3</v>
      </c>
      <c r="V218" s="22">
        <v>86.98</v>
      </c>
      <c r="W218" s="22">
        <v>85.37</v>
      </c>
      <c r="X218" s="22">
        <v>84.62</v>
      </c>
      <c r="Y218" s="22">
        <v>79.959999999999994</v>
      </c>
    </row>
    <row r="219" spans="1:25" x14ac:dyDescent="0.2">
      <c r="A219" s="21">
        <v>7</v>
      </c>
      <c r="B219" s="22">
        <v>76.02</v>
      </c>
      <c r="C219" s="22">
        <v>67.94</v>
      </c>
      <c r="D219" s="22">
        <v>63.11</v>
      </c>
      <c r="E219" s="22">
        <v>58.41</v>
      </c>
      <c r="F219" s="22">
        <v>57.76</v>
      </c>
      <c r="G219" s="22">
        <v>57.61</v>
      </c>
      <c r="H219" s="22">
        <v>60.85</v>
      </c>
      <c r="I219" s="22">
        <v>61.69</v>
      </c>
      <c r="J219" s="22">
        <v>74.05</v>
      </c>
      <c r="K219" s="22">
        <v>76.540000000000006</v>
      </c>
      <c r="L219" s="22">
        <v>78.19</v>
      </c>
      <c r="M219" s="22">
        <v>78.959999999999994</v>
      </c>
      <c r="N219" s="22">
        <v>79.16</v>
      </c>
      <c r="O219" s="22">
        <v>79.319999999999993</v>
      </c>
      <c r="P219" s="22">
        <v>79.2</v>
      </c>
      <c r="Q219" s="22">
        <v>79.010000000000005</v>
      </c>
      <c r="R219" s="22">
        <v>79.36</v>
      </c>
      <c r="S219" s="22">
        <v>81.19</v>
      </c>
      <c r="T219" s="22">
        <v>85.98</v>
      </c>
      <c r="U219" s="22">
        <v>86.19</v>
      </c>
      <c r="V219" s="22">
        <v>83.13</v>
      </c>
      <c r="W219" s="22">
        <v>81.510000000000005</v>
      </c>
      <c r="X219" s="22">
        <v>80.73</v>
      </c>
      <c r="Y219" s="22">
        <v>77.14</v>
      </c>
    </row>
    <row r="220" spans="1:25" x14ac:dyDescent="0.2">
      <c r="A220" s="21">
        <v>8</v>
      </c>
      <c r="B220" s="22">
        <v>78.19</v>
      </c>
      <c r="C220" s="22">
        <v>73.790000000000006</v>
      </c>
      <c r="D220" s="22">
        <v>68.319999999999993</v>
      </c>
      <c r="E220" s="22">
        <v>64.84</v>
      </c>
      <c r="F220" s="22">
        <v>64.38</v>
      </c>
      <c r="G220" s="22">
        <v>64.77</v>
      </c>
      <c r="H220" s="22">
        <v>68.95</v>
      </c>
      <c r="I220" s="22">
        <v>67.12</v>
      </c>
      <c r="J220" s="22">
        <v>78.13</v>
      </c>
      <c r="K220" s="22">
        <v>82.93</v>
      </c>
      <c r="L220" s="22">
        <v>86.63</v>
      </c>
      <c r="M220" s="22">
        <v>87.47</v>
      </c>
      <c r="N220" s="22">
        <v>87.42</v>
      </c>
      <c r="O220" s="22">
        <v>87.58</v>
      </c>
      <c r="P220" s="22">
        <v>87.43</v>
      </c>
      <c r="Q220" s="22">
        <v>87.32</v>
      </c>
      <c r="R220" s="22">
        <v>88.35</v>
      </c>
      <c r="S220" s="22">
        <v>91.75</v>
      </c>
      <c r="T220" s="22">
        <v>99.32</v>
      </c>
      <c r="U220" s="22">
        <v>99.04</v>
      </c>
      <c r="V220" s="22">
        <v>93.72</v>
      </c>
      <c r="W220" s="22">
        <v>89.91</v>
      </c>
      <c r="X220" s="22">
        <v>88.1</v>
      </c>
      <c r="Y220" s="22">
        <v>84.67</v>
      </c>
    </row>
    <row r="221" spans="1:25" x14ac:dyDescent="0.2">
      <c r="A221" s="21">
        <v>9</v>
      </c>
      <c r="B221" s="22">
        <v>79.84</v>
      </c>
      <c r="C221" s="22">
        <v>75.33</v>
      </c>
      <c r="D221" s="22">
        <v>71.58</v>
      </c>
      <c r="E221" s="22">
        <v>65.83</v>
      </c>
      <c r="F221" s="22">
        <v>66.14</v>
      </c>
      <c r="G221" s="22">
        <v>71.16</v>
      </c>
      <c r="H221" s="22">
        <v>77.069999999999993</v>
      </c>
      <c r="I221" s="22">
        <v>86.23</v>
      </c>
      <c r="J221" s="22">
        <v>94.94</v>
      </c>
      <c r="K221" s="22">
        <v>98.32</v>
      </c>
      <c r="L221" s="22">
        <v>99.43</v>
      </c>
      <c r="M221" s="22">
        <v>97.3</v>
      </c>
      <c r="N221" s="22">
        <v>95.82</v>
      </c>
      <c r="O221" s="22">
        <v>96.79</v>
      </c>
      <c r="P221" s="22">
        <v>97.05</v>
      </c>
      <c r="Q221" s="22">
        <v>96.93</v>
      </c>
      <c r="R221" s="22">
        <v>96.82</v>
      </c>
      <c r="S221" s="22">
        <v>96.6</v>
      </c>
      <c r="T221" s="22">
        <v>102.94</v>
      </c>
      <c r="U221" s="22">
        <v>99.88</v>
      </c>
      <c r="V221" s="22">
        <v>97.27</v>
      </c>
      <c r="W221" s="22">
        <v>95.22</v>
      </c>
      <c r="X221" s="22">
        <v>90.15</v>
      </c>
      <c r="Y221" s="22">
        <v>80</v>
      </c>
    </row>
    <row r="222" spans="1:25" x14ac:dyDescent="0.2">
      <c r="A222" s="21">
        <v>10</v>
      </c>
      <c r="B222" s="22">
        <v>72.209999999999994</v>
      </c>
      <c r="C222" s="22">
        <v>68.59</v>
      </c>
      <c r="D222" s="22">
        <v>62.28</v>
      </c>
      <c r="E222" s="22">
        <v>59.01</v>
      </c>
      <c r="F222" s="22">
        <v>59.73</v>
      </c>
      <c r="G222" s="22">
        <v>65.989999999999995</v>
      </c>
      <c r="H222" s="22">
        <v>71.83</v>
      </c>
      <c r="I222" s="22">
        <v>83.66</v>
      </c>
      <c r="J222" s="22">
        <v>92.6</v>
      </c>
      <c r="K222" s="22">
        <v>97.3</v>
      </c>
      <c r="L222" s="22">
        <v>97.77</v>
      </c>
      <c r="M222" s="22">
        <v>96.79</v>
      </c>
      <c r="N222" s="22">
        <v>95.66</v>
      </c>
      <c r="O222" s="22">
        <v>96.71</v>
      </c>
      <c r="P222" s="22">
        <v>96.7</v>
      </c>
      <c r="Q222" s="22">
        <v>95.97</v>
      </c>
      <c r="R222" s="22">
        <v>95.52</v>
      </c>
      <c r="S222" s="22">
        <v>96.38</v>
      </c>
      <c r="T222" s="22">
        <v>98.28</v>
      </c>
      <c r="U222" s="22">
        <v>97.58</v>
      </c>
      <c r="V222" s="22">
        <v>95.12</v>
      </c>
      <c r="W222" s="22">
        <v>95.82</v>
      </c>
      <c r="X222" s="22">
        <v>91.71</v>
      </c>
      <c r="Y222" s="22">
        <v>82.16</v>
      </c>
    </row>
    <row r="223" spans="1:25" x14ac:dyDescent="0.2">
      <c r="A223" s="21">
        <v>11</v>
      </c>
      <c r="B223" s="22">
        <v>76.37</v>
      </c>
      <c r="C223" s="22">
        <v>70.13</v>
      </c>
      <c r="D223" s="22">
        <v>67.180000000000007</v>
      </c>
      <c r="E223" s="22">
        <v>65.72</v>
      </c>
      <c r="F223" s="22">
        <v>65.88</v>
      </c>
      <c r="G223" s="22">
        <v>64.87</v>
      </c>
      <c r="H223" s="22">
        <v>69.28</v>
      </c>
      <c r="I223" s="22">
        <v>74.180000000000007</v>
      </c>
      <c r="J223" s="22">
        <v>82.55</v>
      </c>
      <c r="K223" s="22">
        <v>87.45</v>
      </c>
      <c r="L223" s="22">
        <v>89.47</v>
      </c>
      <c r="M223" s="22">
        <v>90.06</v>
      </c>
      <c r="N223" s="22">
        <v>89.29</v>
      </c>
      <c r="O223" s="22">
        <v>89.26</v>
      </c>
      <c r="P223" s="22">
        <v>89.44</v>
      </c>
      <c r="Q223" s="22">
        <v>89.8</v>
      </c>
      <c r="R223" s="22">
        <v>88.18</v>
      </c>
      <c r="S223" s="22">
        <v>91.95</v>
      </c>
      <c r="T223" s="22">
        <v>97.26</v>
      </c>
      <c r="U223" s="22">
        <v>97.22</v>
      </c>
      <c r="V223" s="22">
        <v>91.91</v>
      </c>
      <c r="W223" s="22">
        <v>91.45</v>
      </c>
      <c r="X223" s="22">
        <v>88.01</v>
      </c>
      <c r="Y223" s="22">
        <v>80.91</v>
      </c>
    </row>
    <row r="224" spans="1:25" x14ac:dyDescent="0.2">
      <c r="A224" s="21">
        <v>12</v>
      </c>
      <c r="B224" s="22">
        <v>79.11</v>
      </c>
      <c r="C224" s="22">
        <v>71.06</v>
      </c>
      <c r="D224" s="22">
        <v>66.760000000000005</v>
      </c>
      <c r="E224" s="22">
        <v>62.56</v>
      </c>
      <c r="F224" s="22">
        <v>61.03</v>
      </c>
      <c r="G224" s="22">
        <v>62.23</v>
      </c>
      <c r="H224" s="22">
        <v>64.59</v>
      </c>
      <c r="I224" s="22">
        <v>66.08</v>
      </c>
      <c r="J224" s="22">
        <v>75.069999999999993</v>
      </c>
      <c r="K224" s="22">
        <v>79.97</v>
      </c>
      <c r="L224" s="22">
        <v>81.86</v>
      </c>
      <c r="M224" s="22">
        <v>82.9</v>
      </c>
      <c r="N224" s="22">
        <v>83.14</v>
      </c>
      <c r="O224" s="22">
        <v>83.63</v>
      </c>
      <c r="P224" s="22">
        <v>83.75</v>
      </c>
      <c r="Q224" s="22">
        <v>84.23</v>
      </c>
      <c r="R224" s="22">
        <v>83.59</v>
      </c>
      <c r="S224" s="22">
        <v>91</v>
      </c>
      <c r="T224" s="22">
        <v>97.78</v>
      </c>
      <c r="U224" s="22">
        <v>97.52</v>
      </c>
      <c r="V224" s="22">
        <v>92.94</v>
      </c>
      <c r="W224" s="22">
        <v>91.49</v>
      </c>
      <c r="X224" s="22">
        <v>84.95</v>
      </c>
      <c r="Y224" s="22">
        <v>81.31</v>
      </c>
    </row>
    <row r="225" spans="1:25" x14ac:dyDescent="0.2">
      <c r="A225" s="21">
        <v>13</v>
      </c>
      <c r="B225" s="22">
        <v>69.95</v>
      </c>
      <c r="C225" s="22">
        <v>66.19</v>
      </c>
      <c r="D225" s="22">
        <v>63.79</v>
      </c>
      <c r="E225" s="22">
        <v>61.57</v>
      </c>
      <c r="F225" s="22">
        <v>62.27</v>
      </c>
      <c r="G225" s="22">
        <v>62.82</v>
      </c>
      <c r="H225" s="22">
        <v>68.84</v>
      </c>
      <c r="I225" s="22">
        <v>78.63</v>
      </c>
      <c r="J225" s="22">
        <v>90.13</v>
      </c>
      <c r="K225" s="22">
        <v>96.22</v>
      </c>
      <c r="L225" s="22">
        <v>97.36</v>
      </c>
      <c r="M225" s="22">
        <v>96.22</v>
      </c>
      <c r="N225" s="22">
        <v>94.69</v>
      </c>
      <c r="O225" s="22">
        <v>95.8</v>
      </c>
      <c r="P225" s="22">
        <v>95.62</v>
      </c>
      <c r="Q225" s="22">
        <v>95.23</v>
      </c>
      <c r="R225" s="22">
        <v>93.71</v>
      </c>
      <c r="S225" s="22">
        <v>93.51</v>
      </c>
      <c r="T225" s="22">
        <v>96.12</v>
      </c>
      <c r="U225" s="22">
        <v>95.76</v>
      </c>
      <c r="V225" s="22">
        <v>94.05</v>
      </c>
      <c r="W225" s="22">
        <v>89.77</v>
      </c>
      <c r="X225" s="22">
        <v>81.45</v>
      </c>
      <c r="Y225" s="22">
        <v>73.459999999999994</v>
      </c>
    </row>
    <row r="226" spans="1:25" x14ac:dyDescent="0.2">
      <c r="A226" s="21">
        <v>14</v>
      </c>
      <c r="B226" s="22">
        <v>62.35</v>
      </c>
      <c r="C226" s="22">
        <v>60.21</v>
      </c>
      <c r="D226" s="22">
        <v>56.82</v>
      </c>
      <c r="E226" s="22">
        <v>54.68</v>
      </c>
      <c r="F226" s="22">
        <v>54.18</v>
      </c>
      <c r="G226" s="22">
        <v>57.54</v>
      </c>
      <c r="H226" s="22">
        <v>61.64</v>
      </c>
      <c r="I226" s="22">
        <v>75.39</v>
      </c>
      <c r="J226" s="22">
        <v>82.94</v>
      </c>
      <c r="K226" s="22">
        <v>89.65</v>
      </c>
      <c r="L226" s="22">
        <v>92.2</v>
      </c>
      <c r="M226" s="22">
        <v>91.62</v>
      </c>
      <c r="N226" s="22">
        <v>87.43</v>
      </c>
      <c r="O226" s="22">
        <v>91.4</v>
      </c>
      <c r="P226" s="22">
        <v>91.13</v>
      </c>
      <c r="Q226" s="22">
        <v>91.16</v>
      </c>
      <c r="R226" s="22">
        <v>87.81</v>
      </c>
      <c r="S226" s="22">
        <v>86.73</v>
      </c>
      <c r="T226" s="22">
        <v>92.86</v>
      </c>
      <c r="U226" s="22">
        <v>91.68</v>
      </c>
      <c r="V226" s="22">
        <v>87.98</v>
      </c>
      <c r="W226" s="22">
        <v>82.94</v>
      </c>
      <c r="X226" s="22">
        <v>77.680000000000007</v>
      </c>
      <c r="Y226" s="22">
        <v>66.13</v>
      </c>
    </row>
    <row r="227" spans="1:25" x14ac:dyDescent="0.2">
      <c r="A227" s="21">
        <v>15</v>
      </c>
      <c r="B227" s="22">
        <v>64.16</v>
      </c>
      <c r="C227" s="22">
        <v>57.66</v>
      </c>
      <c r="D227" s="22">
        <v>56.13</v>
      </c>
      <c r="E227" s="22">
        <v>56.22</v>
      </c>
      <c r="F227" s="22">
        <v>56.16</v>
      </c>
      <c r="G227" s="22">
        <v>56.75</v>
      </c>
      <c r="H227" s="22">
        <v>64.27</v>
      </c>
      <c r="I227" s="22">
        <v>75.34</v>
      </c>
      <c r="J227" s="22">
        <v>83.32</v>
      </c>
      <c r="K227" s="22">
        <v>91.37</v>
      </c>
      <c r="L227" s="22">
        <v>93.56</v>
      </c>
      <c r="M227" s="22">
        <v>91.88</v>
      </c>
      <c r="N227" s="22">
        <v>86.38</v>
      </c>
      <c r="O227" s="22">
        <v>87.8</v>
      </c>
      <c r="P227" s="22">
        <v>70.7</v>
      </c>
      <c r="Q227" s="22">
        <v>85.08</v>
      </c>
      <c r="R227" s="22">
        <v>84.92</v>
      </c>
      <c r="S227" s="22">
        <v>86.05</v>
      </c>
      <c r="T227" s="22">
        <v>93.52</v>
      </c>
      <c r="U227" s="22">
        <v>91.07</v>
      </c>
      <c r="V227" s="22">
        <v>88.4</v>
      </c>
      <c r="W227" s="22">
        <v>84.33</v>
      </c>
      <c r="X227" s="22">
        <v>77.67</v>
      </c>
      <c r="Y227" s="22">
        <v>68.12</v>
      </c>
    </row>
    <row r="228" spans="1:25" x14ac:dyDescent="0.2">
      <c r="A228" s="21">
        <v>16</v>
      </c>
      <c r="B228" s="22">
        <v>59.27</v>
      </c>
      <c r="C228" s="22">
        <v>57.02</v>
      </c>
      <c r="D228" s="22">
        <v>55.7</v>
      </c>
      <c r="E228" s="22">
        <v>55.43</v>
      </c>
      <c r="F228" s="22">
        <v>56.23</v>
      </c>
      <c r="G228" s="22">
        <v>57.47</v>
      </c>
      <c r="H228" s="22">
        <v>60.74</v>
      </c>
      <c r="I228" s="22">
        <v>75.48</v>
      </c>
      <c r="J228" s="22">
        <v>83.4</v>
      </c>
      <c r="K228" s="22">
        <v>92.39</v>
      </c>
      <c r="L228" s="22">
        <v>92.26</v>
      </c>
      <c r="M228" s="22">
        <v>88</v>
      </c>
      <c r="N228" s="22">
        <v>83.53</v>
      </c>
      <c r="O228" s="22">
        <v>68.38</v>
      </c>
      <c r="P228" s="22">
        <v>68.430000000000007</v>
      </c>
      <c r="Q228" s="22">
        <v>80.510000000000005</v>
      </c>
      <c r="R228" s="22">
        <v>84.08</v>
      </c>
      <c r="S228" s="22">
        <v>85.22</v>
      </c>
      <c r="T228" s="22">
        <v>93.34</v>
      </c>
      <c r="U228" s="22">
        <v>92.02</v>
      </c>
      <c r="V228" s="22">
        <v>85.87</v>
      </c>
      <c r="W228" s="22">
        <v>82.11</v>
      </c>
      <c r="X228" s="22">
        <v>75.59</v>
      </c>
      <c r="Y228" s="22">
        <v>66.569999999999993</v>
      </c>
    </row>
    <row r="229" spans="1:25" x14ac:dyDescent="0.2">
      <c r="A229" s="21">
        <v>17</v>
      </c>
      <c r="B229" s="22">
        <v>60.11</v>
      </c>
      <c r="C229" s="22">
        <v>57.44</v>
      </c>
      <c r="D229" s="22">
        <v>55.99</v>
      </c>
      <c r="E229" s="22">
        <v>56.56</v>
      </c>
      <c r="F229" s="22">
        <v>56.92</v>
      </c>
      <c r="G229" s="22">
        <v>57.53</v>
      </c>
      <c r="H229" s="22">
        <v>60.96</v>
      </c>
      <c r="I229" s="22">
        <v>75.599999999999994</v>
      </c>
      <c r="J229" s="22">
        <v>83.7</v>
      </c>
      <c r="K229" s="22">
        <v>92.49</v>
      </c>
      <c r="L229" s="22">
        <v>92.47</v>
      </c>
      <c r="M229" s="22">
        <v>89.11</v>
      </c>
      <c r="N229" s="22">
        <v>84.1</v>
      </c>
      <c r="O229" s="22">
        <v>88.49</v>
      </c>
      <c r="P229" s="22">
        <v>87.8</v>
      </c>
      <c r="Q229" s="22">
        <v>84.3</v>
      </c>
      <c r="R229" s="22">
        <v>83.19</v>
      </c>
      <c r="S229" s="22">
        <v>86.36</v>
      </c>
      <c r="T229" s="22">
        <v>93.16</v>
      </c>
      <c r="U229" s="22">
        <v>93.25</v>
      </c>
      <c r="V229" s="22">
        <v>87.92</v>
      </c>
      <c r="W229" s="22">
        <v>83.18</v>
      </c>
      <c r="X229" s="22">
        <v>78.349999999999994</v>
      </c>
      <c r="Y229" s="22">
        <v>72.84</v>
      </c>
    </row>
    <row r="230" spans="1:25" x14ac:dyDescent="0.2">
      <c r="A230" s="21">
        <v>18</v>
      </c>
      <c r="B230" s="22">
        <v>72.94</v>
      </c>
      <c r="C230" s="22">
        <v>69.11</v>
      </c>
      <c r="D230" s="22">
        <v>66.11</v>
      </c>
      <c r="E230" s="22">
        <v>66.28</v>
      </c>
      <c r="F230" s="22">
        <v>66.239999999999995</v>
      </c>
      <c r="G230" s="22">
        <v>66.2</v>
      </c>
      <c r="H230" s="22">
        <v>62.84</v>
      </c>
      <c r="I230" s="22">
        <v>69.84</v>
      </c>
      <c r="J230" s="22">
        <v>74.81</v>
      </c>
      <c r="K230" s="22">
        <v>78.58</v>
      </c>
      <c r="L230" s="22">
        <v>80.900000000000006</v>
      </c>
      <c r="M230" s="22">
        <v>81.31</v>
      </c>
      <c r="N230" s="22">
        <v>80.69</v>
      </c>
      <c r="O230" s="22">
        <v>80.27</v>
      </c>
      <c r="P230" s="22">
        <v>80.78</v>
      </c>
      <c r="Q230" s="22">
        <v>80.19</v>
      </c>
      <c r="R230" s="22">
        <v>79.8</v>
      </c>
      <c r="S230" s="22">
        <v>83.03</v>
      </c>
      <c r="T230" s="22">
        <v>91.44</v>
      </c>
      <c r="U230" s="22">
        <v>89.31</v>
      </c>
      <c r="V230" s="22">
        <v>83.96</v>
      </c>
      <c r="W230" s="22">
        <v>84.91</v>
      </c>
      <c r="X230" s="22">
        <v>78.83</v>
      </c>
      <c r="Y230" s="22">
        <v>75.34</v>
      </c>
    </row>
    <row r="231" spans="1:25" x14ac:dyDescent="0.2">
      <c r="A231" s="21">
        <v>19</v>
      </c>
      <c r="B231" s="22">
        <v>71.2</v>
      </c>
      <c r="C231" s="22">
        <v>66.239999999999995</v>
      </c>
      <c r="D231" s="22">
        <v>60.21</v>
      </c>
      <c r="E231" s="22">
        <v>57.49</v>
      </c>
      <c r="F231" s="22">
        <v>57.04</v>
      </c>
      <c r="G231" s="22">
        <v>57.22</v>
      </c>
      <c r="H231" s="22">
        <v>57.86</v>
      </c>
      <c r="I231" s="22">
        <v>59.47</v>
      </c>
      <c r="J231" s="22">
        <v>69.47</v>
      </c>
      <c r="K231" s="22">
        <v>72.63</v>
      </c>
      <c r="L231" s="22">
        <v>74.819999999999993</v>
      </c>
      <c r="M231" s="22">
        <v>75.22</v>
      </c>
      <c r="N231" s="22">
        <v>74.849999999999994</v>
      </c>
      <c r="O231" s="22">
        <v>75.180000000000007</v>
      </c>
      <c r="P231" s="22">
        <v>75.44</v>
      </c>
      <c r="Q231" s="22">
        <v>75.53</v>
      </c>
      <c r="R231" s="22">
        <v>75.739999999999995</v>
      </c>
      <c r="S231" s="22">
        <v>81.56</v>
      </c>
      <c r="T231" s="22">
        <v>90.02</v>
      </c>
      <c r="U231" s="22">
        <v>92.27</v>
      </c>
      <c r="V231" s="22">
        <v>88.52</v>
      </c>
      <c r="W231" s="22">
        <v>85.4</v>
      </c>
      <c r="X231" s="22">
        <v>76.28</v>
      </c>
      <c r="Y231" s="22">
        <v>73.930000000000007</v>
      </c>
    </row>
    <row r="232" spans="1:25" x14ac:dyDescent="0.2">
      <c r="A232" s="21">
        <v>20</v>
      </c>
      <c r="B232" s="22">
        <v>63.28</v>
      </c>
      <c r="C232" s="22">
        <v>58.11</v>
      </c>
      <c r="D232" s="22">
        <v>56.4</v>
      </c>
      <c r="E232" s="22">
        <v>53.36</v>
      </c>
      <c r="F232" s="22">
        <v>54.47</v>
      </c>
      <c r="G232" s="22">
        <v>57.42</v>
      </c>
      <c r="H232" s="22">
        <v>60.36</v>
      </c>
      <c r="I232" s="22">
        <v>75.319999999999993</v>
      </c>
      <c r="J232" s="22">
        <v>84.74</v>
      </c>
      <c r="K232" s="22">
        <v>92.95</v>
      </c>
      <c r="L232" s="22">
        <v>95.26</v>
      </c>
      <c r="M232" s="22">
        <v>94.23</v>
      </c>
      <c r="N232" s="22">
        <v>88.8</v>
      </c>
      <c r="O232" s="22">
        <v>94.87</v>
      </c>
      <c r="P232" s="22">
        <v>94.14</v>
      </c>
      <c r="Q232" s="22">
        <v>92.09</v>
      </c>
      <c r="R232" s="22">
        <v>87.04</v>
      </c>
      <c r="S232" s="22">
        <v>83.62</v>
      </c>
      <c r="T232" s="22">
        <v>90</v>
      </c>
      <c r="U232" s="22">
        <v>88.83</v>
      </c>
      <c r="V232" s="22">
        <v>86.61</v>
      </c>
      <c r="W232" s="22">
        <v>85.31</v>
      </c>
      <c r="X232" s="22">
        <v>76.8</v>
      </c>
      <c r="Y232" s="22">
        <v>70.459999999999994</v>
      </c>
    </row>
    <row r="233" spans="1:25" x14ac:dyDescent="0.2">
      <c r="A233" s="21">
        <v>21</v>
      </c>
      <c r="B233" s="22">
        <v>59.64</v>
      </c>
      <c r="C233" s="22">
        <v>56.16</v>
      </c>
      <c r="D233" s="22">
        <v>54.44</v>
      </c>
      <c r="E233" s="22">
        <v>53.52</v>
      </c>
      <c r="F233" s="22">
        <v>53.63</v>
      </c>
      <c r="G233" s="22">
        <v>55.09</v>
      </c>
      <c r="H233" s="22">
        <v>60.96</v>
      </c>
      <c r="I233" s="22">
        <v>76.3</v>
      </c>
      <c r="J233" s="22">
        <v>84.65</v>
      </c>
      <c r="K233" s="22">
        <v>92.65</v>
      </c>
      <c r="L233" s="22">
        <v>95.13</v>
      </c>
      <c r="M233" s="22">
        <v>94.33</v>
      </c>
      <c r="N233" s="22">
        <v>87.11</v>
      </c>
      <c r="O233" s="22">
        <v>90.46</v>
      </c>
      <c r="P233" s="22">
        <v>89.35</v>
      </c>
      <c r="Q233" s="22">
        <v>86.54</v>
      </c>
      <c r="R233" s="22">
        <v>85.8</v>
      </c>
      <c r="S233" s="22">
        <v>84.38</v>
      </c>
      <c r="T233" s="22">
        <v>89.57</v>
      </c>
      <c r="U233" s="22">
        <v>89.17</v>
      </c>
      <c r="V233" s="22">
        <v>86.36</v>
      </c>
      <c r="W233" s="22">
        <v>84.39</v>
      </c>
      <c r="X233" s="22">
        <v>77.239999999999995</v>
      </c>
      <c r="Y233" s="22">
        <v>67.69</v>
      </c>
    </row>
    <row r="234" spans="1:25" x14ac:dyDescent="0.2">
      <c r="A234" s="21">
        <v>22</v>
      </c>
      <c r="B234" s="22">
        <v>65.400000000000006</v>
      </c>
      <c r="C234" s="22">
        <v>59.45</v>
      </c>
      <c r="D234" s="22">
        <v>57.72</v>
      </c>
      <c r="E234" s="22">
        <v>57.58</v>
      </c>
      <c r="F234" s="22">
        <v>57.9</v>
      </c>
      <c r="G234" s="22">
        <v>59.8</v>
      </c>
      <c r="H234" s="22">
        <v>61.12</v>
      </c>
      <c r="I234" s="22">
        <v>78.77</v>
      </c>
      <c r="J234" s="22">
        <v>85.47</v>
      </c>
      <c r="K234" s="22">
        <v>92.74</v>
      </c>
      <c r="L234" s="22">
        <v>95.35</v>
      </c>
      <c r="M234" s="22">
        <v>94.64</v>
      </c>
      <c r="N234" s="22">
        <v>91.67</v>
      </c>
      <c r="O234" s="22">
        <v>95.05</v>
      </c>
      <c r="P234" s="22">
        <v>94.35</v>
      </c>
      <c r="Q234" s="22">
        <v>92.24</v>
      </c>
      <c r="R234" s="22">
        <v>89.46</v>
      </c>
      <c r="S234" s="22">
        <v>84.55</v>
      </c>
      <c r="T234" s="22">
        <v>91.31</v>
      </c>
      <c r="U234" s="22">
        <v>91.97</v>
      </c>
      <c r="V234" s="22">
        <v>91.49</v>
      </c>
      <c r="W234" s="22">
        <v>87.7</v>
      </c>
      <c r="X234" s="22">
        <v>80.41</v>
      </c>
      <c r="Y234" s="22">
        <v>72.69</v>
      </c>
    </row>
    <row r="235" spans="1:25" x14ac:dyDescent="0.2">
      <c r="A235" s="21">
        <v>23</v>
      </c>
      <c r="B235" s="22">
        <v>67.75</v>
      </c>
      <c r="C235" s="22">
        <v>60.43</v>
      </c>
      <c r="D235" s="22">
        <v>58.51</v>
      </c>
      <c r="E235" s="22">
        <v>58.25</v>
      </c>
      <c r="F235" s="22">
        <v>58.9</v>
      </c>
      <c r="G235" s="22">
        <v>61.96</v>
      </c>
      <c r="H235" s="22">
        <v>66.83</v>
      </c>
      <c r="I235" s="22">
        <v>80.849999999999994</v>
      </c>
      <c r="J235" s="22">
        <v>89.25</v>
      </c>
      <c r="K235" s="22">
        <v>95.09</v>
      </c>
      <c r="L235" s="22">
        <v>98.51</v>
      </c>
      <c r="M235" s="22">
        <v>97.84</v>
      </c>
      <c r="N235" s="22">
        <v>93.62</v>
      </c>
      <c r="O235" s="22">
        <v>96.93</v>
      </c>
      <c r="P235" s="22">
        <v>96.31</v>
      </c>
      <c r="Q235" s="22">
        <v>94.14</v>
      </c>
      <c r="R235" s="22">
        <v>91.65</v>
      </c>
      <c r="S235" s="22">
        <v>88.18</v>
      </c>
      <c r="T235" s="22">
        <v>93.26</v>
      </c>
      <c r="U235" s="22">
        <v>95</v>
      </c>
      <c r="V235" s="22">
        <v>93.82</v>
      </c>
      <c r="W235" s="22">
        <v>91.72</v>
      </c>
      <c r="X235" s="22">
        <v>84.06</v>
      </c>
      <c r="Y235" s="22">
        <v>76.31</v>
      </c>
    </row>
    <row r="236" spans="1:25" x14ac:dyDescent="0.2">
      <c r="A236" s="21">
        <v>24</v>
      </c>
      <c r="B236" s="22">
        <v>66.67</v>
      </c>
      <c r="C236" s="22">
        <v>59.29</v>
      </c>
      <c r="D236" s="22">
        <v>57.79</v>
      </c>
      <c r="E236" s="22">
        <v>57.04</v>
      </c>
      <c r="F236" s="22">
        <v>57.74</v>
      </c>
      <c r="G236" s="22">
        <v>59.62</v>
      </c>
      <c r="H236" s="22">
        <v>65.64</v>
      </c>
      <c r="I236" s="22">
        <v>82.51</v>
      </c>
      <c r="J236" s="22">
        <v>91.8</v>
      </c>
      <c r="K236" s="22">
        <v>97.93</v>
      </c>
      <c r="L236" s="22">
        <v>100.77</v>
      </c>
      <c r="M236" s="22">
        <v>100.69</v>
      </c>
      <c r="N236" s="22">
        <v>96.78</v>
      </c>
      <c r="O236" s="22">
        <v>99.52</v>
      </c>
      <c r="P236" s="22">
        <v>100.08</v>
      </c>
      <c r="Q236" s="22">
        <v>96.6</v>
      </c>
      <c r="R236" s="22">
        <v>92.83</v>
      </c>
      <c r="S236" s="22">
        <v>88.92</v>
      </c>
      <c r="T236" s="22">
        <v>94.85</v>
      </c>
      <c r="U236" s="22">
        <v>96.17</v>
      </c>
      <c r="V236" s="22">
        <v>93.56</v>
      </c>
      <c r="W236" s="22">
        <v>91.79</v>
      </c>
      <c r="X236" s="22">
        <v>84.83</v>
      </c>
      <c r="Y236" s="22">
        <v>75.739999999999995</v>
      </c>
    </row>
    <row r="237" spans="1:25" x14ac:dyDescent="0.2">
      <c r="A237" s="21">
        <v>25</v>
      </c>
      <c r="B237" s="22">
        <v>74.510000000000005</v>
      </c>
      <c r="C237" s="22">
        <v>69.400000000000006</v>
      </c>
      <c r="D237" s="22">
        <v>68.39</v>
      </c>
      <c r="E237" s="22">
        <v>67.42</v>
      </c>
      <c r="F237" s="22">
        <v>67.28</v>
      </c>
      <c r="G237" s="22">
        <v>68.150000000000006</v>
      </c>
      <c r="H237" s="22">
        <v>68.150000000000006</v>
      </c>
      <c r="I237" s="22">
        <v>73.819999999999993</v>
      </c>
      <c r="J237" s="22">
        <v>80.23</v>
      </c>
      <c r="K237" s="22">
        <v>85.14</v>
      </c>
      <c r="L237" s="22">
        <v>91.24</v>
      </c>
      <c r="M237" s="22">
        <v>91.83</v>
      </c>
      <c r="N237" s="22">
        <v>90.12</v>
      </c>
      <c r="O237" s="22">
        <v>85.81</v>
      </c>
      <c r="P237" s="22">
        <v>85.03</v>
      </c>
      <c r="Q237" s="22">
        <v>84.12</v>
      </c>
      <c r="R237" s="22">
        <v>83.63</v>
      </c>
      <c r="S237" s="22">
        <v>85.06</v>
      </c>
      <c r="T237" s="22">
        <v>95.57</v>
      </c>
      <c r="U237" s="22">
        <v>96.81</v>
      </c>
      <c r="V237" s="22">
        <v>92.23</v>
      </c>
      <c r="W237" s="22">
        <v>87.92</v>
      </c>
      <c r="X237" s="22">
        <v>82.28</v>
      </c>
      <c r="Y237" s="22">
        <v>77.010000000000005</v>
      </c>
    </row>
    <row r="238" spans="1:25" x14ac:dyDescent="0.2">
      <c r="A238" s="21">
        <v>26</v>
      </c>
      <c r="B238" s="22">
        <v>71.739999999999995</v>
      </c>
      <c r="C238" s="22">
        <v>66.41</v>
      </c>
      <c r="D238" s="22">
        <v>63.64</v>
      </c>
      <c r="E238" s="22">
        <v>60.92</v>
      </c>
      <c r="F238" s="22">
        <v>59.36</v>
      </c>
      <c r="G238" s="22">
        <v>60.38</v>
      </c>
      <c r="H238" s="22">
        <v>61.88</v>
      </c>
      <c r="I238" s="22">
        <v>64.97</v>
      </c>
      <c r="J238" s="22">
        <v>71.66</v>
      </c>
      <c r="K238" s="22">
        <v>76.12</v>
      </c>
      <c r="L238" s="22">
        <v>78.97</v>
      </c>
      <c r="M238" s="22">
        <v>80.05</v>
      </c>
      <c r="N238" s="22">
        <v>79.67</v>
      </c>
      <c r="O238" s="22">
        <v>79.14</v>
      </c>
      <c r="P238" s="22">
        <v>79</v>
      </c>
      <c r="Q238" s="22">
        <v>78.62</v>
      </c>
      <c r="R238" s="22">
        <v>77.37</v>
      </c>
      <c r="S238" s="22">
        <v>80.8</v>
      </c>
      <c r="T238" s="22">
        <v>89.58</v>
      </c>
      <c r="U238" s="22">
        <v>93.11</v>
      </c>
      <c r="V238" s="22">
        <v>86.9</v>
      </c>
      <c r="W238" s="22">
        <v>85.32</v>
      </c>
      <c r="X238" s="22">
        <v>79.47</v>
      </c>
      <c r="Y238" s="22">
        <v>75.53</v>
      </c>
    </row>
    <row r="239" spans="1:25" x14ac:dyDescent="0.2">
      <c r="A239" s="21">
        <v>27</v>
      </c>
      <c r="B239" s="22">
        <v>62.97</v>
      </c>
      <c r="C239" s="22">
        <v>57.21</v>
      </c>
      <c r="D239" s="22">
        <v>56.14</v>
      </c>
      <c r="E239" s="22">
        <v>55.49</v>
      </c>
      <c r="F239" s="22">
        <v>55.52</v>
      </c>
      <c r="G239" s="22">
        <v>57.14</v>
      </c>
      <c r="H239" s="22">
        <v>68.22</v>
      </c>
      <c r="I239" s="22">
        <v>86.43</v>
      </c>
      <c r="J239" s="22">
        <v>92.54</v>
      </c>
      <c r="K239" s="22">
        <v>97.81</v>
      </c>
      <c r="L239" s="22">
        <v>100.39</v>
      </c>
      <c r="M239" s="22">
        <v>100.15</v>
      </c>
      <c r="N239" s="22">
        <v>97.4</v>
      </c>
      <c r="O239" s="22">
        <v>99.24</v>
      </c>
      <c r="P239" s="22">
        <v>98.75</v>
      </c>
      <c r="Q239" s="22">
        <v>96.3</v>
      </c>
      <c r="R239" s="22">
        <v>92.69</v>
      </c>
      <c r="S239" s="22">
        <v>90.5</v>
      </c>
      <c r="T239" s="22">
        <v>95.49</v>
      </c>
      <c r="U239" s="22">
        <v>96.08</v>
      </c>
      <c r="V239" s="22">
        <v>93.17</v>
      </c>
      <c r="W239" s="22">
        <v>91.27</v>
      </c>
      <c r="X239" s="22">
        <v>84.65</v>
      </c>
      <c r="Y239" s="22">
        <v>71.430000000000007</v>
      </c>
    </row>
    <row r="240" spans="1:25" x14ac:dyDescent="0.2">
      <c r="A240" s="21">
        <v>28</v>
      </c>
      <c r="B240" s="22">
        <v>67.760000000000005</v>
      </c>
      <c r="C240" s="22">
        <v>60.68</v>
      </c>
      <c r="D240" s="22">
        <v>59.78</v>
      </c>
      <c r="E240" s="22">
        <v>59.36</v>
      </c>
      <c r="F240" s="22">
        <v>59.48</v>
      </c>
      <c r="G240" s="22">
        <v>60.53</v>
      </c>
      <c r="H240" s="22">
        <v>69.959999999999994</v>
      </c>
      <c r="I240" s="22">
        <v>84.01</v>
      </c>
      <c r="J240" s="22">
        <v>92.87</v>
      </c>
      <c r="K240" s="22">
        <v>96.59</v>
      </c>
      <c r="L240" s="22">
        <v>99.04</v>
      </c>
      <c r="M240" s="22">
        <v>99.39</v>
      </c>
      <c r="N240" s="22">
        <v>96.2</v>
      </c>
      <c r="O240" s="22">
        <v>98.87</v>
      </c>
      <c r="P240" s="22">
        <v>98.53</v>
      </c>
      <c r="Q240" s="22">
        <v>96.26</v>
      </c>
      <c r="R240" s="22">
        <v>93.89</v>
      </c>
      <c r="S240" s="22">
        <v>90.98</v>
      </c>
      <c r="T240" s="22">
        <v>95.88</v>
      </c>
      <c r="U240" s="22">
        <v>96.92</v>
      </c>
      <c r="V240" s="22">
        <v>96.02</v>
      </c>
      <c r="W240" s="22">
        <v>94.15</v>
      </c>
      <c r="X240" s="22">
        <v>86.23</v>
      </c>
      <c r="Y240" s="22">
        <v>76.55</v>
      </c>
    </row>
    <row r="241" spans="1:25" x14ac:dyDescent="0.2">
      <c r="A241" s="21">
        <v>29</v>
      </c>
      <c r="B241" s="22">
        <v>67.44</v>
      </c>
      <c r="C241" s="22">
        <v>57.51</v>
      </c>
      <c r="D241" s="22">
        <v>56.2</v>
      </c>
      <c r="E241" s="22">
        <v>55.6</v>
      </c>
      <c r="F241" s="22">
        <v>55.81</v>
      </c>
      <c r="G241" s="22">
        <v>57.86</v>
      </c>
      <c r="H241" s="22">
        <v>67.92</v>
      </c>
      <c r="I241" s="22">
        <v>83.07</v>
      </c>
      <c r="J241" s="22">
        <v>91.54</v>
      </c>
      <c r="K241" s="22">
        <v>96.11</v>
      </c>
      <c r="L241" s="22">
        <v>98.84</v>
      </c>
      <c r="M241" s="22">
        <v>100.06</v>
      </c>
      <c r="N241" s="22">
        <v>96.91</v>
      </c>
      <c r="O241" s="22">
        <v>100.57</v>
      </c>
      <c r="P241" s="22">
        <v>97.78</v>
      </c>
      <c r="Q241" s="22">
        <v>96.16</v>
      </c>
      <c r="R241" s="22">
        <v>93.63</v>
      </c>
      <c r="S241" s="22">
        <v>92.01</v>
      </c>
      <c r="T241" s="22">
        <v>93.75</v>
      </c>
      <c r="U241" s="22">
        <v>94.68</v>
      </c>
      <c r="V241" s="22">
        <v>93.44</v>
      </c>
      <c r="W241" s="22">
        <v>92.54</v>
      </c>
      <c r="X241" s="22">
        <v>86.35</v>
      </c>
      <c r="Y241" s="22">
        <v>76.16</v>
      </c>
    </row>
    <row r="242" spans="1:25" x14ac:dyDescent="0.2">
      <c r="A242" s="21">
        <v>30</v>
      </c>
      <c r="B242" s="22">
        <v>69.64</v>
      </c>
      <c r="C242" s="22">
        <v>63.09</v>
      </c>
      <c r="D242" s="22">
        <v>61.03</v>
      </c>
      <c r="E242" s="22">
        <v>60.81</v>
      </c>
      <c r="F242" s="22">
        <v>61.34</v>
      </c>
      <c r="G242" s="22">
        <v>62.35</v>
      </c>
      <c r="H242" s="22">
        <v>67.44</v>
      </c>
      <c r="I242" s="22">
        <v>84.64</v>
      </c>
      <c r="J242" s="22">
        <v>92.6</v>
      </c>
      <c r="K242" s="22">
        <v>98.28</v>
      </c>
      <c r="L242" s="22">
        <v>99.69</v>
      </c>
      <c r="M242" s="22">
        <v>100.66</v>
      </c>
      <c r="N242" s="22">
        <v>99.08</v>
      </c>
      <c r="O242" s="22">
        <v>101.78</v>
      </c>
      <c r="P242" s="22">
        <v>99.56</v>
      </c>
      <c r="Q242" s="22">
        <v>98.05</v>
      </c>
      <c r="R242" s="22">
        <v>95.58</v>
      </c>
      <c r="S242" s="22">
        <v>92.71</v>
      </c>
      <c r="T242" s="22">
        <v>96.17</v>
      </c>
      <c r="U242" s="22">
        <v>97.12</v>
      </c>
      <c r="V242" s="22">
        <v>94.86</v>
      </c>
      <c r="W242" s="22">
        <v>95.25</v>
      </c>
      <c r="X242" s="22">
        <v>88.53</v>
      </c>
      <c r="Y242" s="22">
        <v>78.22</v>
      </c>
    </row>
    <row r="243" spans="1:25" x14ac:dyDescent="0.2">
      <c r="A243" s="21">
        <v>31</v>
      </c>
      <c r="B243" s="22">
        <v>67.52</v>
      </c>
      <c r="C243" s="22">
        <v>61.49</v>
      </c>
      <c r="D243" s="22">
        <v>60.37</v>
      </c>
      <c r="E243" s="22">
        <v>60.6</v>
      </c>
      <c r="F243" s="22">
        <v>61.14</v>
      </c>
      <c r="G243" s="22">
        <v>62.11</v>
      </c>
      <c r="H243" s="22">
        <v>68.010000000000005</v>
      </c>
      <c r="I243" s="22">
        <v>82.53</v>
      </c>
      <c r="J243" s="22">
        <v>95.17</v>
      </c>
      <c r="K243" s="22">
        <v>99.91</v>
      </c>
      <c r="L243" s="22">
        <v>100.79</v>
      </c>
      <c r="M243" s="22">
        <v>102.62</v>
      </c>
      <c r="N243" s="22">
        <v>99.8</v>
      </c>
      <c r="O243" s="22">
        <v>102.53</v>
      </c>
      <c r="P243" s="22">
        <v>100.86</v>
      </c>
      <c r="Q243" s="22">
        <v>98.5</v>
      </c>
      <c r="R243" s="22">
        <v>96.75</v>
      </c>
      <c r="S243" s="22">
        <v>94.76</v>
      </c>
      <c r="T243" s="22">
        <v>97.51</v>
      </c>
      <c r="U243" s="22">
        <v>98.62</v>
      </c>
      <c r="V243" s="22">
        <v>97.52</v>
      </c>
      <c r="W243" s="22">
        <v>95.54</v>
      </c>
      <c r="X243" s="22">
        <v>86.64</v>
      </c>
      <c r="Y243" s="22">
        <v>78.06</v>
      </c>
    </row>
    <row r="244" spans="1:25" ht="12.4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21">
        <v>1</v>
      </c>
      <c r="B247" s="22">
        <v>45.71</v>
      </c>
      <c r="C247" s="22">
        <v>43.52</v>
      </c>
      <c r="D247" s="22">
        <v>43.54</v>
      </c>
      <c r="E247" s="22">
        <v>39.33</v>
      </c>
      <c r="F247" s="22">
        <v>37.049999999999997</v>
      </c>
      <c r="G247" s="22">
        <v>35.68</v>
      </c>
      <c r="H247" s="22">
        <v>36.69</v>
      </c>
      <c r="I247" s="22">
        <v>36.76</v>
      </c>
      <c r="J247" s="22">
        <v>36.89</v>
      </c>
      <c r="K247" s="22">
        <v>35.450000000000003</v>
      </c>
      <c r="L247" s="22">
        <v>37.29</v>
      </c>
      <c r="M247" s="22">
        <v>39.07</v>
      </c>
      <c r="N247" s="22">
        <v>41.1</v>
      </c>
      <c r="O247" s="22">
        <v>42.55</v>
      </c>
      <c r="P247" s="22">
        <v>43.27</v>
      </c>
      <c r="Q247" s="22">
        <v>43.54</v>
      </c>
      <c r="R247" s="22">
        <v>44.49</v>
      </c>
      <c r="S247" s="22">
        <v>45.58</v>
      </c>
      <c r="T247" s="22">
        <v>46.68</v>
      </c>
      <c r="U247" s="22">
        <v>46.96</v>
      </c>
      <c r="V247" s="22">
        <v>46.63</v>
      </c>
      <c r="W247" s="22">
        <v>46.34</v>
      </c>
      <c r="X247" s="22">
        <v>45.93</v>
      </c>
      <c r="Y247" s="22">
        <v>44.55</v>
      </c>
    </row>
    <row r="248" spans="1:25" x14ac:dyDescent="0.2">
      <c r="A248" s="21">
        <v>2</v>
      </c>
      <c r="B248" s="22">
        <v>44.27</v>
      </c>
      <c r="C248" s="22">
        <v>37.78</v>
      </c>
      <c r="D248" s="22">
        <v>35.28</v>
      </c>
      <c r="E248" s="22">
        <v>33.92</v>
      </c>
      <c r="F248" s="22">
        <v>33.67</v>
      </c>
      <c r="G248" s="22">
        <v>34.35</v>
      </c>
      <c r="H248" s="22">
        <v>36.6</v>
      </c>
      <c r="I248" s="22">
        <v>37.619999999999997</v>
      </c>
      <c r="J248" s="22">
        <v>44.32</v>
      </c>
      <c r="K248" s="22">
        <v>45.77</v>
      </c>
      <c r="L248" s="22">
        <v>46.57</v>
      </c>
      <c r="M248" s="22">
        <v>47.09</v>
      </c>
      <c r="N248" s="22">
        <v>47.2</v>
      </c>
      <c r="O248" s="22">
        <v>47.25</v>
      </c>
      <c r="P248" s="22">
        <v>47.28</v>
      </c>
      <c r="Q248" s="22">
        <v>47.21</v>
      </c>
      <c r="R248" s="22">
        <v>47.72</v>
      </c>
      <c r="S248" s="22">
        <v>49.18</v>
      </c>
      <c r="T248" s="22">
        <v>54.08</v>
      </c>
      <c r="U248" s="22">
        <v>54.66</v>
      </c>
      <c r="V248" s="22">
        <v>50.86</v>
      </c>
      <c r="W248" s="22">
        <v>49.73</v>
      </c>
      <c r="X248" s="22">
        <v>49.05</v>
      </c>
      <c r="Y248" s="22">
        <v>47.56</v>
      </c>
    </row>
    <row r="249" spans="1:25" x14ac:dyDescent="0.2">
      <c r="A249" s="21">
        <v>3</v>
      </c>
      <c r="B249" s="22">
        <v>45.75</v>
      </c>
      <c r="C249" s="22">
        <v>42.32</v>
      </c>
      <c r="D249" s="22">
        <v>38.86</v>
      </c>
      <c r="E249" s="22">
        <v>38.26</v>
      </c>
      <c r="F249" s="22">
        <v>37.729999999999997</v>
      </c>
      <c r="G249" s="22">
        <v>38.31</v>
      </c>
      <c r="H249" s="22">
        <v>40</v>
      </c>
      <c r="I249" s="22">
        <v>42.48</v>
      </c>
      <c r="J249" s="22">
        <v>46.3</v>
      </c>
      <c r="K249" s="22">
        <v>49.75</v>
      </c>
      <c r="L249" s="22">
        <v>51.69</v>
      </c>
      <c r="M249" s="22">
        <v>52.11</v>
      </c>
      <c r="N249" s="22">
        <v>51.88</v>
      </c>
      <c r="O249" s="22">
        <v>52.2</v>
      </c>
      <c r="P249" s="22">
        <v>52.19</v>
      </c>
      <c r="Q249" s="22">
        <v>51.92</v>
      </c>
      <c r="R249" s="22">
        <v>52.17</v>
      </c>
      <c r="S249" s="22">
        <v>53.85</v>
      </c>
      <c r="T249" s="22">
        <v>57.32</v>
      </c>
      <c r="U249" s="22">
        <v>57.52</v>
      </c>
      <c r="V249" s="22">
        <v>54.45</v>
      </c>
      <c r="W249" s="22">
        <v>53.23</v>
      </c>
      <c r="X249" s="22">
        <v>52.63</v>
      </c>
      <c r="Y249" s="22">
        <v>48.5</v>
      </c>
    </row>
    <row r="250" spans="1:25" x14ac:dyDescent="0.2">
      <c r="A250" s="21">
        <v>4</v>
      </c>
      <c r="B250" s="22">
        <v>45.56</v>
      </c>
      <c r="C250" s="22">
        <v>42.14</v>
      </c>
      <c r="D250" s="22">
        <v>38.67</v>
      </c>
      <c r="E250" s="22">
        <v>34.96</v>
      </c>
      <c r="F250" s="22">
        <v>34.659999999999997</v>
      </c>
      <c r="G250" s="22">
        <v>35.270000000000003</v>
      </c>
      <c r="H250" s="22">
        <v>38.07</v>
      </c>
      <c r="I250" s="22">
        <v>39.299999999999997</v>
      </c>
      <c r="J250" s="22">
        <v>45.83</v>
      </c>
      <c r="K250" s="22">
        <v>48.94</v>
      </c>
      <c r="L250" s="22">
        <v>51.01</v>
      </c>
      <c r="M250" s="22">
        <v>51.37</v>
      </c>
      <c r="N250" s="22">
        <v>51.44</v>
      </c>
      <c r="O250" s="22">
        <v>51.52</v>
      </c>
      <c r="P250" s="22">
        <v>51.71</v>
      </c>
      <c r="Q250" s="22">
        <v>51.54</v>
      </c>
      <c r="R250" s="22">
        <v>51.54</v>
      </c>
      <c r="S250" s="22">
        <v>53.34</v>
      </c>
      <c r="T250" s="22">
        <v>57.33</v>
      </c>
      <c r="U250" s="22">
        <v>56.72</v>
      </c>
      <c r="V250" s="22">
        <v>52.99</v>
      </c>
      <c r="W250" s="22">
        <v>52.02</v>
      </c>
      <c r="X250" s="22">
        <v>51.28</v>
      </c>
      <c r="Y250" s="22">
        <v>46.74</v>
      </c>
    </row>
    <row r="251" spans="1:25" x14ac:dyDescent="0.2">
      <c r="A251" s="21">
        <v>5</v>
      </c>
      <c r="B251" s="22">
        <v>43.98</v>
      </c>
      <c r="C251" s="22">
        <v>38.74</v>
      </c>
      <c r="D251" s="22">
        <v>35.299999999999997</v>
      </c>
      <c r="E251" s="22">
        <v>34.020000000000003</v>
      </c>
      <c r="F251" s="22">
        <v>33.659999999999997</v>
      </c>
      <c r="G251" s="22">
        <v>34.130000000000003</v>
      </c>
      <c r="H251" s="22">
        <v>36.049999999999997</v>
      </c>
      <c r="I251" s="22">
        <v>38.08</v>
      </c>
      <c r="J251" s="22">
        <v>44.55</v>
      </c>
      <c r="K251" s="22">
        <v>46.56</v>
      </c>
      <c r="L251" s="22">
        <v>47.85</v>
      </c>
      <c r="M251" s="22">
        <v>48.45</v>
      </c>
      <c r="N251" s="22">
        <v>48.43</v>
      </c>
      <c r="O251" s="22">
        <v>48.59</v>
      </c>
      <c r="P251" s="22">
        <v>48.5</v>
      </c>
      <c r="Q251" s="22">
        <v>48.25</v>
      </c>
      <c r="R251" s="22">
        <v>48.57</v>
      </c>
      <c r="S251" s="22">
        <v>50.47</v>
      </c>
      <c r="T251" s="22">
        <v>55.44</v>
      </c>
      <c r="U251" s="22">
        <v>54.18</v>
      </c>
      <c r="V251" s="22">
        <v>50.48</v>
      </c>
      <c r="W251" s="22">
        <v>49.09</v>
      </c>
      <c r="X251" s="22">
        <v>48.53</v>
      </c>
      <c r="Y251" s="22">
        <v>45.21</v>
      </c>
    </row>
    <row r="252" spans="1:25" x14ac:dyDescent="0.2">
      <c r="A252" s="21">
        <v>6</v>
      </c>
      <c r="B252" s="22">
        <v>44.5</v>
      </c>
      <c r="C252" s="22">
        <v>39.130000000000003</v>
      </c>
      <c r="D252" s="22">
        <v>36.75</v>
      </c>
      <c r="E252" s="22">
        <v>34.49</v>
      </c>
      <c r="F252" s="22">
        <v>34.020000000000003</v>
      </c>
      <c r="G252" s="22">
        <v>34.18</v>
      </c>
      <c r="H252" s="22">
        <v>37.340000000000003</v>
      </c>
      <c r="I252" s="22">
        <v>39.22</v>
      </c>
      <c r="J252" s="22">
        <v>45.63</v>
      </c>
      <c r="K252" s="22">
        <v>47.21</v>
      </c>
      <c r="L252" s="22">
        <v>48.71</v>
      </c>
      <c r="M252" s="22">
        <v>49</v>
      </c>
      <c r="N252" s="22">
        <v>48.98</v>
      </c>
      <c r="O252" s="22">
        <v>49.07</v>
      </c>
      <c r="P252" s="22">
        <v>48.91</v>
      </c>
      <c r="Q252" s="22">
        <v>48.83</v>
      </c>
      <c r="R252" s="22">
        <v>49.18</v>
      </c>
      <c r="S252" s="22">
        <v>50.68</v>
      </c>
      <c r="T252" s="22">
        <v>55.07</v>
      </c>
      <c r="U252" s="22">
        <v>54.66</v>
      </c>
      <c r="V252" s="22">
        <v>50.95</v>
      </c>
      <c r="W252" s="22">
        <v>50.01</v>
      </c>
      <c r="X252" s="22">
        <v>49.57</v>
      </c>
      <c r="Y252" s="22">
        <v>46.84</v>
      </c>
    </row>
    <row r="253" spans="1:25" x14ac:dyDescent="0.2">
      <c r="A253" s="21">
        <v>7</v>
      </c>
      <c r="B253" s="22">
        <v>44.53</v>
      </c>
      <c r="C253" s="22">
        <v>39.799999999999997</v>
      </c>
      <c r="D253" s="22">
        <v>36.97</v>
      </c>
      <c r="E253" s="22">
        <v>34.21</v>
      </c>
      <c r="F253" s="22">
        <v>33.840000000000003</v>
      </c>
      <c r="G253" s="22">
        <v>33.74</v>
      </c>
      <c r="H253" s="22">
        <v>35.65</v>
      </c>
      <c r="I253" s="22">
        <v>36.14</v>
      </c>
      <c r="J253" s="22">
        <v>43.38</v>
      </c>
      <c r="K253" s="22">
        <v>44.83</v>
      </c>
      <c r="L253" s="22">
        <v>45.8</v>
      </c>
      <c r="M253" s="22">
        <v>46.25</v>
      </c>
      <c r="N253" s="22">
        <v>46.37</v>
      </c>
      <c r="O253" s="22">
        <v>46.46</v>
      </c>
      <c r="P253" s="22">
        <v>46.39</v>
      </c>
      <c r="Q253" s="22">
        <v>46.28</v>
      </c>
      <c r="R253" s="22">
        <v>46.49</v>
      </c>
      <c r="S253" s="22">
        <v>47.56</v>
      </c>
      <c r="T253" s="22">
        <v>50.37</v>
      </c>
      <c r="U253" s="22">
        <v>50.49</v>
      </c>
      <c r="V253" s="22">
        <v>48.69</v>
      </c>
      <c r="W253" s="22">
        <v>47.75</v>
      </c>
      <c r="X253" s="22">
        <v>47.29</v>
      </c>
      <c r="Y253" s="22">
        <v>45.19</v>
      </c>
    </row>
    <row r="254" spans="1:25" x14ac:dyDescent="0.2">
      <c r="A254" s="21">
        <v>8</v>
      </c>
      <c r="B254" s="22">
        <v>45.8</v>
      </c>
      <c r="C254" s="22">
        <v>43.22</v>
      </c>
      <c r="D254" s="22">
        <v>40.020000000000003</v>
      </c>
      <c r="E254" s="22">
        <v>37.979999999999997</v>
      </c>
      <c r="F254" s="22">
        <v>37.71</v>
      </c>
      <c r="G254" s="22">
        <v>37.94</v>
      </c>
      <c r="H254" s="22">
        <v>40.39</v>
      </c>
      <c r="I254" s="22">
        <v>39.32</v>
      </c>
      <c r="J254" s="22">
        <v>45.77</v>
      </c>
      <c r="K254" s="22">
        <v>48.58</v>
      </c>
      <c r="L254" s="22">
        <v>50.74</v>
      </c>
      <c r="M254" s="22">
        <v>51.24</v>
      </c>
      <c r="N254" s="22">
        <v>51.21</v>
      </c>
      <c r="O254" s="22">
        <v>51.3</v>
      </c>
      <c r="P254" s="22">
        <v>51.22</v>
      </c>
      <c r="Q254" s="22">
        <v>51.15</v>
      </c>
      <c r="R254" s="22">
        <v>51.76</v>
      </c>
      <c r="S254" s="22">
        <v>53.74</v>
      </c>
      <c r="T254" s="22">
        <v>58.18</v>
      </c>
      <c r="U254" s="22">
        <v>58.02</v>
      </c>
      <c r="V254" s="22">
        <v>54.9</v>
      </c>
      <c r="W254" s="22">
        <v>52.67</v>
      </c>
      <c r="X254" s="22">
        <v>51.6</v>
      </c>
      <c r="Y254" s="22">
        <v>49.6</v>
      </c>
    </row>
    <row r="255" spans="1:25" x14ac:dyDescent="0.2">
      <c r="A255" s="21">
        <v>9</v>
      </c>
      <c r="B255" s="22">
        <v>46.77</v>
      </c>
      <c r="C255" s="22">
        <v>44.13</v>
      </c>
      <c r="D255" s="22">
        <v>41.93</v>
      </c>
      <c r="E255" s="22">
        <v>38.56</v>
      </c>
      <c r="F255" s="22">
        <v>38.75</v>
      </c>
      <c r="G255" s="22">
        <v>41.68</v>
      </c>
      <c r="H255" s="22">
        <v>45.14</v>
      </c>
      <c r="I255" s="22">
        <v>50.51</v>
      </c>
      <c r="J255" s="22">
        <v>55.61</v>
      </c>
      <c r="K255" s="22">
        <v>57.59</v>
      </c>
      <c r="L255" s="22">
        <v>58.25</v>
      </c>
      <c r="M255" s="22">
        <v>56.99</v>
      </c>
      <c r="N255" s="22">
        <v>56.13</v>
      </c>
      <c r="O255" s="22">
        <v>56.7</v>
      </c>
      <c r="P255" s="22">
        <v>56.85</v>
      </c>
      <c r="Q255" s="22">
        <v>56.78</v>
      </c>
      <c r="R255" s="22">
        <v>56.72</v>
      </c>
      <c r="S255" s="22">
        <v>56.58</v>
      </c>
      <c r="T255" s="22">
        <v>60.3</v>
      </c>
      <c r="U255" s="22">
        <v>58.51</v>
      </c>
      <c r="V255" s="22">
        <v>56.98</v>
      </c>
      <c r="W255" s="22">
        <v>55.78</v>
      </c>
      <c r="X255" s="22">
        <v>52.81</v>
      </c>
      <c r="Y255" s="22">
        <v>46.86</v>
      </c>
    </row>
    <row r="256" spans="1:25" x14ac:dyDescent="0.2">
      <c r="A256" s="21">
        <v>10</v>
      </c>
      <c r="B256" s="22">
        <v>42.3</v>
      </c>
      <c r="C256" s="22">
        <v>40.18</v>
      </c>
      <c r="D256" s="22">
        <v>36.479999999999997</v>
      </c>
      <c r="E256" s="22">
        <v>34.57</v>
      </c>
      <c r="F256" s="22">
        <v>34.99</v>
      </c>
      <c r="G256" s="22">
        <v>38.659999999999997</v>
      </c>
      <c r="H256" s="22">
        <v>42.08</v>
      </c>
      <c r="I256" s="22">
        <v>49</v>
      </c>
      <c r="J256" s="22">
        <v>54.24</v>
      </c>
      <c r="K256" s="22">
        <v>57</v>
      </c>
      <c r="L256" s="22">
        <v>57.27</v>
      </c>
      <c r="M256" s="22">
        <v>56.7</v>
      </c>
      <c r="N256" s="22">
        <v>56.04</v>
      </c>
      <c r="O256" s="22">
        <v>56.65</v>
      </c>
      <c r="P256" s="22">
        <v>56.65</v>
      </c>
      <c r="Q256" s="22">
        <v>56.22</v>
      </c>
      <c r="R256" s="22">
        <v>55.95</v>
      </c>
      <c r="S256" s="22">
        <v>56.46</v>
      </c>
      <c r="T256" s="22">
        <v>57.57</v>
      </c>
      <c r="U256" s="22">
        <v>57.16</v>
      </c>
      <c r="V256" s="22">
        <v>55.72</v>
      </c>
      <c r="W256" s="22">
        <v>56.13</v>
      </c>
      <c r="X256" s="22">
        <v>53.72</v>
      </c>
      <c r="Y256" s="22">
        <v>48.13</v>
      </c>
    </row>
    <row r="257" spans="1:25" x14ac:dyDescent="0.2">
      <c r="A257" s="21">
        <v>11</v>
      </c>
      <c r="B257" s="22">
        <v>44.73</v>
      </c>
      <c r="C257" s="22">
        <v>41.08</v>
      </c>
      <c r="D257" s="22">
        <v>39.35</v>
      </c>
      <c r="E257" s="22">
        <v>38.5</v>
      </c>
      <c r="F257" s="22">
        <v>38.590000000000003</v>
      </c>
      <c r="G257" s="22">
        <v>38</v>
      </c>
      <c r="H257" s="22">
        <v>40.590000000000003</v>
      </c>
      <c r="I257" s="22">
        <v>43.45</v>
      </c>
      <c r="J257" s="22">
        <v>48.36</v>
      </c>
      <c r="K257" s="22">
        <v>51.22</v>
      </c>
      <c r="L257" s="22">
        <v>52.41</v>
      </c>
      <c r="M257" s="22">
        <v>52.76</v>
      </c>
      <c r="N257" s="22">
        <v>52.3</v>
      </c>
      <c r="O257" s="22">
        <v>52.29</v>
      </c>
      <c r="P257" s="22">
        <v>52.39</v>
      </c>
      <c r="Q257" s="22">
        <v>52.6</v>
      </c>
      <c r="R257" s="22">
        <v>51.65</v>
      </c>
      <c r="S257" s="22">
        <v>53.86</v>
      </c>
      <c r="T257" s="22">
        <v>56.97</v>
      </c>
      <c r="U257" s="22">
        <v>56.95</v>
      </c>
      <c r="V257" s="22">
        <v>53.84</v>
      </c>
      <c r="W257" s="22">
        <v>53.57</v>
      </c>
      <c r="X257" s="22">
        <v>51.56</v>
      </c>
      <c r="Y257" s="22">
        <v>47.39</v>
      </c>
    </row>
    <row r="258" spans="1:25" x14ac:dyDescent="0.2">
      <c r="A258" s="21">
        <v>12</v>
      </c>
      <c r="B258" s="22">
        <v>46.34</v>
      </c>
      <c r="C258" s="22">
        <v>41.62</v>
      </c>
      <c r="D258" s="22">
        <v>39.1</v>
      </c>
      <c r="E258" s="22">
        <v>36.64</v>
      </c>
      <c r="F258" s="22">
        <v>35.75</v>
      </c>
      <c r="G258" s="22">
        <v>36.450000000000003</v>
      </c>
      <c r="H258" s="22">
        <v>37.83</v>
      </c>
      <c r="I258" s="22">
        <v>38.71</v>
      </c>
      <c r="J258" s="22">
        <v>43.97</v>
      </c>
      <c r="K258" s="22">
        <v>46.85</v>
      </c>
      <c r="L258" s="22">
        <v>47.95</v>
      </c>
      <c r="M258" s="22">
        <v>48.56</v>
      </c>
      <c r="N258" s="22">
        <v>48.7</v>
      </c>
      <c r="O258" s="22">
        <v>48.99</v>
      </c>
      <c r="P258" s="22">
        <v>49.06</v>
      </c>
      <c r="Q258" s="22">
        <v>49.34</v>
      </c>
      <c r="R258" s="22">
        <v>48.96</v>
      </c>
      <c r="S258" s="22">
        <v>53.31</v>
      </c>
      <c r="T258" s="22">
        <v>57.27</v>
      </c>
      <c r="U258" s="22">
        <v>57.13</v>
      </c>
      <c r="V258" s="22">
        <v>54.44</v>
      </c>
      <c r="W258" s="22">
        <v>53.59</v>
      </c>
      <c r="X258" s="22">
        <v>49.76</v>
      </c>
      <c r="Y258" s="22">
        <v>47.63</v>
      </c>
    </row>
    <row r="259" spans="1:25" x14ac:dyDescent="0.2">
      <c r="A259" s="21">
        <v>13</v>
      </c>
      <c r="B259" s="22">
        <v>40.98</v>
      </c>
      <c r="C259" s="22">
        <v>38.770000000000003</v>
      </c>
      <c r="D259" s="22">
        <v>37.369999999999997</v>
      </c>
      <c r="E259" s="22">
        <v>36.07</v>
      </c>
      <c r="F259" s="22">
        <v>36.479999999999997</v>
      </c>
      <c r="G259" s="22">
        <v>36.799999999999997</v>
      </c>
      <c r="H259" s="22">
        <v>40.32</v>
      </c>
      <c r="I259" s="22">
        <v>46.06</v>
      </c>
      <c r="J259" s="22">
        <v>52.8</v>
      </c>
      <c r="K259" s="22">
        <v>56.36</v>
      </c>
      <c r="L259" s="22">
        <v>57.03</v>
      </c>
      <c r="M259" s="22">
        <v>56.36</v>
      </c>
      <c r="N259" s="22">
        <v>55.47</v>
      </c>
      <c r="O259" s="22">
        <v>56.12</v>
      </c>
      <c r="P259" s="22">
        <v>56.01</v>
      </c>
      <c r="Q259" s="22">
        <v>55.78</v>
      </c>
      <c r="R259" s="22">
        <v>54.89</v>
      </c>
      <c r="S259" s="22">
        <v>54.78</v>
      </c>
      <c r="T259" s="22">
        <v>56.3</v>
      </c>
      <c r="U259" s="22">
        <v>56.1</v>
      </c>
      <c r="V259" s="22">
        <v>55.09</v>
      </c>
      <c r="W259" s="22">
        <v>52.58</v>
      </c>
      <c r="X259" s="22">
        <v>47.71</v>
      </c>
      <c r="Y259" s="22">
        <v>43.03</v>
      </c>
    </row>
    <row r="260" spans="1:25" x14ac:dyDescent="0.2">
      <c r="A260" s="21">
        <v>14</v>
      </c>
      <c r="B260" s="22">
        <v>36.520000000000003</v>
      </c>
      <c r="C260" s="22">
        <v>35.270000000000003</v>
      </c>
      <c r="D260" s="22">
        <v>33.29</v>
      </c>
      <c r="E260" s="22">
        <v>32.03</v>
      </c>
      <c r="F260" s="22">
        <v>31.74</v>
      </c>
      <c r="G260" s="22">
        <v>33.71</v>
      </c>
      <c r="H260" s="22">
        <v>36.11</v>
      </c>
      <c r="I260" s="22">
        <v>44.16</v>
      </c>
      <c r="J260" s="22">
        <v>48.58</v>
      </c>
      <c r="K260" s="22">
        <v>52.52</v>
      </c>
      <c r="L260" s="22">
        <v>54.01</v>
      </c>
      <c r="M260" s="22">
        <v>53.67</v>
      </c>
      <c r="N260" s="22">
        <v>51.21</v>
      </c>
      <c r="O260" s="22">
        <v>53.54</v>
      </c>
      <c r="P260" s="22">
        <v>53.38</v>
      </c>
      <c r="Q260" s="22">
        <v>53.4</v>
      </c>
      <c r="R260" s="22">
        <v>51.44</v>
      </c>
      <c r="S260" s="22">
        <v>50.81</v>
      </c>
      <c r="T260" s="22">
        <v>54.39</v>
      </c>
      <c r="U260" s="22">
        <v>53.7</v>
      </c>
      <c r="V260" s="22">
        <v>51.54</v>
      </c>
      <c r="W260" s="22">
        <v>48.58</v>
      </c>
      <c r="X260" s="22">
        <v>45.5</v>
      </c>
      <c r="Y260" s="22">
        <v>38.74</v>
      </c>
    </row>
    <row r="261" spans="1:25" x14ac:dyDescent="0.2">
      <c r="A261" s="21">
        <v>15</v>
      </c>
      <c r="B261" s="22">
        <v>37.58</v>
      </c>
      <c r="C261" s="22">
        <v>33.78</v>
      </c>
      <c r="D261" s="22">
        <v>32.880000000000003</v>
      </c>
      <c r="E261" s="22">
        <v>32.93</v>
      </c>
      <c r="F261" s="22">
        <v>32.89</v>
      </c>
      <c r="G261" s="22">
        <v>33.24</v>
      </c>
      <c r="H261" s="22">
        <v>37.65</v>
      </c>
      <c r="I261" s="22">
        <v>44.13</v>
      </c>
      <c r="J261" s="22">
        <v>48.8</v>
      </c>
      <c r="K261" s="22">
        <v>53.52</v>
      </c>
      <c r="L261" s="22">
        <v>54.8</v>
      </c>
      <c r="M261" s="22">
        <v>53.82</v>
      </c>
      <c r="N261" s="22">
        <v>50.6</v>
      </c>
      <c r="O261" s="22">
        <v>51.43</v>
      </c>
      <c r="P261" s="22">
        <v>41.42</v>
      </c>
      <c r="Q261" s="22">
        <v>49.84</v>
      </c>
      <c r="R261" s="22">
        <v>49.74</v>
      </c>
      <c r="S261" s="22">
        <v>50.4</v>
      </c>
      <c r="T261" s="22">
        <v>54.78</v>
      </c>
      <c r="U261" s="22">
        <v>53.34</v>
      </c>
      <c r="V261" s="22">
        <v>51.78</v>
      </c>
      <c r="W261" s="22">
        <v>49.4</v>
      </c>
      <c r="X261" s="22">
        <v>45.49</v>
      </c>
      <c r="Y261" s="22">
        <v>39.9</v>
      </c>
    </row>
    <row r="262" spans="1:25" x14ac:dyDescent="0.2">
      <c r="A262" s="21">
        <v>16</v>
      </c>
      <c r="B262" s="22">
        <v>34.72</v>
      </c>
      <c r="C262" s="22">
        <v>33.4</v>
      </c>
      <c r="D262" s="22">
        <v>32.630000000000003</v>
      </c>
      <c r="E262" s="22">
        <v>32.47</v>
      </c>
      <c r="F262" s="22">
        <v>32.94</v>
      </c>
      <c r="G262" s="22">
        <v>33.659999999999997</v>
      </c>
      <c r="H262" s="22">
        <v>35.58</v>
      </c>
      <c r="I262" s="22">
        <v>44.21</v>
      </c>
      <c r="J262" s="22">
        <v>48.86</v>
      </c>
      <c r="K262" s="22">
        <v>54.12</v>
      </c>
      <c r="L262" s="22">
        <v>54.05</v>
      </c>
      <c r="M262" s="22">
        <v>51.55</v>
      </c>
      <c r="N262" s="22">
        <v>48.93</v>
      </c>
      <c r="O262" s="22">
        <v>40.049999999999997</v>
      </c>
      <c r="P262" s="22">
        <v>40.08</v>
      </c>
      <c r="Q262" s="22">
        <v>47.16</v>
      </c>
      <c r="R262" s="22">
        <v>49.25</v>
      </c>
      <c r="S262" s="22">
        <v>49.92</v>
      </c>
      <c r="T262" s="22">
        <v>54.68</v>
      </c>
      <c r="U262" s="22">
        <v>53.9</v>
      </c>
      <c r="V262" s="22">
        <v>50.3</v>
      </c>
      <c r="W262" s="22">
        <v>48.1</v>
      </c>
      <c r="X262" s="22">
        <v>44.28</v>
      </c>
      <c r="Y262" s="22">
        <v>39</v>
      </c>
    </row>
    <row r="263" spans="1:25" x14ac:dyDescent="0.2">
      <c r="A263" s="21">
        <v>17</v>
      </c>
      <c r="B263" s="22">
        <v>35.21</v>
      </c>
      <c r="C263" s="22">
        <v>33.64</v>
      </c>
      <c r="D263" s="22">
        <v>32.799999999999997</v>
      </c>
      <c r="E263" s="22">
        <v>33.130000000000003</v>
      </c>
      <c r="F263" s="22">
        <v>33.340000000000003</v>
      </c>
      <c r="G263" s="22">
        <v>33.700000000000003</v>
      </c>
      <c r="H263" s="22">
        <v>35.71</v>
      </c>
      <c r="I263" s="22">
        <v>44.28</v>
      </c>
      <c r="J263" s="22">
        <v>49.03</v>
      </c>
      <c r="K263" s="22">
        <v>54.18</v>
      </c>
      <c r="L263" s="22">
        <v>54.16</v>
      </c>
      <c r="M263" s="22">
        <v>52.2</v>
      </c>
      <c r="N263" s="22">
        <v>49.27</v>
      </c>
      <c r="O263" s="22">
        <v>51.84</v>
      </c>
      <c r="P263" s="22">
        <v>51.43</v>
      </c>
      <c r="Q263" s="22">
        <v>49.38</v>
      </c>
      <c r="R263" s="22">
        <v>48.73</v>
      </c>
      <c r="S263" s="22">
        <v>50.59</v>
      </c>
      <c r="T263" s="22">
        <v>54.57</v>
      </c>
      <c r="U263" s="22">
        <v>54.62</v>
      </c>
      <c r="V263" s="22">
        <v>51.5</v>
      </c>
      <c r="W263" s="22">
        <v>48.72</v>
      </c>
      <c r="X263" s="22">
        <v>45.9</v>
      </c>
      <c r="Y263" s="22">
        <v>42.67</v>
      </c>
    </row>
    <row r="264" spans="1:25" x14ac:dyDescent="0.2">
      <c r="A264" s="21">
        <v>18</v>
      </c>
      <c r="B264" s="22">
        <v>42.72</v>
      </c>
      <c r="C264" s="22">
        <v>40.49</v>
      </c>
      <c r="D264" s="22">
        <v>38.729999999999997</v>
      </c>
      <c r="E264" s="22">
        <v>38.83</v>
      </c>
      <c r="F264" s="22">
        <v>38.799999999999997</v>
      </c>
      <c r="G264" s="22">
        <v>38.78</v>
      </c>
      <c r="H264" s="22">
        <v>36.81</v>
      </c>
      <c r="I264" s="22">
        <v>40.909999999999997</v>
      </c>
      <c r="J264" s="22">
        <v>43.82</v>
      </c>
      <c r="K264" s="22">
        <v>46.03</v>
      </c>
      <c r="L264" s="22">
        <v>47.39</v>
      </c>
      <c r="M264" s="22">
        <v>47.63</v>
      </c>
      <c r="N264" s="22">
        <v>47.26</v>
      </c>
      <c r="O264" s="22">
        <v>47.02</v>
      </c>
      <c r="P264" s="22">
        <v>47.32</v>
      </c>
      <c r="Q264" s="22">
        <v>46.98</v>
      </c>
      <c r="R264" s="22">
        <v>46.75</v>
      </c>
      <c r="S264" s="22">
        <v>48.64</v>
      </c>
      <c r="T264" s="22">
        <v>53.56</v>
      </c>
      <c r="U264" s="22">
        <v>52.31</v>
      </c>
      <c r="V264" s="22">
        <v>49.18</v>
      </c>
      <c r="W264" s="22">
        <v>49.74</v>
      </c>
      <c r="X264" s="22">
        <v>46.18</v>
      </c>
      <c r="Y264" s="22">
        <v>44.13</v>
      </c>
    </row>
    <row r="265" spans="1:25" x14ac:dyDescent="0.2">
      <c r="A265" s="21">
        <v>19</v>
      </c>
      <c r="B265" s="22">
        <v>41.71</v>
      </c>
      <c r="C265" s="22">
        <v>38.799999999999997</v>
      </c>
      <c r="D265" s="22">
        <v>35.270000000000003</v>
      </c>
      <c r="E265" s="22">
        <v>33.68</v>
      </c>
      <c r="F265" s="22">
        <v>33.409999999999997</v>
      </c>
      <c r="G265" s="22">
        <v>33.520000000000003</v>
      </c>
      <c r="H265" s="22">
        <v>33.89</v>
      </c>
      <c r="I265" s="22">
        <v>34.83</v>
      </c>
      <c r="J265" s="22">
        <v>40.700000000000003</v>
      </c>
      <c r="K265" s="22">
        <v>42.55</v>
      </c>
      <c r="L265" s="22">
        <v>43.83</v>
      </c>
      <c r="M265" s="22">
        <v>44.06</v>
      </c>
      <c r="N265" s="22">
        <v>43.85</v>
      </c>
      <c r="O265" s="22">
        <v>44.04</v>
      </c>
      <c r="P265" s="22">
        <v>44.19</v>
      </c>
      <c r="Q265" s="22">
        <v>44.24</v>
      </c>
      <c r="R265" s="22">
        <v>44.37</v>
      </c>
      <c r="S265" s="22">
        <v>47.78</v>
      </c>
      <c r="T265" s="22">
        <v>52.73</v>
      </c>
      <c r="U265" s="22">
        <v>54.05</v>
      </c>
      <c r="V265" s="22">
        <v>51.85</v>
      </c>
      <c r="W265" s="22">
        <v>50.03</v>
      </c>
      <c r="X265" s="22">
        <v>44.68</v>
      </c>
      <c r="Y265" s="22">
        <v>43.31</v>
      </c>
    </row>
    <row r="266" spans="1:25" x14ac:dyDescent="0.2">
      <c r="A266" s="21">
        <v>20</v>
      </c>
      <c r="B266" s="22">
        <v>37.07</v>
      </c>
      <c r="C266" s="22">
        <v>34.04</v>
      </c>
      <c r="D266" s="22">
        <v>33.04</v>
      </c>
      <c r="E266" s="22">
        <v>31.26</v>
      </c>
      <c r="F266" s="22">
        <v>31.91</v>
      </c>
      <c r="G266" s="22">
        <v>33.630000000000003</v>
      </c>
      <c r="H266" s="22">
        <v>35.36</v>
      </c>
      <c r="I266" s="22">
        <v>44.12</v>
      </c>
      <c r="J266" s="22">
        <v>49.64</v>
      </c>
      <c r="K266" s="22">
        <v>54.45</v>
      </c>
      <c r="L266" s="22">
        <v>55.8</v>
      </c>
      <c r="M266" s="22">
        <v>55.2</v>
      </c>
      <c r="N266" s="22">
        <v>52.02</v>
      </c>
      <c r="O266" s="22">
        <v>55.57</v>
      </c>
      <c r="P266" s="22">
        <v>55.15</v>
      </c>
      <c r="Q266" s="22">
        <v>53.94</v>
      </c>
      <c r="R266" s="22">
        <v>50.99</v>
      </c>
      <c r="S266" s="22">
        <v>48.98</v>
      </c>
      <c r="T266" s="22">
        <v>52.72</v>
      </c>
      <c r="U266" s="22">
        <v>52.03</v>
      </c>
      <c r="V266" s="22">
        <v>50.74</v>
      </c>
      <c r="W266" s="22">
        <v>49.97</v>
      </c>
      <c r="X266" s="22">
        <v>44.99</v>
      </c>
      <c r="Y266" s="22">
        <v>41.27</v>
      </c>
    </row>
    <row r="267" spans="1:25" x14ac:dyDescent="0.2">
      <c r="A267" s="21">
        <v>21</v>
      </c>
      <c r="B267" s="22">
        <v>34.93</v>
      </c>
      <c r="C267" s="22">
        <v>32.9</v>
      </c>
      <c r="D267" s="22">
        <v>31.89</v>
      </c>
      <c r="E267" s="22">
        <v>31.35</v>
      </c>
      <c r="F267" s="22">
        <v>31.42</v>
      </c>
      <c r="G267" s="22">
        <v>32.270000000000003</v>
      </c>
      <c r="H267" s="22">
        <v>35.71</v>
      </c>
      <c r="I267" s="22">
        <v>44.7</v>
      </c>
      <c r="J267" s="22">
        <v>49.59</v>
      </c>
      <c r="K267" s="22">
        <v>54.27</v>
      </c>
      <c r="L267" s="22">
        <v>55.72</v>
      </c>
      <c r="M267" s="22">
        <v>55.26</v>
      </c>
      <c r="N267" s="22">
        <v>51.03</v>
      </c>
      <c r="O267" s="22">
        <v>52.99</v>
      </c>
      <c r="P267" s="22">
        <v>52.34</v>
      </c>
      <c r="Q267" s="22">
        <v>50.69</v>
      </c>
      <c r="R267" s="22">
        <v>50.26</v>
      </c>
      <c r="S267" s="22">
        <v>49.43</v>
      </c>
      <c r="T267" s="22">
        <v>52.47</v>
      </c>
      <c r="U267" s="22">
        <v>52.23</v>
      </c>
      <c r="V267" s="22">
        <v>50.59</v>
      </c>
      <c r="W267" s="22">
        <v>49.43</v>
      </c>
      <c r="X267" s="22">
        <v>45.25</v>
      </c>
      <c r="Y267" s="22">
        <v>39.65</v>
      </c>
    </row>
    <row r="268" spans="1:25" x14ac:dyDescent="0.2">
      <c r="A268" s="21">
        <v>22</v>
      </c>
      <c r="B268" s="22">
        <v>38.31</v>
      </c>
      <c r="C268" s="22">
        <v>34.82</v>
      </c>
      <c r="D268" s="22">
        <v>33.81</v>
      </c>
      <c r="E268" s="22">
        <v>33.729999999999997</v>
      </c>
      <c r="F268" s="22">
        <v>33.92</v>
      </c>
      <c r="G268" s="22">
        <v>35.03</v>
      </c>
      <c r="H268" s="22">
        <v>35.799999999999997</v>
      </c>
      <c r="I268" s="22">
        <v>46.14</v>
      </c>
      <c r="J268" s="22">
        <v>50.07</v>
      </c>
      <c r="K268" s="22">
        <v>54.32</v>
      </c>
      <c r="L268" s="22">
        <v>55.85</v>
      </c>
      <c r="M268" s="22">
        <v>55.44</v>
      </c>
      <c r="N268" s="22">
        <v>53.7</v>
      </c>
      <c r="O268" s="22">
        <v>55.68</v>
      </c>
      <c r="P268" s="22">
        <v>55.27</v>
      </c>
      <c r="Q268" s="22">
        <v>54.03</v>
      </c>
      <c r="R268" s="22">
        <v>52.41</v>
      </c>
      <c r="S268" s="22">
        <v>49.53</v>
      </c>
      <c r="T268" s="22">
        <v>53.49</v>
      </c>
      <c r="U268" s="22">
        <v>53.87</v>
      </c>
      <c r="V268" s="22">
        <v>53.59</v>
      </c>
      <c r="W268" s="22">
        <v>51.37</v>
      </c>
      <c r="X268" s="22">
        <v>47.1</v>
      </c>
      <c r="Y268" s="22">
        <v>42.58</v>
      </c>
    </row>
    <row r="269" spans="1:25" x14ac:dyDescent="0.2">
      <c r="A269" s="21">
        <v>23</v>
      </c>
      <c r="B269" s="22">
        <v>39.68</v>
      </c>
      <c r="C269" s="22">
        <v>35.4</v>
      </c>
      <c r="D269" s="22">
        <v>34.270000000000003</v>
      </c>
      <c r="E269" s="22">
        <v>34.119999999999997</v>
      </c>
      <c r="F269" s="22">
        <v>34.51</v>
      </c>
      <c r="G269" s="22">
        <v>36.29</v>
      </c>
      <c r="H269" s="22">
        <v>39.15</v>
      </c>
      <c r="I269" s="22">
        <v>47.36</v>
      </c>
      <c r="J269" s="22">
        <v>52.28</v>
      </c>
      <c r="K269" s="22">
        <v>55.7</v>
      </c>
      <c r="L269" s="22">
        <v>57.71</v>
      </c>
      <c r="M269" s="22">
        <v>57.31</v>
      </c>
      <c r="N269" s="22">
        <v>54.84</v>
      </c>
      <c r="O269" s="22">
        <v>56.78</v>
      </c>
      <c r="P269" s="22">
        <v>56.42</v>
      </c>
      <c r="Q269" s="22">
        <v>55.14</v>
      </c>
      <c r="R269" s="22">
        <v>53.69</v>
      </c>
      <c r="S269" s="22">
        <v>51.65</v>
      </c>
      <c r="T269" s="22">
        <v>54.63</v>
      </c>
      <c r="U269" s="22">
        <v>55.65</v>
      </c>
      <c r="V269" s="22">
        <v>54.96</v>
      </c>
      <c r="W269" s="22">
        <v>53.73</v>
      </c>
      <c r="X269" s="22">
        <v>49.24</v>
      </c>
      <c r="Y269" s="22">
        <v>44.7</v>
      </c>
    </row>
    <row r="270" spans="1:25" x14ac:dyDescent="0.2">
      <c r="A270" s="21">
        <v>24</v>
      </c>
      <c r="B270" s="22">
        <v>39.049999999999997</v>
      </c>
      <c r="C270" s="22">
        <v>34.729999999999997</v>
      </c>
      <c r="D270" s="22">
        <v>33.85</v>
      </c>
      <c r="E270" s="22">
        <v>33.409999999999997</v>
      </c>
      <c r="F270" s="22">
        <v>33.82</v>
      </c>
      <c r="G270" s="22">
        <v>34.93</v>
      </c>
      <c r="H270" s="22">
        <v>38.450000000000003</v>
      </c>
      <c r="I270" s="22">
        <v>48.33</v>
      </c>
      <c r="J270" s="22">
        <v>53.78</v>
      </c>
      <c r="K270" s="22">
        <v>57.36</v>
      </c>
      <c r="L270" s="22">
        <v>59.03</v>
      </c>
      <c r="M270" s="22">
        <v>58.98</v>
      </c>
      <c r="N270" s="22">
        <v>56.69</v>
      </c>
      <c r="O270" s="22">
        <v>58.3</v>
      </c>
      <c r="P270" s="22">
        <v>58.62</v>
      </c>
      <c r="Q270" s="22">
        <v>56.59</v>
      </c>
      <c r="R270" s="22">
        <v>54.38</v>
      </c>
      <c r="S270" s="22">
        <v>52.09</v>
      </c>
      <c r="T270" s="22">
        <v>55.56</v>
      </c>
      <c r="U270" s="22">
        <v>56.33</v>
      </c>
      <c r="V270" s="22">
        <v>54.81</v>
      </c>
      <c r="W270" s="22">
        <v>53.77</v>
      </c>
      <c r="X270" s="22">
        <v>49.69</v>
      </c>
      <c r="Y270" s="22">
        <v>44.37</v>
      </c>
    </row>
    <row r="271" spans="1:25" x14ac:dyDescent="0.2">
      <c r="A271" s="21">
        <v>25</v>
      </c>
      <c r="B271" s="22">
        <v>43.65</v>
      </c>
      <c r="C271" s="22">
        <v>40.65</v>
      </c>
      <c r="D271" s="22">
        <v>40.06</v>
      </c>
      <c r="E271" s="22">
        <v>39.5</v>
      </c>
      <c r="F271" s="22">
        <v>39.409999999999997</v>
      </c>
      <c r="G271" s="22">
        <v>39.92</v>
      </c>
      <c r="H271" s="22">
        <v>39.92</v>
      </c>
      <c r="I271" s="22">
        <v>43.24</v>
      </c>
      <c r="J271" s="22">
        <v>47</v>
      </c>
      <c r="K271" s="22">
        <v>49.87</v>
      </c>
      <c r="L271" s="22">
        <v>53.45</v>
      </c>
      <c r="M271" s="22">
        <v>53.79</v>
      </c>
      <c r="N271" s="22">
        <v>52.79</v>
      </c>
      <c r="O271" s="22">
        <v>50.26</v>
      </c>
      <c r="P271" s="22">
        <v>49.81</v>
      </c>
      <c r="Q271" s="22">
        <v>49.27</v>
      </c>
      <c r="R271" s="22">
        <v>48.99</v>
      </c>
      <c r="S271" s="22">
        <v>49.83</v>
      </c>
      <c r="T271" s="22">
        <v>55.98</v>
      </c>
      <c r="U271" s="22">
        <v>56.71</v>
      </c>
      <c r="V271" s="22">
        <v>54.03</v>
      </c>
      <c r="W271" s="22">
        <v>51.5</v>
      </c>
      <c r="X271" s="22">
        <v>48.2</v>
      </c>
      <c r="Y271" s="22">
        <v>45.11</v>
      </c>
    </row>
    <row r="272" spans="1:25" x14ac:dyDescent="0.2">
      <c r="A272" s="21">
        <v>26</v>
      </c>
      <c r="B272" s="22">
        <v>42.02</v>
      </c>
      <c r="C272" s="22">
        <v>38.9</v>
      </c>
      <c r="D272" s="22">
        <v>37.28</v>
      </c>
      <c r="E272" s="22">
        <v>35.69</v>
      </c>
      <c r="F272" s="22">
        <v>34.770000000000003</v>
      </c>
      <c r="G272" s="22">
        <v>35.369999999999997</v>
      </c>
      <c r="H272" s="22">
        <v>36.25</v>
      </c>
      <c r="I272" s="22">
        <v>38.06</v>
      </c>
      <c r="J272" s="22">
        <v>41.98</v>
      </c>
      <c r="K272" s="22">
        <v>44.59</v>
      </c>
      <c r="L272" s="22">
        <v>46.26</v>
      </c>
      <c r="M272" s="22">
        <v>46.89</v>
      </c>
      <c r="N272" s="22">
        <v>46.67</v>
      </c>
      <c r="O272" s="22">
        <v>46.36</v>
      </c>
      <c r="P272" s="22">
        <v>46.28</v>
      </c>
      <c r="Q272" s="22">
        <v>46.05</v>
      </c>
      <c r="R272" s="22">
        <v>45.32</v>
      </c>
      <c r="S272" s="22">
        <v>47.33</v>
      </c>
      <c r="T272" s="22">
        <v>52.47</v>
      </c>
      <c r="U272" s="22">
        <v>54.54</v>
      </c>
      <c r="V272" s="22">
        <v>50.9</v>
      </c>
      <c r="W272" s="22">
        <v>49.98</v>
      </c>
      <c r="X272" s="22">
        <v>46.55</v>
      </c>
      <c r="Y272" s="22">
        <v>44.24</v>
      </c>
    </row>
    <row r="273" spans="1:25" x14ac:dyDescent="0.2">
      <c r="A273" s="21">
        <v>27</v>
      </c>
      <c r="B273" s="22">
        <v>36.89</v>
      </c>
      <c r="C273" s="22">
        <v>33.520000000000003</v>
      </c>
      <c r="D273" s="22">
        <v>32.89</v>
      </c>
      <c r="E273" s="22">
        <v>32.51</v>
      </c>
      <c r="F273" s="22">
        <v>32.520000000000003</v>
      </c>
      <c r="G273" s="22">
        <v>33.47</v>
      </c>
      <c r="H273" s="22">
        <v>39.96</v>
      </c>
      <c r="I273" s="22">
        <v>50.63</v>
      </c>
      <c r="J273" s="22">
        <v>54.2</v>
      </c>
      <c r="K273" s="22">
        <v>57.3</v>
      </c>
      <c r="L273" s="22">
        <v>58.8</v>
      </c>
      <c r="M273" s="22">
        <v>58.67</v>
      </c>
      <c r="N273" s="22">
        <v>57.06</v>
      </c>
      <c r="O273" s="22">
        <v>58.13</v>
      </c>
      <c r="P273" s="22">
        <v>57.85</v>
      </c>
      <c r="Q273" s="22">
        <v>56.41</v>
      </c>
      <c r="R273" s="22">
        <v>54.29</v>
      </c>
      <c r="S273" s="22">
        <v>53.01</v>
      </c>
      <c r="T273" s="22">
        <v>55.93</v>
      </c>
      <c r="U273" s="22">
        <v>56.28</v>
      </c>
      <c r="V273" s="22">
        <v>54.57</v>
      </c>
      <c r="W273" s="22">
        <v>53.46</v>
      </c>
      <c r="X273" s="22">
        <v>49.58</v>
      </c>
      <c r="Y273" s="22">
        <v>41.84</v>
      </c>
    </row>
    <row r="274" spans="1:25" x14ac:dyDescent="0.2">
      <c r="A274" s="21">
        <v>28</v>
      </c>
      <c r="B274" s="22">
        <v>39.69</v>
      </c>
      <c r="C274" s="22">
        <v>35.549999999999997</v>
      </c>
      <c r="D274" s="22">
        <v>35.020000000000003</v>
      </c>
      <c r="E274" s="22">
        <v>34.770000000000003</v>
      </c>
      <c r="F274" s="22">
        <v>34.840000000000003</v>
      </c>
      <c r="G274" s="22">
        <v>35.46</v>
      </c>
      <c r="H274" s="22">
        <v>40.98</v>
      </c>
      <c r="I274" s="22">
        <v>49.21</v>
      </c>
      <c r="J274" s="22">
        <v>54.4</v>
      </c>
      <c r="K274" s="22">
        <v>56.58</v>
      </c>
      <c r="L274" s="22">
        <v>58.01</v>
      </c>
      <c r="M274" s="22">
        <v>58.22</v>
      </c>
      <c r="N274" s="22">
        <v>56.35</v>
      </c>
      <c r="O274" s="22">
        <v>57.91</v>
      </c>
      <c r="P274" s="22">
        <v>57.72</v>
      </c>
      <c r="Q274" s="22">
        <v>56.39</v>
      </c>
      <c r="R274" s="22">
        <v>55</v>
      </c>
      <c r="S274" s="22">
        <v>53.29</v>
      </c>
      <c r="T274" s="22">
        <v>56.17</v>
      </c>
      <c r="U274" s="22">
        <v>56.77</v>
      </c>
      <c r="V274" s="22">
        <v>56.25</v>
      </c>
      <c r="W274" s="22">
        <v>55.15</v>
      </c>
      <c r="X274" s="22">
        <v>50.51</v>
      </c>
      <c r="Y274" s="22">
        <v>44.84</v>
      </c>
    </row>
    <row r="275" spans="1:25" x14ac:dyDescent="0.2">
      <c r="A275" s="21">
        <v>29</v>
      </c>
      <c r="B275" s="22">
        <v>39.5</v>
      </c>
      <c r="C275" s="22">
        <v>33.69</v>
      </c>
      <c r="D275" s="22">
        <v>32.92</v>
      </c>
      <c r="E275" s="22">
        <v>32.57</v>
      </c>
      <c r="F275" s="22">
        <v>32.69</v>
      </c>
      <c r="G275" s="22">
        <v>33.89</v>
      </c>
      <c r="H275" s="22">
        <v>39.78</v>
      </c>
      <c r="I275" s="22">
        <v>48.66</v>
      </c>
      <c r="J275" s="22">
        <v>53.62</v>
      </c>
      <c r="K275" s="22">
        <v>56.3</v>
      </c>
      <c r="L275" s="22">
        <v>57.9</v>
      </c>
      <c r="M275" s="22">
        <v>58.61</v>
      </c>
      <c r="N275" s="22">
        <v>56.77</v>
      </c>
      <c r="O275" s="22">
        <v>58.91</v>
      </c>
      <c r="P275" s="22">
        <v>57.28</v>
      </c>
      <c r="Q275" s="22">
        <v>56.33</v>
      </c>
      <c r="R275" s="22">
        <v>54.84</v>
      </c>
      <c r="S275" s="22">
        <v>53.9</v>
      </c>
      <c r="T275" s="22">
        <v>54.92</v>
      </c>
      <c r="U275" s="22">
        <v>55.46</v>
      </c>
      <c r="V275" s="22">
        <v>54.74</v>
      </c>
      <c r="W275" s="22">
        <v>54.2</v>
      </c>
      <c r="X275" s="22">
        <v>50.58</v>
      </c>
      <c r="Y275" s="22">
        <v>44.61</v>
      </c>
    </row>
    <row r="276" spans="1:25" x14ac:dyDescent="0.2">
      <c r="A276" s="21">
        <v>30</v>
      </c>
      <c r="B276" s="22">
        <v>40.799999999999997</v>
      </c>
      <c r="C276" s="22">
        <v>36.96</v>
      </c>
      <c r="D276" s="22">
        <v>35.75</v>
      </c>
      <c r="E276" s="22">
        <v>35.619999999999997</v>
      </c>
      <c r="F276" s="22">
        <v>35.93</v>
      </c>
      <c r="G276" s="22">
        <v>36.520000000000003</v>
      </c>
      <c r="H276" s="22">
        <v>39.51</v>
      </c>
      <c r="I276" s="22">
        <v>49.58</v>
      </c>
      <c r="J276" s="22">
        <v>54.24</v>
      </c>
      <c r="K276" s="22">
        <v>57.57</v>
      </c>
      <c r="L276" s="22">
        <v>58.4</v>
      </c>
      <c r="M276" s="22">
        <v>58.97</v>
      </c>
      <c r="N276" s="22">
        <v>58.04</v>
      </c>
      <c r="O276" s="22">
        <v>59.62</v>
      </c>
      <c r="P276" s="22">
        <v>58.32</v>
      </c>
      <c r="Q276" s="22">
        <v>57.44</v>
      </c>
      <c r="R276" s="22">
        <v>55.99</v>
      </c>
      <c r="S276" s="22">
        <v>54.31</v>
      </c>
      <c r="T276" s="22">
        <v>56.34</v>
      </c>
      <c r="U276" s="22">
        <v>56.89</v>
      </c>
      <c r="V276" s="22">
        <v>55.57</v>
      </c>
      <c r="W276" s="22">
        <v>55.79</v>
      </c>
      <c r="X276" s="22">
        <v>51.86</v>
      </c>
      <c r="Y276" s="22">
        <v>45.82</v>
      </c>
    </row>
    <row r="277" spans="1:25" x14ac:dyDescent="0.2">
      <c r="A277" s="21">
        <v>31</v>
      </c>
      <c r="B277" s="22">
        <v>39.549999999999997</v>
      </c>
      <c r="C277" s="22">
        <v>36.020000000000003</v>
      </c>
      <c r="D277" s="22">
        <v>35.369999999999997</v>
      </c>
      <c r="E277" s="22">
        <v>35.5</v>
      </c>
      <c r="F277" s="22">
        <v>35.82</v>
      </c>
      <c r="G277" s="22">
        <v>36.380000000000003</v>
      </c>
      <c r="H277" s="22">
        <v>39.840000000000003</v>
      </c>
      <c r="I277" s="22">
        <v>48.35</v>
      </c>
      <c r="J277" s="22">
        <v>55.75</v>
      </c>
      <c r="K277" s="22">
        <v>58.53</v>
      </c>
      <c r="L277" s="22">
        <v>59.04</v>
      </c>
      <c r="M277" s="22">
        <v>60.11</v>
      </c>
      <c r="N277" s="22">
        <v>58.46</v>
      </c>
      <c r="O277" s="22">
        <v>60.06</v>
      </c>
      <c r="P277" s="22">
        <v>59.08</v>
      </c>
      <c r="Q277" s="22">
        <v>57.7</v>
      </c>
      <c r="R277" s="22">
        <v>56.67</v>
      </c>
      <c r="S277" s="22">
        <v>55.51</v>
      </c>
      <c r="T277" s="22">
        <v>57.12</v>
      </c>
      <c r="U277" s="22">
        <v>57.77</v>
      </c>
      <c r="V277" s="22">
        <v>57.12</v>
      </c>
      <c r="W277" s="22">
        <v>55.97</v>
      </c>
      <c r="X277" s="22">
        <v>50.75</v>
      </c>
      <c r="Y277" s="22">
        <v>45.72</v>
      </c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21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21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0.03</v>
      </c>
      <c r="X284" s="27">
        <v>0</v>
      </c>
      <c r="Y284" s="27">
        <v>0</v>
      </c>
    </row>
    <row r="285" spans="1:25" x14ac:dyDescent="0.2">
      <c r="A285" s="2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1.9</v>
      </c>
      <c r="Q285" s="27">
        <v>1.82</v>
      </c>
      <c r="R285" s="27">
        <v>5.88</v>
      </c>
      <c r="S285" s="27">
        <v>5.08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2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3.89</v>
      </c>
      <c r="H286" s="27">
        <v>5.13</v>
      </c>
      <c r="I286" s="27">
        <v>3.7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7.95</v>
      </c>
      <c r="Q286" s="27">
        <v>8.6999999999999993</v>
      </c>
      <c r="R286" s="27">
        <v>11.78</v>
      </c>
      <c r="S286" s="27">
        <v>10.98</v>
      </c>
      <c r="T286" s="27">
        <v>2.5</v>
      </c>
      <c r="U286" s="27">
        <v>2.86</v>
      </c>
      <c r="V286" s="27">
        <v>7.5</v>
      </c>
      <c r="W286" s="27">
        <v>0</v>
      </c>
      <c r="X286" s="27">
        <v>0</v>
      </c>
      <c r="Y286" s="27">
        <v>0</v>
      </c>
    </row>
    <row r="287" spans="1:25" x14ac:dyDescent="0.2">
      <c r="A287" s="2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0.8</v>
      </c>
      <c r="G287" s="27">
        <v>6.83</v>
      </c>
      <c r="H287" s="27">
        <v>17.86</v>
      </c>
      <c r="I287" s="27">
        <v>15.55</v>
      </c>
      <c r="J287" s="27">
        <v>1.72</v>
      </c>
      <c r="K287" s="27">
        <v>5.0599999999999996</v>
      </c>
      <c r="L287" s="27">
        <v>5.0199999999999996</v>
      </c>
      <c r="M287" s="27">
        <v>4.3600000000000003</v>
      </c>
      <c r="N287" s="27">
        <v>0</v>
      </c>
      <c r="O287" s="27">
        <v>0</v>
      </c>
      <c r="P287" s="27">
        <v>0</v>
      </c>
      <c r="Q287" s="27">
        <v>0.91</v>
      </c>
      <c r="R287" s="27">
        <v>3.27</v>
      </c>
      <c r="S287" s="27">
        <v>4.78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2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1.31</v>
      </c>
      <c r="H288" s="27">
        <v>12.38</v>
      </c>
      <c r="I288" s="27">
        <v>13.19</v>
      </c>
      <c r="J288" s="27">
        <v>0.95</v>
      </c>
      <c r="K288" s="27">
        <v>3.38</v>
      </c>
      <c r="L288" s="27">
        <v>4.3099999999999996</v>
      </c>
      <c r="M288" s="27">
        <v>3.33</v>
      </c>
      <c r="N288" s="27">
        <v>7.89</v>
      </c>
      <c r="O288" s="27">
        <v>7.48</v>
      </c>
      <c r="P288" s="27">
        <v>9.64</v>
      </c>
      <c r="Q288" s="27">
        <v>9.94</v>
      </c>
      <c r="R288" s="27">
        <v>16.96</v>
      </c>
      <c r="S288" s="27">
        <v>17.97</v>
      </c>
      <c r="T288" s="27">
        <v>6.87</v>
      </c>
      <c r="U288" s="27">
        <v>6.38</v>
      </c>
      <c r="V288" s="27">
        <v>12.63</v>
      </c>
      <c r="W288" s="27">
        <v>8.68</v>
      </c>
      <c r="X288" s="27">
        <v>1.05</v>
      </c>
      <c r="Y288" s="27">
        <v>0</v>
      </c>
    </row>
    <row r="289" spans="1:25" x14ac:dyDescent="0.2">
      <c r="A289" s="2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0.16</v>
      </c>
      <c r="G289" s="27">
        <v>4.32</v>
      </c>
      <c r="H289" s="27">
        <v>8.27</v>
      </c>
      <c r="I289" s="27">
        <v>9.49</v>
      </c>
      <c r="J289" s="27">
        <v>4.1500000000000004</v>
      </c>
      <c r="K289" s="27">
        <v>4.24</v>
      </c>
      <c r="L289" s="27">
        <v>0.01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2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4.46</v>
      </c>
      <c r="S290" s="27">
        <v>7.35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2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0.71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2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6.01</v>
      </c>
      <c r="I292" s="27">
        <v>2.35</v>
      </c>
      <c r="J292" s="27">
        <v>2.44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21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0.92</v>
      </c>
      <c r="H293" s="27">
        <v>5.01</v>
      </c>
      <c r="I293" s="27">
        <v>0</v>
      </c>
      <c r="J293" s="27">
        <v>2.57</v>
      </c>
      <c r="K293" s="27">
        <v>2.1</v>
      </c>
      <c r="L293" s="27">
        <v>2.67</v>
      </c>
      <c r="M293" s="27">
        <v>1.36</v>
      </c>
      <c r="N293" s="27">
        <v>1.65</v>
      </c>
      <c r="O293" s="27">
        <v>1.5</v>
      </c>
      <c r="P293" s="27">
        <v>2.86</v>
      </c>
      <c r="Q293" s="27">
        <v>3.14</v>
      </c>
      <c r="R293" s="27">
        <v>9.27</v>
      </c>
      <c r="S293" s="27">
        <v>9.31</v>
      </c>
      <c r="T293" s="27">
        <v>9.19</v>
      </c>
      <c r="U293" s="27">
        <v>5.68</v>
      </c>
      <c r="V293" s="27">
        <v>6.36</v>
      </c>
      <c r="W293" s="27">
        <v>5.53</v>
      </c>
      <c r="X293" s="27">
        <v>0</v>
      </c>
      <c r="Y293" s="27">
        <v>0</v>
      </c>
    </row>
    <row r="294" spans="1:25" x14ac:dyDescent="0.2">
      <c r="A294" s="21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4.47</v>
      </c>
      <c r="H294" s="27">
        <v>6.51</v>
      </c>
      <c r="I294" s="27">
        <v>5.37</v>
      </c>
      <c r="J294" s="27">
        <v>2.39</v>
      </c>
      <c r="K294" s="27">
        <v>2.12</v>
      </c>
      <c r="L294" s="27">
        <v>2.29</v>
      </c>
      <c r="M294" s="27">
        <v>0.95</v>
      </c>
      <c r="N294" s="27">
        <v>0</v>
      </c>
      <c r="O294" s="27">
        <v>0</v>
      </c>
      <c r="P294" s="27">
        <v>0.82</v>
      </c>
      <c r="Q294" s="27">
        <v>0.77</v>
      </c>
      <c r="R294" s="27">
        <v>6.22</v>
      </c>
      <c r="S294" s="27">
        <v>5.01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2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1.98</v>
      </c>
      <c r="H295" s="27">
        <v>11.21</v>
      </c>
      <c r="I295" s="27">
        <v>12.98</v>
      </c>
      <c r="J295" s="27">
        <v>9.68</v>
      </c>
      <c r="K295" s="27">
        <v>0.66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2.2799999999999998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2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3.76</v>
      </c>
      <c r="G296" s="27">
        <v>6.73</v>
      </c>
      <c r="H296" s="27">
        <v>22.27</v>
      </c>
      <c r="I296" s="27">
        <v>15.68</v>
      </c>
      <c r="J296" s="27">
        <v>18.36</v>
      </c>
      <c r="K296" s="27">
        <v>9.94</v>
      </c>
      <c r="L296" s="27">
        <v>4.46</v>
      </c>
      <c r="M296" s="27">
        <v>1.72</v>
      </c>
      <c r="N296" s="27">
        <v>5.85</v>
      </c>
      <c r="O296" s="27">
        <v>2</v>
      </c>
      <c r="P296" s="27">
        <v>0</v>
      </c>
      <c r="Q296" s="27">
        <v>0</v>
      </c>
      <c r="R296" s="27">
        <v>0</v>
      </c>
      <c r="S296" s="27">
        <v>6.95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2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12.17</v>
      </c>
      <c r="H297" s="27">
        <v>18.96</v>
      </c>
      <c r="I297" s="27">
        <v>15.32</v>
      </c>
      <c r="J297" s="27">
        <v>19.77</v>
      </c>
      <c r="K297" s="27">
        <v>10.86</v>
      </c>
      <c r="L297" s="27">
        <v>6.7</v>
      </c>
      <c r="M297" s="27">
        <v>4.33</v>
      </c>
      <c r="N297" s="27">
        <v>11.66</v>
      </c>
      <c r="O297" s="27">
        <v>0.02</v>
      </c>
      <c r="P297" s="27">
        <v>0</v>
      </c>
      <c r="Q297" s="27">
        <v>7.6</v>
      </c>
      <c r="R297" s="27">
        <v>10.210000000000001</v>
      </c>
      <c r="S297" s="27">
        <v>15.46</v>
      </c>
      <c r="T297" s="27">
        <v>1.91</v>
      </c>
      <c r="U297" s="27">
        <v>0</v>
      </c>
      <c r="V297" s="27">
        <v>0</v>
      </c>
      <c r="W297" s="27">
        <v>0</v>
      </c>
      <c r="X297" s="27">
        <v>0.01</v>
      </c>
      <c r="Y297" s="27">
        <v>1.57</v>
      </c>
    </row>
    <row r="298" spans="1:25" x14ac:dyDescent="0.2">
      <c r="A298" s="21">
        <v>16</v>
      </c>
      <c r="B298" s="27">
        <v>0.44</v>
      </c>
      <c r="C298" s="27">
        <v>0.08</v>
      </c>
      <c r="D298" s="27">
        <v>0</v>
      </c>
      <c r="E298" s="27">
        <v>0.55000000000000004</v>
      </c>
      <c r="F298" s="27">
        <v>2.33</v>
      </c>
      <c r="G298" s="27">
        <v>6.49</v>
      </c>
      <c r="H298" s="27">
        <v>20.28</v>
      </c>
      <c r="I298" s="27">
        <v>9.09</v>
      </c>
      <c r="J298" s="27">
        <v>15.49</v>
      </c>
      <c r="K298" s="27">
        <v>6.04</v>
      </c>
      <c r="L298" s="27">
        <v>0.52</v>
      </c>
      <c r="M298" s="27">
        <v>0</v>
      </c>
      <c r="N298" s="27">
        <v>1.85</v>
      </c>
      <c r="O298" s="27">
        <v>27.38</v>
      </c>
      <c r="P298" s="27">
        <v>28.62</v>
      </c>
      <c r="Q298" s="27">
        <v>9.7899999999999991</v>
      </c>
      <c r="R298" s="27">
        <v>3.85</v>
      </c>
      <c r="S298" s="27">
        <v>8.99</v>
      </c>
      <c r="T298" s="27">
        <v>2.31</v>
      </c>
      <c r="U298" s="27">
        <v>0</v>
      </c>
      <c r="V298" s="27">
        <v>0</v>
      </c>
      <c r="W298" s="27">
        <v>0</v>
      </c>
      <c r="X298" s="27">
        <v>0</v>
      </c>
      <c r="Y298" s="27">
        <v>3.62</v>
      </c>
    </row>
    <row r="299" spans="1:25" x14ac:dyDescent="0.2">
      <c r="A299" s="21">
        <v>17</v>
      </c>
      <c r="B299" s="27">
        <v>0.23</v>
      </c>
      <c r="C299" s="27">
        <v>0.1</v>
      </c>
      <c r="D299" s="27">
        <v>0</v>
      </c>
      <c r="E299" s="27">
        <v>0</v>
      </c>
      <c r="F299" s="27">
        <v>4.08</v>
      </c>
      <c r="G299" s="27">
        <v>11.55</v>
      </c>
      <c r="H299" s="27">
        <v>22.53</v>
      </c>
      <c r="I299" s="27">
        <v>11.53</v>
      </c>
      <c r="J299" s="27">
        <v>15.07</v>
      </c>
      <c r="K299" s="27">
        <v>6.78</v>
      </c>
      <c r="L299" s="27">
        <v>0.11</v>
      </c>
      <c r="M299" s="27">
        <v>0</v>
      </c>
      <c r="N299" s="27">
        <v>2.4700000000000002</v>
      </c>
      <c r="O299" s="27">
        <v>0</v>
      </c>
      <c r="P299" s="27">
        <v>0</v>
      </c>
      <c r="Q299" s="27">
        <v>0</v>
      </c>
      <c r="R299" s="27">
        <v>0</v>
      </c>
      <c r="S299" s="27">
        <v>6.05</v>
      </c>
      <c r="T299" s="27">
        <v>4.47</v>
      </c>
      <c r="U299" s="27">
        <v>0</v>
      </c>
      <c r="V299" s="27">
        <v>0</v>
      </c>
      <c r="W299" s="27">
        <v>0</v>
      </c>
      <c r="X299" s="27">
        <v>1.05</v>
      </c>
      <c r="Y299" s="27">
        <v>0.91</v>
      </c>
    </row>
    <row r="300" spans="1:25" x14ac:dyDescent="0.2">
      <c r="A300" s="21">
        <v>18</v>
      </c>
      <c r="B300" s="27">
        <v>4.5</v>
      </c>
      <c r="C300" s="27">
        <v>8.0500000000000007</v>
      </c>
      <c r="D300" s="27">
        <v>0.26</v>
      </c>
      <c r="E300" s="27">
        <v>0.23</v>
      </c>
      <c r="F300" s="27">
        <v>2.41</v>
      </c>
      <c r="G300" s="27">
        <v>4.45</v>
      </c>
      <c r="H300" s="27">
        <v>10.97</v>
      </c>
      <c r="I300" s="27">
        <v>9.15</v>
      </c>
      <c r="J300" s="27">
        <v>7.76</v>
      </c>
      <c r="K300" s="27">
        <v>5.31</v>
      </c>
      <c r="L300" s="27">
        <v>6.07</v>
      </c>
      <c r="M300" s="27">
        <v>4.4800000000000004</v>
      </c>
      <c r="N300" s="27">
        <v>7.63</v>
      </c>
      <c r="O300" s="27">
        <v>7.87</v>
      </c>
      <c r="P300" s="27">
        <v>8.93</v>
      </c>
      <c r="Q300" s="27">
        <v>9.9</v>
      </c>
      <c r="R300" s="27">
        <v>11.38</v>
      </c>
      <c r="S300" s="27">
        <v>18.03</v>
      </c>
      <c r="T300" s="27">
        <v>6.83</v>
      </c>
      <c r="U300" s="27">
        <v>0</v>
      </c>
      <c r="V300" s="27">
        <v>8.35</v>
      </c>
      <c r="W300" s="27">
        <v>5.03</v>
      </c>
      <c r="X300" s="27">
        <v>2.8</v>
      </c>
      <c r="Y300" s="27">
        <v>0</v>
      </c>
    </row>
    <row r="301" spans="1:25" x14ac:dyDescent="0.2">
      <c r="A301" s="21">
        <v>19</v>
      </c>
      <c r="B301" s="27">
        <v>0</v>
      </c>
      <c r="C301" s="27">
        <v>0.24</v>
      </c>
      <c r="D301" s="27">
        <v>5.23</v>
      </c>
      <c r="E301" s="27">
        <v>4.55</v>
      </c>
      <c r="F301" s="27">
        <v>6.65</v>
      </c>
      <c r="G301" s="27">
        <v>9.23</v>
      </c>
      <c r="H301" s="27">
        <v>13.39</v>
      </c>
      <c r="I301" s="27">
        <v>17.559999999999999</v>
      </c>
      <c r="J301" s="27">
        <v>7.99</v>
      </c>
      <c r="K301" s="27">
        <v>5.2</v>
      </c>
      <c r="L301" s="27">
        <v>4.29</v>
      </c>
      <c r="M301" s="27">
        <v>3.39</v>
      </c>
      <c r="N301" s="27">
        <v>1.23</v>
      </c>
      <c r="O301" s="27">
        <v>0.78</v>
      </c>
      <c r="P301" s="27">
        <v>1.78</v>
      </c>
      <c r="Q301" s="27">
        <v>2.4500000000000002</v>
      </c>
      <c r="R301" s="27">
        <v>6.01</v>
      </c>
      <c r="S301" s="27">
        <v>17.55</v>
      </c>
      <c r="T301" s="27">
        <v>6.7</v>
      </c>
      <c r="U301" s="27">
        <v>2.87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21">
        <v>20</v>
      </c>
      <c r="B302" s="27">
        <v>1.97</v>
      </c>
      <c r="C302" s="27">
        <v>2.98</v>
      </c>
      <c r="D302" s="27">
        <v>2.13</v>
      </c>
      <c r="E302" s="27">
        <v>5.8</v>
      </c>
      <c r="F302" s="27">
        <v>6.89</v>
      </c>
      <c r="G302" s="27">
        <v>10.02</v>
      </c>
      <c r="H302" s="27">
        <v>24.87</v>
      </c>
      <c r="I302" s="27">
        <v>21.58</v>
      </c>
      <c r="J302" s="27">
        <v>32.6</v>
      </c>
      <c r="K302" s="27">
        <v>27.63</v>
      </c>
      <c r="L302" s="27">
        <v>13.76</v>
      </c>
      <c r="M302" s="27">
        <v>5.39</v>
      </c>
      <c r="N302" s="27">
        <v>13.63</v>
      </c>
      <c r="O302" s="27">
        <v>15.85</v>
      </c>
      <c r="P302" s="27">
        <v>10.3</v>
      </c>
      <c r="Q302" s="27">
        <v>9.43</v>
      </c>
      <c r="R302" s="27">
        <v>16.7</v>
      </c>
      <c r="S302" s="27">
        <v>19.45</v>
      </c>
      <c r="T302" s="27">
        <v>16.100000000000001</v>
      </c>
      <c r="U302" s="27">
        <v>14.94</v>
      </c>
      <c r="V302" s="27">
        <v>6.41</v>
      </c>
      <c r="W302" s="27">
        <v>0</v>
      </c>
      <c r="X302" s="27">
        <v>0</v>
      </c>
      <c r="Y302" s="27">
        <v>0</v>
      </c>
    </row>
    <row r="303" spans="1:25" x14ac:dyDescent="0.2">
      <c r="A303" s="21">
        <v>21</v>
      </c>
      <c r="B303" s="27">
        <v>4.12</v>
      </c>
      <c r="C303" s="27">
        <v>6.18</v>
      </c>
      <c r="D303" s="27">
        <v>6.47</v>
      </c>
      <c r="E303" s="27">
        <v>7.46</v>
      </c>
      <c r="F303" s="27">
        <v>8.74</v>
      </c>
      <c r="G303" s="27">
        <v>16.32</v>
      </c>
      <c r="H303" s="27">
        <v>26.18</v>
      </c>
      <c r="I303" s="27">
        <v>23.67</v>
      </c>
      <c r="J303" s="27">
        <v>31.29</v>
      </c>
      <c r="K303" s="27">
        <v>28.6</v>
      </c>
      <c r="L303" s="27">
        <v>10.71</v>
      </c>
      <c r="M303" s="27">
        <v>5.67</v>
      </c>
      <c r="N303" s="27">
        <v>16.59</v>
      </c>
      <c r="O303" s="27">
        <v>11.76</v>
      </c>
      <c r="P303" s="27">
        <v>13.71</v>
      </c>
      <c r="Q303" s="27">
        <v>13.34</v>
      </c>
      <c r="R303" s="27">
        <v>13.72</v>
      </c>
      <c r="S303" s="27">
        <v>17.34</v>
      </c>
      <c r="T303" s="27">
        <v>13.21</v>
      </c>
      <c r="U303" s="27">
        <v>9.4600000000000009</v>
      </c>
      <c r="V303" s="27">
        <v>1.86</v>
      </c>
      <c r="W303" s="27">
        <v>0</v>
      </c>
      <c r="X303" s="27">
        <v>0</v>
      </c>
      <c r="Y303" s="27">
        <v>0</v>
      </c>
    </row>
    <row r="304" spans="1:25" x14ac:dyDescent="0.2">
      <c r="A304" s="2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0.33</v>
      </c>
      <c r="G304" s="27">
        <v>8.08</v>
      </c>
      <c r="H304" s="27">
        <v>26.67</v>
      </c>
      <c r="I304" s="27">
        <v>12.04</v>
      </c>
      <c r="J304" s="27">
        <v>21.42</v>
      </c>
      <c r="K304" s="27">
        <v>12.58</v>
      </c>
      <c r="L304" s="27">
        <v>8.11</v>
      </c>
      <c r="M304" s="27">
        <v>4.78</v>
      </c>
      <c r="N304" s="27">
        <v>9.27</v>
      </c>
      <c r="O304" s="27">
        <v>5.64</v>
      </c>
      <c r="P304" s="27">
        <v>3.95</v>
      </c>
      <c r="Q304" s="27">
        <v>4.53</v>
      </c>
      <c r="R304" s="27">
        <v>8.0399999999999991</v>
      </c>
      <c r="S304" s="27">
        <v>14</v>
      </c>
      <c r="T304" s="27">
        <v>6.69</v>
      </c>
      <c r="U304" s="27">
        <v>1.52</v>
      </c>
      <c r="V304" s="27">
        <v>0</v>
      </c>
      <c r="W304" s="27">
        <v>0</v>
      </c>
      <c r="X304" s="27">
        <v>1.47</v>
      </c>
      <c r="Y304" s="27">
        <v>7.0000000000000007E-2</v>
      </c>
    </row>
    <row r="305" spans="1:25" x14ac:dyDescent="0.2">
      <c r="A305" s="21">
        <v>23</v>
      </c>
      <c r="B305" s="27">
        <v>0</v>
      </c>
      <c r="C305" s="27">
        <v>0.11</v>
      </c>
      <c r="D305" s="27">
        <v>0.06</v>
      </c>
      <c r="E305" s="27">
        <v>0.08</v>
      </c>
      <c r="F305" s="27">
        <v>0.02</v>
      </c>
      <c r="G305" s="27">
        <v>4.46</v>
      </c>
      <c r="H305" s="27">
        <v>20.09</v>
      </c>
      <c r="I305" s="27">
        <v>14.55</v>
      </c>
      <c r="J305" s="27">
        <v>11.06</v>
      </c>
      <c r="K305" s="27">
        <v>6.12</v>
      </c>
      <c r="L305" s="27">
        <v>0.27</v>
      </c>
      <c r="M305" s="27">
        <v>0.04</v>
      </c>
      <c r="N305" s="27">
        <v>3.62</v>
      </c>
      <c r="O305" s="27">
        <v>1.1299999999999999</v>
      </c>
      <c r="P305" s="27">
        <v>0.23</v>
      </c>
      <c r="Q305" s="27">
        <v>0.65</v>
      </c>
      <c r="R305" s="27">
        <v>0.08</v>
      </c>
      <c r="S305" s="27">
        <v>0.89</v>
      </c>
      <c r="T305" s="27">
        <v>4.28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21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0.51</v>
      </c>
      <c r="G306" s="27">
        <v>11.6</v>
      </c>
      <c r="H306" s="27">
        <v>22.7</v>
      </c>
      <c r="I306" s="27">
        <v>10.6</v>
      </c>
      <c r="J306" s="27">
        <v>14.92</v>
      </c>
      <c r="K306" s="27">
        <v>10.75</v>
      </c>
      <c r="L306" s="27">
        <v>0.52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8.7799999999999994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2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2.2400000000000002</v>
      </c>
      <c r="G307" s="27">
        <v>3.04</v>
      </c>
      <c r="H307" s="27">
        <v>13.76</v>
      </c>
      <c r="I307" s="27">
        <v>9.9499999999999993</v>
      </c>
      <c r="J307" s="27">
        <v>12.28</v>
      </c>
      <c r="K307" s="27">
        <v>12.34</v>
      </c>
      <c r="L307" s="27">
        <v>8.65</v>
      </c>
      <c r="M307" s="27">
        <v>5.46</v>
      </c>
      <c r="N307" s="27">
        <v>8.4</v>
      </c>
      <c r="O307" s="27">
        <v>13.97</v>
      </c>
      <c r="P307" s="27">
        <v>17.39</v>
      </c>
      <c r="Q307" s="27">
        <v>18.48</v>
      </c>
      <c r="R307" s="27">
        <v>16.989999999999998</v>
      </c>
      <c r="S307" s="27">
        <v>17.010000000000002</v>
      </c>
      <c r="T307" s="27">
        <v>2.83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21">
        <v>26</v>
      </c>
      <c r="B308" s="27">
        <v>0</v>
      </c>
      <c r="C308" s="27">
        <v>1.68</v>
      </c>
      <c r="D308" s="27">
        <v>4.5</v>
      </c>
      <c r="E308" s="27">
        <v>6.93</v>
      </c>
      <c r="F308" s="27">
        <v>8.93</v>
      </c>
      <c r="G308" s="27">
        <v>10.8</v>
      </c>
      <c r="H308" s="27">
        <v>12.91</v>
      </c>
      <c r="I308" s="27">
        <v>11.76</v>
      </c>
      <c r="J308" s="27">
        <v>11.6</v>
      </c>
      <c r="K308" s="27">
        <v>7.38</v>
      </c>
      <c r="L308" s="27">
        <v>4.1900000000000004</v>
      </c>
      <c r="M308" s="27">
        <v>1.91</v>
      </c>
      <c r="N308" s="27">
        <v>2.46</v>
      </c>
      <c r="O308" s="27">
        <v>2.86</v>
      </c>
      <c r="P308" s="27">
        <v>2.85</v>
      </c>
      <c r="Q308" s="27">
        <v>3.14</v>
      </c>
      <c r="R308" s="27">
        <v>4.57</v>
      </c>
      <c r="S308" s="27">
        <v>6.23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21">
        <v>27</v>
      </c>
      <c r="B309" s="27">
        <v>0</v>
      </c>
      <c r="C309" s="27">
        <v>0</v>
      </c>
      <c r="D309" s="27">
        <v>0.87</v>
      </c>
      <c r="E309" s="27">
        <v>0.12</v>
      </c>
      <c r="F309" s="27">
        <v>2.23</v>
      </c>
      <c r="G309" s="27">
        <v>14.2</v>
      </c>
      <c r="H309" s="27">
        <v>19.82</v>
      </c>
      <c r="I309" s="27">
        <v>9.94</v>
      </c>
      <c r="J309" s="27">
        <v>11.09</v>
      </c>
      <c r="K309" s="27">
        <v>5.5</v>
      </c>
      <c r="L309" s="27">
        <v>15.74</v>
      </c>
      <c r="M309" s="27">
        <v>2.09</v>
      </c>
      <c r="N309" s="27">
        <v>2.23</v>
      </c>
      <c r="O309" s="27">
        <v>1.28</v>
      </c>
      <c r="P309" s="27">
        <v>2.65</v>
      </c>
      <c r="Q309" s="27">
        <v>2.09</v>
      </c>
      <c r="R309" s="27">
        <v>4.74</v>
      </c>
      <c r="S309" s="27">
        <v>9.94</v>
      </c>
      <c r="T309" s="27">
        <v>1.58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21">
        <v>28</v>
      </c>
      <c r="B310" s="27">
        <v>0</v>
      </c>
      <c r="C310" s="27">
        <v>1.19</v>
      </c>
      <c r="D310" s="27">
        <v>1.5</v>
      </c>
      <c r="E310" s="27">
        <v>1.44</v>
      </c>
      <c r="F310" s="27">
        <v>1.51</v>
      </c>
      <c r="G310" s="27">
        <v>10.09</v>
      </c>
      <c r="H310" s="27">
        <v>18.07</v>
      </c>
      <c r="I310" s="27">
        <v>14.23</v>
      </c>
      <c r="J310" s="27">
        <v>33.119999999999997</v>
      </c>
      <c r="K310" s="27">
        <v>22.72</v>
      </c>
      <c r="L310" s="27">
        <v>17.100000000000001</v>
      </c>
      <c r="M310" s="27">
        <v>0.3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4.34</v>
      </c>
      <c r="T310" s="27">
        <v>1.32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21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13.3</v>
      </c>
      <c r="H311" s="27">
        <v>21.46</v>
      </c>
      <c r="I311" s="27">
        <v>14.58</v>
      </c>
      <c r="J311" s="27">
        <v>13.1</v>
      </c>
      <c r="K311" s="27">
        <v>16.47</v>
      </c>
      <c r="L311" s="27">
        <v>9.65</v>
      </c>
      <c r="M311" s="27">
        <v>0</v>
      </c>
      <c r="N311" s="27">
        <v>1.43</v>
      </c>
      <c r="O311" s="27">
        <v>0</v>
      </c>
      <c r="P311" s="27">
        <v>0.94</v>
      </c>
      <c r="Q311" s="27">
        <v>0.46</v>
      </c>
      <c r="R311" s="27">
        <v>5.09</v>
      </c>
      <c r="S311" s="27">
        <v>8.68</v>
      </c>
      <c r="T311" s="27">
        <v>14.92</v>
      </c>
      <c r="U311" s="27">
        <v>5.99</v>
      </c>
      <c r="V311" s="27">
        <v>3.87</v>
      </c>
      <c r="W311" s="27">
        <v>0</v>
      </c>
      <c r="X311" s="27">
        <v>0</v>
      </c>
      <c r="Y311" s="27">
        <v>0</v>
      </c>
    </row>
    <row r="312" spans="1:25" x14ac:dyDescent="0.2">
      <c r="A312" s="21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11.7</v>
      </c>
      <c r="H312" s="27">
        <v>23.81</v>
      </c>
      <c r="I312" s="27">
        <v>18.600000000000001</v>
      </c>
      <c r="J312" s="27">
        <v>23.41</v>
      </c>
      <c r="K312" s="27">
        <v>19.72</v>
      </c>
      <c r="L312" s="27">
        <v>15.11</v>
      </c>
      <c r="M312" s="27">
        <v>9.48</v>
      </c>
      <c r="N312" s="27">
        <v>20.28</v>
      </c>
      <c r="O312" s="27">
        <v>43.35</v>
      </c>
      <c r="P312" s="27">
        <v>48.31</v>
      </c>
      <c r="Q312" s="27">
        <v>21.39</v>
      </c>
      <c r="R312" s="27">
        <v>19.03</v>
      </c>
      <c r="S312" s="27">
        <v>29.55</v>
      </c>
      <c r="T312" s="27">
        <v>15.26</v>
      </c>
      <c r="U312" s="27">
        <v>16.12</v>
      </c>
      <c r="V312" s="27">
        <v>9.7200000000000006</v>
      </c>
      <c r="W312" s="27">
        <v>3.51</v>
      </c>
      <c r="X312" s="27">
        <v>0</v>
      </c>
      <c r="Y312" s="27">
        <v>0</v>
      </c>
    </row>
    <row r="313" spans="1:25" x14ac:dyDescent="0.2">
      <c r="A313" s="21">
        <v>31</v>
      </c>
      <c r="B313" s="27">
        <v>0</v>
      </c>
      <c r="C313" s="27">
        <v>0</v>
      </c>
      <c r="D313" s="27">
        <v>0.05</v>
      </c>
      <c r="E313" s="27">
        <v>0.23</v>
      </c>
      <c r="F313" s="27">
        <v>0.47</v>
      </c>
      <c r="G313" s="27">
        <v>12.36</v>
      </c>
      <c r="H313" s="27">
        <v>21.82</v>
      </c>
      <c r="I313" s="27">
        <v>22.4</v>
      </c>
      <c r="J313" s="27">
        <v>54.14</v>
      </c>
      <c r="K313" s="27">
        <v>66.72</v>
      </c>
      <c r="L313" s="27">
        <v>26.46</v>
      </c>
      <c r="M313" s="27">
        <v>11.65</v>
      </c>
      <c r="N313" s="27">
        <v>4.37</v>
      </c>
      <c r="O313" s="27">
        <v>3.11</v>
      </c>
      <c r="P313" s="27">
        <v>6.08</v>
      </c>
      <c r="Q313" s="27">
        <v>1.19</v>
      </c>
      <c r="R313" s="27">
        <v>2.0099999999999998</v>
      </c>
      <c r="S313" s="27">
        <v>9.32</v>
      </c>
      <c r="T313" s="27">
        <v>0.01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21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21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0.03</v>
      </c>
      <c r="X318" s="27">
        <v>0</v>
      </c>
      <c r="Y318" s="27">
        <v>0</v>
      </c>
    </row>
    <row r="319" spans="1:25" x14ac:dyDescent="0.2">
      <c r="A319" s="2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1.75</v>
      </c>
      <c r="Q319" s="27">
        <v>1.67</v>
      </c>
      <c r="R319" s="27">
        <v>5.4</v>
      </c>
      <c r="S319" s="27">
        <v>4.66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2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3.57</v>
      </c>
      <c r="H320" s="27">
        <v>4.71</v>
      </c>
      <c r="I320" s="27">
        <v>3.4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7.3</v>
      </c>
      <c r="Q320" s="27">
        <v>7.99</v>
      </c>
      <c r="R320" s="27">
        <v>10.82</v>
      </c>
      <c r="S320" s="27">
        <v>10.09</v>
      </c>
      <c r="T320" s="27">
        <v>2.2999999999999998</v>
      </c>
      <c r="U320" s="27">
        <v>2.62</v>
      </c>
      <c r="V320" s="27">
        <v>6.88</v>
      </c>
      <c r="W320" s="27">
        <v>0</v>
      </c>
      <c r="X320" s="27">
        <v>0</v>
      </c>
      <c r="Y320" s="27">
        <v>0</v>
      </c>
    </row>
    <row r="321" spans="1:25" x14ac:dyDescent="0.2">
      <c r="A321" s="2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0.73</v>
      </c>
      <c r="G321" s="27">
        <v>6.27</v>
      </c>
      <c r="H321" s="27">
        <v>16.399999999999999</v>
      </c>
      <c r="I321" s="27">
        <v>14.28</v>
      </c>
      <c r="J321" s="27">
        <v>1.58</v>
      </c>
      <c r="K321" s="27">
        <v>4.6500000000000004</v>
      </c>
      <c r="L321" s="27">
        <v>4.6100000000000003</v>
      </c>
      <c r="M321" s="27">
        <v>4</v>
      </c>
      <c r="N321" s="27">
        <v>0</v>
      </c>
      <c r="O321" s="27">
        <v>0</v>
      </c>
      <c r="P321" s="27">
        <v>0</v>
      </c>
      <c r="Q321" s="27">
        <v>0.84</v>
      </c>
      <c r="R321" s="27">
        <v>3.01</v>
      </c>
      <c r="S321" s="27">
        <v>4.3899999999999997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2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1.21</v>
      </c>
      <c r="H322" s="27">
        <v>11.37</v>
      </c>
      <c r="I322" s="27">
        <v>12.11</v>
      </c>
      <c r="J322" s="27">
        <v>0.87</v>
      </c>
      <c r="K322" s="27">
        <v>3.11</v>
      </c>
      <c r="L322" s="27">
        <v>3.96</v>
      </c>
      <c r="M322" s="27">
        <v>3.06</v>
      </c>
      <c r="N322" s="27">
        <v>7.24</v>
      </c>
      <c r="O322" s="27">
        <v>6.87</v>
      </c>
      <c r="P322" s="27">
        <v>8.85</v>
      </c>
      <c r="Q322" s="27">
        <v>9.1199999999999992</v>
      </c>
      <c r="R322" s="27">
        <v>15.57</v>
      </c>
      <c r="S322" s="27">
        <v>16.5</v>
      </c>
      <c r="T322" s="27">
        <v>6.31</v>
      </c>
      <c r="U322" s="27">
        <v>5.85</v>
      </c>
      <c r="V322" s="27">
        <v>11.6</v>
      </c>
      <c r="W322" s="27">
        <v>7.97</v>
      </c>
      <c r="X322" s="27">
        <v>0.96</v>
      </c>
      <c r="Y322" s="27">
        <v>0</v>
      </c>
    </row>
    <row r="323" spans="1:25" x14ac:dyDescent="0.2">
      <c r="A323" s="2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0.14000000000000001</v>
      </c>
      <c r="G323" s="27">
        <v>3.96</v>
      </c>
      <c r="H323" s="27">
        <v>7.6</v>
      </c>
      <c r="I323" s="27">
        <v>8.7100000000000009</v>
      </c>
      <c r="J323" s="27">
        <v>3.81</v>
      </c>
      <c r="K323" s="27">
        <v>3.9</v>
      </c>
      <c r="L323" s="27">
        <v>0.01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2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4.0999999999999996</v>
      </c>
      <c r="S324" s="27">
        <v>6.75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2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0.66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2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5.52</v>
      </c>
      <c r="I326" s="27">
        <v>2.15</v>
      </c>
      <c r="J326" s="27">
        <v>2.2400000000000002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21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0.85</v>
      </c>
      <c r="H327" s="27">
        <v>4.5999999999999996</v>
      </c>
      <c r="I327" s="27">
        <v>0</v>
      </c>
      <c r="J327" s="27">
        <v>2.36</v>
      </c>
      <c r="K327" s="27">
        <v>1.92</v>
      </c>
      <c r="L327" s="27">
        <v>2.4500000000000002</v>
      </c>
      <c r="M327" s="27">
        <v>1.24</v>
      </c>
      <c r="N327" s="27">
        <v>1.51</v>
      </c>
      <c r="O327" s="27">
        <v>1.38</v>
      </c>
      <c r="P327" s="27">
        <v>2.62</v>
      </c>
      <c r="Q327" s="27">
        <v>2.88</v>
      </c>
      <c r="R327" s="27">
        <v>8.52</v>
      </c>
      <c r="S327" s="27">
        <v>8.5399999999999991</v>
      </c>
      <c r="T327" s="27">
        <v>8.44</v>
      </c>
      <c r="U327" s="27">
        <v>5.22</v>
      </c>
      <c r="V327" s="27">
        <v>5.84</v>
      </c>
      <c r="W327" s="27">
        <v>5.08</v>
      </c>
      <c r="X327" s="27">
        <v>0</v>
      </c>
      <c r="Y327" s="27">
        <v>0</v>
      </c>
    </row>
    <row r="328" spans="1:25" x14ac:dyDescent="0.2">
      <c r="A328" s="21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4.0999999999999996</v>
      </c>
      <c r="H328" s="27">
        <v>5.98</v>
      </c>
      <c r="I328" s="27">
        <v>4.93</v>
      </c>
      <c r="J328" s="27">
        <v>2.2000000000000002</v>
      </c>
      <c r="K328" s="27">
        <v>1.95</v>
      </c>
      <c r="L328" s="27">
        <v>2.1</v>
      </c>
      <c r="M328" s="27">
        <v>0.88</v>
      </c>
      <c r="N328" s="27">
        <v>0</v>
      </c>
      <c r="O328" s="27">
        <v>0</v>
      </c>
      <c r="P328" s="27">
        <v>0.75</v>
      </c>
      <c r="Q328" s="27">
        <v>0.71</v>
      </c>
      <c r="R328" s="27">
        <v>5.72</v>
      </c>
      <c r="S328" s="27">
        <v>4.5999999999999996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2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1.82</v>
      </c>
      <c r="H329" s="27">
        <v>10.29</v>
      </c>
      <c r="I329" s="27">
        <v>11.91</v>
      </c>
      <c r="J329" s="27">
        <v>8.89</v>
      </c>
      <c r="K329" s="27">
        <v>0.61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2.09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2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3.45</v>
      </c>
      <c r="G330" s="27">
        <v>6.18</v>
      </c>
      <c r="H330" s="27">
        <v>20.45</v>
      </c>
      <c r="I330" s="27">
        <v>14.39</v>
      </c>
      <c r="J330" s="27">
        <v>16.86</v>
      </c>
      <c r="K330" s="27">
        <v>9.1300000000000008</v>
      </c>
      <c r="L330" s="27">
        <v>4.09</v>
      </c>
      <c r="M330" s="27">
        <v>1.58</v>
      </c>
      <c r="N330" s="27">
        <v>5.37</v>
      </c>
      <c r="O330" s="27">
        <v>1.84</v>
      </c>
      <c r="P330" s="27">
        <v>0</v>
      </c>
      <c r="Q330" s="27">
        <v>0</v>
      </c>
      <c r="R330" s="27">
        <v>0</v>
      </c>
      <c r="S330" s="27">
        <v>6.38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2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11.18</v>
      </c>
      <c r="H331" s="27">
        <v>17.41</v>
      </c>
      <c r="I331" s="27">
        <v>14.07</v>
      </c>
      <c r="J331" s="27">
        <v>18.16</v>
      </c>
      <c r="K331" s="27">
        <v>9.9700000000000006</v>
      </c>
      <c r="L331" s="27">
        <v>6.15</v>
      </c>
      <c r="M331" s="27">
        <v>3.98</v>
      </c>
      <c r="N331" s="27">
        <v>10.7</v>
      </c>
      <c r="O331" s="27">
        <v>0.02</v>
      </c>
      <c r="P331" s="27">
        <v>0</v>
      </c>
      <c r="Q331" s="27">
        <v>6.98</v>
      </c>
      <c r="R331" s="27">
        <v>9.3699999999999992</v>
      </c>
      <c r="S331" s="27">
        <v>14.2</v>
      </c>
      <c r="T331" s="27">
        <v>1.75</v>
      </c>
      <c r="U331" s="27">
        <v>0</v>
      </c>
      <c r="V331" s="27">
        <v>0</v>
      </c>
      <c r="W331" s="27">
        <v>0</v>
      </c>
      <c r="X331" s="27">
        <v>0.01</v>
      </c>
      <c r="Y331" s="27">
        <v>1.44</v>
      </c>
    </row>
    <row r="332" spans="1:25" x14ac:dyDescent="0.2">
      <c r="A332" s="21">
        <v>16</v>
      </c>
      <c r="B332" s="27">
        <v>0.41</v>
      </c>
      <c r="C332" s="27">
        <v>7.0000000000000007E-2</v>
      </c>
      <c r="D332" s="27">
        <v>0</v>
      </c>
      <c r="E332" s="27">
        <v>0.5</v>
      </c>
      <c r="F332" s="27">
        <v>2.14</v>
      </c>
      <c r="G332" s="27">
        <v>5.96</v>
      </c>
      <c r="H332" s="27">
        <v>18.62</v>
      </c>
      <c r="I332" s="27">
        <v>8.34</v>
      </c>
      <c r="J332" s="27">
        <v>14.22</v>
      </c>
      <c r="K332" s="27">
        <v>5.55</v>
      </c>
      <c r="L332" s="27">
        <v>0.48</v>
      </c>
      <c r="M332" s="27">
        <v>0</v>
      </c>
      <c r="N332" s="27">
        <v>1.7</v>
      </c>
      <c r="O332" s="27">
        <v>25.14</v>
      </c>
      <c r="P332" s="27">
        <v>26.28</v>
      </c>
      <c r="Q332" s="27">
        <v>8.99</v>
      </c>
      <c r="R332" s="27">
        <v>3.53</v>
      </c>
      <c r="S332" s="27">
        <v>8.26</v>
      </c>
      <c r="T332" s="27">
        <v>2.12</v>
      </c>
      <c r="U332" s="27">
        <v>0</v>
      </c>
      <c r="V332" s="27">
        <v>0</v>
      </c>
      <c r="W332" s="27">
        <v>0</v>
      </c>
      <c r="X332" s="27">
        <v>0</v>
      </c>
      <c r="Y332" s="27">
        <v>3.32</v>
      </c>
    </row>
    <row r="333" spans="1:25" x14ac:dyDescent="0.2">
      <c r="A333" s="21">
        <v>17</v>
      </c>
      <c r="B333" s="27">
        <v>0.21</v>
      </c>
      <c r="C333" s="27">
        <v>0.09</v>
      </c>
      <c r="D333" s="27">
        <v>0</v>
      </c>
      <c r="E333" s="27">
        <v>0</v>
      </c>
      <c r="F333" s="27">
        <v>3.74</v>
      </c>
      <c r="G333" s="27">
        <v>10.6</v>
      </c>
      <c r="H333" s="27">
        <v>20.69</v>
      </c>
      <c r="I333" s="27">
        <v>10.58</v>
      </c>
      <c r="J333" s="27">
        <v>13.84</v>
      </c>
      <c r="K333" s="27">
        <v>6.23</v>
      </c>
      <c r="L333" s="27">
        <v>0.1</v>
      </c>
      <c r="M333" s="27">
        <v>0</v>
      </c>
      <c r="N333" s="27">
        <v>2.27</v>
      </c>
      <c r="O333" s="27">
        <v>0</v>
      </c>
      <c r="P333" s="27">
        <v>0</v>
      </c>
      <c r="Q333" s="27">
        <v>0</v>
      </c>
      <c r="R333" s="27">
        <v>0</v>
      </c>
      <c r="S333" s="27">
        <v>5.56</v>
      </c>
      <c r="T333" s="27">
        <v>4.1100000000000003</v>
      </c>
      <c r="U333" s="27">
        <v>0</v>
      </c>
      <c r="V333" s="27">
        <v>0</v>
      </c>
      <c r="W333" s="27">
        <v>0</v>
      </c>
      <c r="X333" s="27">
        <v>0.97</v>
      </c>
      <c r="Y333" s="27">
        <v>0.84</v>
      </c>
    </row>
    <row r="334" spans="1:25" x14ac:dyDescent="0.2">
      <c r="A334" s="21">
        <v>18</v>
      </c>
      <c r="B334" s="27">
        <v>4.13</v>
      </c>
      <c r="C334" s="27">
        <v>7.39</v>
      </c>
      <c r="D334" s="27">
        <v>0.24</v>
      </c>
      <c r="E334" s="27">
        <v>0.21</v>
      </c>
      <c r="F334" s="27">
        <v>2.2200000000000002</v>
      </c>
      <c r="G334" s="27">
        <v>4.09</v>
      </c>
      <c r="H334" s="27">
        <v>10.08</v>
      </c>
      <c r="I334" s="27">
        <v>8.4</v>
      </c>
      <c r="J334" s="27">
        <v>7.12</v>
      </c>
      <c r="K334" s="27">
        <v>4.87</v>
      </c>
      <c r="L334" s="27">
        <v>5.58</v>
      </c>
      <c r="M334" s="27">
        <v>4.1100000000000003</v>
      </c>
      <c r="N334" s="27">
        <v>7.01</v>
      </c>
      <c r="O334" s="27">
        <v>7.23</v>
      </c>
      <c r="P334" s="27">
        <v>8.1999999999999993</v>
      </c>
      <c r="Q334" s="27">
        <v>9.09</v>
      </c>
      <c r="R334" s="27">
        <v>10.45</v>
      </c>
      <c r="S334" s="27">
        <v>16.559999999999999</v>
      </c>
      <c r="T334" s="27">
        <v>6.27</v>
      </c>
      <c r="U334" s="27">
        <v>0</v>
      </c>
      <c r="V334" s="27">
        <v>7.67</v>
      </c>
      <c r="W334" s="27">
        <v>4.62</v>
      </c>
      <c r="X334" s="27">
        <v>2.57</v>
      </c>
      <c r="Y334" s="27">
        <v>0</v>
      </c>
    </row>
    <row r="335" spans="1:25" x14ac:dyDescent="0.2">
      <c r="A335" s="21">
        <v>19</v>
      </c>
      <c r="B335" s="27">
        <v>0</v>
      </c>
      <c r="C335" s="27">
        <v>0.22</v>
      </c>
      <c r="D335" s="27">
        <v>4.8099999999999996</v>
      </c>
      <c r="E335" s="27">
        <v>4.17</v>
      </c>
      <c r="F335" s="27">
        <v>6.1</v>
      </c>
      <c r="G335" s="27">
        <v>8.4700000000000006</v>
      </c>
      <c r="H335" s="27">
        <v>12.3</v>
      </c>
      <c r="I335" s="27">
        <v>16.12</v>
      </c>
      <c r="J335" s="27">
        <v>7.34</v>
      </c>
      <c r="K335" s="27">
        <v>4.78</v>
      </c>
      <c r="L335" s="27">
        <v>3.94</v>
      </c>
      <c r="M335" s="27">
        <v>3.11</v>
      </c>
      <c r="N335" s="27">
        <v>1.1299999999999999</v>
      </c>
      <c r="O335" s="27">
        <v>0.72</v>
      </c>
      <c r="P335" s="27">
        <v>1.64</v>
      </c>
      <c r="Q335" s="27">
        <v>2.25</v>
      </c>
      <c r="R335" s="27">
        <v>5.52</v>
      </c>
      <c r="S335" s="27">
        <v>16.11</v>
      </c>
      <c r="T335" s="27">
        <v>6.15</v>
      </c>
      <c r="U335" s="27">
        <v>2.63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21">
        <v>20</v>
      </c>
      <c r="B336" s="27">
        <v>1.81</v>
      </c>
      <c r="C336" s="27">
        <v>2.74</v>
      </c>
      <c r="D336" s="27">
        <v>1.96</v>
      </c>
      <c r="E336" s="27">
        <v>5.32</v>
      </c>
      <c r="F336" s="27">
        <v>6.32</v>
      </c>
      <c r="G336" s="27">
        <v>9.1999999999999993</v>
      </c>
      <c r="H336" s="27">
        <v>22.84</v>
      </c>
      <c r="I336" s="27">
        <v>19.809999999999999</v>
      </c>
      <c r="J336" s="27">
        <v>29.93</v>
      </c>
      <c r="K336" s="27">
        <v>25.37</v>
      </c>
      <c r="L336" s="27">
        <v>12.63</v>
      </c>
      <c r="M336" s="27">
        <v>4.95</v>
      </c>
      <c r="N336" s="27">
        <v>12.52</v>
      </c>
      <c r="O336" s="27">
        <v>14.55</v>
      </c>
      <c r="P336" s="27">
        <v>9.4600000000000009</v>
      </c>
      <c r="Q336" s="27">
        <v>8.66</v>
      </c>
      <c r="R336" s="27">
        <v>15.33</v>
      </c>
      <c r="S336" s="27">
        <v>17.86</v>
      </c>
      <c r="T336" s="27">
        <v>14.78</v>
      </c>
      <c r="U336" s="27">
        <v>13.72</v>
      </c>
      <c r="V336" s="27">
        <v>5.88</v>
      </c>
      <c r="W336" s="27">
        <v>0</v>
      </c>
      <c r="X336" s="27">
        <v>0</v>
      </c>
      <c r="Y336" s="27">
        <v>0</v>
      </c>
    </row>
    <row r="337" spans="1:25" x14ac:dyDescent="0.2">
      <c r="A337" s="21">
        <v>21</v>
      </c>
      <c r="B337" s="27">
        <v>3.79</v>
      </c>
      <c r="C337" s="27">
        <v>5.67</v>
      </c>
      <c r="D337" s="27">
        <v>5.94</v>
      </c>
      <c r="E337" s="27">
        <v>6.85</v>
      </c>
      <c r="F337" s="27">
        <v>8.0299999999999994</v>
      </c>
      <c r="G337" s="27">
        <v>14.98</v>
      </c>
      <c r="H337" s="27">
        <v>24.04</v>
      </c>
      <c r="I337" s="27">
        <v>21.74</v>
      </c>
      <c r="J337" s="27">
        <v>28.73</v>
      </c>
      <c r="K337" s="27">
        <v>26.26</v>
      </c>
      <c r="L337" s="27">
        <v>9.83</v>
      </c>
      <c r="M337" s="27">
        <v>5.21</v>
      </c>
      <c r="N337" s="27">
        <v>15.23</v>
      </c>
      <c r="O337" s="27">
        <v>10.8</v>
      </c>
      <c r="P337" s="27">
        <v>12.59</v>
      </c>
      <c r="Q337" s="27">
        <v>12.25</v>
      </c>
      <c r="R337" s="27">
        <v>12.6</v>
      </c>
      <c r="S337" s="27">
        <v>15.92</v>
      </c>
      <c r="T337" s="27">
        <v>12.13</v>
      </c>
      <c r="U337" s="27">
        <v>8.69</v>
      </c>
      <c r="V337" s="27">
        <v>1.71</v>
      </c>
      <c r="W337" s="27">
        <v>0</v>
      </c>
      <c r="X337" s="27">
        <v>0</v>
      </c>
      <c r="Y337" s="27">
        <v>0</v>
      </c>
    </row>
    <row r="338" spans="1:25" x14ac:dyDescent="0.2">
      <c r="A338" s="2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0.31</v>
      </c>
      <c r="G338" s="27">
        <v>7.42</v>
      </c>
      <c r="H338" s="27">
        <v>24.49</v>
      </c>
      <c r="I338" s="27">
        <v>11.06</v>
      </c>
      <c r="J338" s="27">
        <v>19.670000000000002</v>
      </c>
      <c r="K338" s="27">
        <v>11.55</v>
      </c>
      <c r="L338" s="27">
        <v>7.45</v>
      </c>
      <c r="M338" s="27">
        <v>4.3899999999999997</v>
      </c>
      <c r="N338" s="27">
        <v>8.52</v>
      </c>
      <c r="O338" s="27">
        <v>5.18</v>
      </c>
      <c r="P338" s="27">
        <v>3.63</v>
      </c>
      <c r="Q338" s="27">
        <v>4.16</v>
      </c>
      <c r="R338" s="27">
        <v>7.38</v>
      </c>
      <c r="S338" s="27">
        <v>12.86</v>
      </c>
      <c r="T338" s="27">
        <v>6.14</v>
      </c>
      <c r="U338" s="27">
        <v>1.39</v>
      </c>
      <c r="V338" s="27">
        <v>0</v>
      </c>
      <c r="W338" s="27">
        <v>0</v>
      </c>
      <c r="X338" s="27">
        <v>1.35</v>
      </c>
      <c r="Y338" s="27">
        <v>0.06</v>
      </c>
    </row>
    <row r="339" spans="1:25" x14ac:dyDescent="0.2">
      <c r="A339" s="21">
        <v>23</v>
      </c>
      <c r="B339" s="27">
        <v>0</v>
      </c>
      <c r="C339" s="27">
        <v>0.1</v>
      </c>
      <c r="D339" s="27">
        <v>0.05</v>
      </c>
      <c r="E339" s="27">
        <v>7.0000000000000007E-2</v>
      </c>
      <c r="F339" s="27">
        <v>0.02</v>
      </c>
      <c r="G339" s="27">
        <v>4.09</v>
      </c>
      <c r="H339" s="27">
        <v>18.45</v>
      </c>
      <c r="I339" s="27">
        <v>13.36</v>
      </c>
      <c r="J339" s="27">
        <v>10.16</v>
      </c>
      <c r="K339" s="27">
        <v>5.62</v>
      </c>
      <c r="L339" s="27">
        <v>0.25</v>
      </c>
      <c r="M339" s="27">
        <v>0.03</v>
      </c>
      <c r="N339" s="27">
        <v>3.32</v>
      </c>
      <c r="O339" s="27">
        <v>1.03</v>
      </c>
      <c r="P339" s="27">
        <v>0.21</v>
      </c>
      <c r="Q339" s="27">
        <v>0.59</v>
      </c>
      <c r="R339" s="27">
        <v>7.0000000000000007E-2</v>
      </c>
      <c r="S339" s="27">
        <v>0.82</v>
      </c>
      <c r="T339" s="27">
        <v>3.93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21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0.46</v>
      </c>
      <c r="G340" s="27">
        <v>10.65</v>
      </c>
      <c r="H340" s="27">
        <v>20.84</v>
      </c>
      <c r="I340" s="27">
        <v>9.74</v>
      </c>
      <c r="J340" s="27">
        <v>13.7</v>
      </c>
      <c r="K340" s="27">
        <v>9.8699999999999992</v>
      </c>
      <c r="L340" s="27">
        <v>0.48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8.06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2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2.06</v>
      </c>
      <c r="G341" s="27">
        <v>2.79</v>
      </c>
      <c r="H341" s="27">
        <v>12.64</v>
      </c>
      <c r="I341" s="27">
        <v>9.1300000000000008</v>
      </c>
      <c r="J341" s="27">
        <v>11.28</v>
      </c>
      <c r="K341" s="27">
        <v>11.33</v>
      </c>
      <c r="L341" s="27">
        <v>7.95</v>
      </c>
      <c r="M341" s="27">
        <v>5.01</v>
      </c>
      <c r="N341" s="27">
        <v>7.72</v>
      </c>
      <c r="O341" s="27">
        <v>12.83</v>
      </c>
      <c r="P341" s="27">
        <v>15.97</v>
      </c>
      <c r="Q341" s="27">
        <v>16.97</v>
      </c>
      <c r="R341" s="27">
        <v>15.6</v>
      </c>
      <c r="S341" s="27">
        <v>15.62</v>
      </c>
      <c r="T341" s="27">
        <v>2.6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21">
        <v>26</v>
      </c>
      <c r="B342" s="27">
        <v>0</v>
      </c>
      <c r="C342" s="27">
        <v>1.54</v>
      </c>
      <c r="D342" s="27">
        <v>4.13</v>
      </c>
      <c r="E342" s="27">
        <v>6.36</v>
      </c>
      <c r="F342" s="27">
        <v>8.1999999999999993</v>
      </c>
      <c r="G342" s="27">
        <v>9.91</v>
      </c>
      <c r="H342" s="27">
        <v>11.85</v>
      </c>
      <c r="I342" s="27">
        <v>10.8</v>
      </c>
      <c r="J342" s="27">
        <v>10.65</v>
      </c>
      <c r="K342" s="27">
        <v>6.78</v>
      </c>
      <c r="L342" s="27">
        <v>3.85</v>
      </c>
      <c r="M342" s="27">
        <v>1.75</v>
      </c>
      <c r="N342" s="27">
        <v>2.2599999999999998</v>
      </c>
      <c r="O342" s="27">
        <v>2.63</v>
      </c>
      <c r="P342" s="27">
        <v>2.62</v>
      </c>
      <c r="Q342" s="27">
        <v>2.89</v>
      </c>
      <c r="R342" s="27">
        <v>4.2</v>
      </c>
      <c r="S342" s="27">
        <v>5.72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21">
        <v>27</v>
      </c>
      <c r="B343" s="27">
        <v>0</v>
      </c>
      <c r="C343" s="27">
        <v>0</v>
      </c>
      <c r="D343" s="27">
        <v>0.8</v>
      </c>
      <c r="E343" s="27">
        <v>0.11</v>
      </c>
      <c r="F343" s="27">
        <v>2.0499999999999998</v>
      </c>
      <c r="G343" s="27">
        <v>13.04</v>
      </c>
      <c r="H343" s="27">
        <v>18.2</v>
      </c>
      <c r="I343" s="27">
        <v>9.1300000000000008</v>
      </c>
      <c r="J343" s="27">
        <v>10.18</v>
      </c>
      <c r="K343" s="27">
        <v>5.05</v>
      </c>
      <c r="L343" s="27">
        <v>14.45</v>
      </c>
      <c r="M343" s="27">
        <v>1.91</v>
      </c>
      <c r="N343" s="27">
        <v>2.0499999999999998</v>
      </c>
      <c r="O343" s="27">
        <v>1.17</v>
      </c>
      <c r="P343" s="27">
        <v>2.44</v>
      </c>
      <c r="Q343" s="27">
        <v>1.92</v>
      </c>
      <c r="R343" s="27">
        <v>4.3499999999999996</v>
      </c>
      <c r="S343" s="27">
        <v>9.1300000000000008</v>
      </c>
      <c r="T343" s="27">
        <v>1.45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21">
        <v>28</v>
      </c>
      <c r="B344" s="27">
        <v>0</v>
      </c>
      <c r="C344" s="27">
        <v>1.0900000000000001</v>
      </c>
      <c r="D344" s="27">
        <v>1.37</v>
      </c>
      <c r="E344" s="27">
        <v>1.32</v>
      </c>
      <c r="F344" s="27">
        <v>1.38</v>
      </c>
      <c r="G344" s="27">
        <v>9.27</v>
      </c>
      <c r="H344" s="27">
        <v>16.59</v>
      </c>
      <c r="I344" s="27">
        <v>13.06</v>
      </c>
      <c r="J344" s="27">
        <v>30.42</v>
      </c>
      <c r="K344" s="27">
        <v>20.86</v>
      </c>
      <c r="L344" s="27">
        <v>15.7</v>
      </c>
      <c r="M344" s="27">
        <v>0.28000000000000003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3.98</v>
      </c>
      <c r="T344" s="27">
        <v>1.21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21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12.21</v>
      </c>
      <c r="H345" s="27">
        <v>19.7</v>
      </c>
      <c r="I345" s="27">
        <v>13.39</v>
      </c>
      <c r="J345" s="27">
        <v>12.03</v>
      </c>
      <c r="K345" s="27">
        <v>15.12</v>
      </c>
      <c r="L345" s="27">
        <v>8.86</v>
      </c>
      <c r="M345" s="27">
        <v>0</v>
      </c>
      <c r="N345" s="27">
        <v>1.31</v>
      </c>
      <c r="O345" s="27">
        <v>0</v>
      </c>
      <c r="P345" s="27">
        <v>0.87</v>
      </c>
      <c r="Q345" s="27">
        <v>0.42</v>
      </c>
      <c r="R345" s="27">
        <v>4.68</v>
      </c>
      <c r="S345" s="27">
        <v>7.97</v>
      </c>
      <c r="T345" s="27">
        <v>13.7</v>
      </c>
      <c r="U345" s="27">
        <v>5.5</v>
      </c>
      <c r="V345" s="27">
        <v>3.56</v>
      </c>
      <c r="W345" s="27">
        <v>0</v>
      </c>
      <c r="X345" s="27">
        <v>0</v>
      </c>
      <c r="Y345" s="27">
        <v>0</v>
      </c>
    </row>
    <row r="346" spans="1:25" x14ac:dyDescent="0.2">
      <c r="A346" s="21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10.75</v>
      </c>
      <c r="H346" s="27">
        <v>21.87</v>
      </c>
      <c r="I346" s="27">
        <v>17.079999999999998</v>
      </c>
      <c r="J346" s="27">
        <v>21.5</v>
      </c>
      <c r="K346" s="27">
        <v>18.11</v>
      </c>
      <c r="L346" s="27">
        <v>13.88</v>
      </c>
      <c r="M346" s="27">
        <v>8.6999999999999993</v>
      </c>
      <c r="N346" s="27">
        <v>18.62</v>
      </c>
      <c r="O346" s="27">
        <v>39.799999999999997</v>
      </c>
      <c r="P346" s="27">
        <v>44.36</v>
      </c>
      <c r="Q346" s="27">
        <v>19.64</v>
      </c>
      <c r="R346" s="27">
        <v>17.48</v>
      </c>
      <c r="S346" s="27">
        <v>27.14</v>
      </c>
      <c r="T346" s="27">
        <v>14.01</v>
      </c>
      <c r="U346" s="27">
        <v>14.8</v>
      </c>
      <c r="V346" s="27">
        <v>8.93</v>
      </c>
      <c r="W346" s="27">
        <v>3.22</v>
      </c>
      <c r="X346" s="27">
        <v>0</v>
      </c>
      <c r="Y346" s="27">
        <v>0</v>
      </c>
    </row>
    <row r="347" spans="1:25" x14ac:dyDescent="0.2">
      <c r="A347" s="21">
        <v>31</v>
      </c>
      <c r="B347" s="27">
        <v>0</v>
      </c>
      <c r="C347" s="27">
        <v>0</v>
      </c>
      <c r="D347" s="27">
        <v>0.05</v>
      </c>
      <c r="E347" s="27">
        <v>0.21</v>
      </c>
      <c r="F347" s="27">
        <v>0.43</v>
      </c>
      <c r="G347" s="27">
        <v>11.35</v>
      </c>
      <c r="H347" s="27">
        <v>20.03</v>
      </c>
      <c r="I347" s="27">
        <v>20.57</v>
      </c>
      <c r="J347" s="27">
        <v>49.71</v>
      </c>
      <c r="K347" s="27">
        <v>61.27</v>
      </c>
      <c r="L347" s="27">
        <v>24.3</v>
      </c>
      <c r="M347" s="27">
        <v>10.7</v>
      </c>
      <c r="N347" s="27">
        <v>4.0199999999999996</v>
      </c>
      <c r="O347" s="27">
        <v>2.86</v>
      </c>
      <c r="P347" s="27">
        <v>5.59</v>
      </c>
      <c r="Q347" s="27">
        <v>1.0900000000000001</v>
      </c>
      <c r="R347" s="27">
        <v>1.85</v>
      </c>
      <c r="S347" s="27">
        <v>8.5500000000000007</v>
      </c>
      <c r="T347" s="27">
        <v>0.01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21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21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0.02</v>
      </c>
      <c r="X352" s="27">
        <v>0</v>
      </c>
      <c r="Y352" s="27">
        <v>0</v>
      </c>
    </row>
    <row r="353" spans="1:25" x14ac:dyDescent="0.2">
      <c r="A353" s="2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1.19</v>
      </c>
      <c r="Q353" s="27">
        <v>1.1399999999999999</v>
      </c>
      <c r="R353" s="27">
        <v>3.67</v>
      </c>
      <c r="S353" s="27">
        <v>3.18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2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2.4300000000000002</v>
      </c>
      <c r="H354" s="27">
        <v>3.21</v>
      </c>
      <c r="I354" s="27">
        <v>2.31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4.97</v>
      </c>
      <c r="Q354" s="27">
        <v>5.44</v>
      </c>
      <c r="R354" s="27">
        <v>7.37</v>
      </c>
      <c r="S354" s="27">
        <v>6.87</v>
      </c>
      <c r="T354" s="27">
        <v>1.56</v>
      </c>
      <c r="U354" s="27">
        <v>1.79</v>
      </c>
      <c r="V354" s="27">
        <v>4.6900000000000004</v>
      </c>
      <c r="W354" s="27">
        <v>0</v>
      </c>
      <c r="X354" s="27">
        <v>0</v>
      </c>
      <c r="Y354" s="27">
        <v>0</v>
      </c>
    </row>
    <row r="355" spans="1:25" x14ac:dyDescent="0.2">
      <c r="A355" s="2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0.5</v>
      </c>
      <c r="G355" s="27">
        <v>4.2699999999999996</v>
      </c>
      <c r="H355" s="27">
        <v>11.17</v>
      </c>
      <c r="I355" s="27">
        <v>9.73</v>
      </c>
      <c r="J355" s="27">
        <v>1.07</v>
      </c>
      <c r="K355" s="27">
        <v>3.17</v>
      </c>
      <c r="L355" s="27">
        <v>3.14</v>
      </c>
      <c r="M355" s="27">
        <v>2.73</v>
      </c>
      <c r="N355" s="27">
        <v>0</v>
      </c>
      <c r="O355" s="27">
        <v>0</v>
      </c>
      <c r="P355" s="27">
        <v>0</v>
      </c>
      <c r="Q355" s="27">
        <v>0.56999999999999995</v>
      </c>
      <c r="R355" s="27">
        <v>2.0499999999999998</v>
      </c>
      <c r="S355" s="27">
        <v>2.99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2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0.82</v>
      </c>
      <c r="H356" s="27">
        <v>7.74</v>
      </c>
      <c r="I356" s="27">
        <v>8.25</v>
      </c>
      <c r="J356" s="27">
        <v>0.59</v>
      </c>
      <c r="K356" s="27">
        <v>2.11</v>
      </c>
      <c r="L356" s="27">
        <v>2.69</v>
      </c>
      <c r="M356" s="27">
        <v>2.08</v>
      </c>
      <c r="N356" s="27">
        <v>4.93</v>
      </c>
      <c r="O356" s="27">
        <v>4.68</v>
      </c>
      <c r="P356" s="27">
        <v>6.03</v>
      </c>
      <c r="Q356" s="27">
        <v>6.21</v>
      </c>
      <c r="R356" s="27">
        <v>10.6</v>
      </c>
      <c r="S356" s="27">
        <v>11.23</v>
      </c>
      <c r="T356" s="27">
        <v>4.3</v>
      </c>
      <c r="U356" s="27">
        <v>3.99</v>
      </c>
      <c r="V356" s="27">
        <v>7.9</v>
      </c>
      <c r="W356" s="27">
        <v>5.42</v>
      </c>
      <c r="X356" s="27">
        <v>0.65</v>
      </c>
      <c r="Y356" s="27">
        <v>0</v>
      </c>
    </row>
    <row r="357" spans="1:25" x14ac:dyDescent="0.2">
      <c r="A357" s="2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0.1</v>
      </c>
      <c r="G357" s="27">
        <v>2.7</v>
      </c>
      <c r="H357" s="27">
        <v>5.17</v>
      </c>
      <c r="I357" s="27">
        <v>5.93</v>
      </c>
      <c r="J357" s="27">
        <v>2.59</v>
      </c>
      <c r="K357" s="27">
        <v>2.65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2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2.79</v>
      </c>
      <c r="S358" s="27">
        <v>4.5999999999999996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2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0.45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2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3.76</v>
      </c>
      <c r="I360" s="27">
        <v>1.47</v>
      </c>
      <c r="J360" s="27">
        <v>1.53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21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0.57999999999999996</v>
      </c>
      <c r="H361" s="27">
        <v>3.13</v>
      </c>
      <c r="I361" s="27">
        <v>0</v>
      </c>
      <c r="J361" s="27">
        <v>1.6</v>
      </c>
      <c r="K361" s="27">
        <v>1.31</v>
      </c>
      <c r="L361" s="27">
        <v>1.67</v>
      </c>
      <c r="M361" s="27">
        <v>0.85</v>
      </c>
      <c r="N361" s="27">
        <v>1.03</v>
      </c>
      <c r="O361" s="27">
        <v>0.94</v>
      </c>
      <c r="P361" s="27">
        <v>1.79</v>
      </c>
      <c r="Q361" s="27">
        <v>1.96</v>
      </c>
      <c r="R361" s="27">
        <v>5.8</v>
      </c>
      <c r="S361" s="27">
        <v>5.82</v>
      </c>
      <c r="T361" s="27">
        <v>5.75</v>
      </c>
      <c r="U361" s="27">
        <v>3.55</v>
      </c>
      <c r="V361" s="27">
        <v>3.98</v>
      </c>
      <c r="W361" s="27">
        <v>3.46</v>
      </c>
      <c r="X361" s="27">
        <v>0</v>
      </c>
      <c r="Y361" s="27">
        <v>0</v>
      </c>
    </row>
    <row r="362" spans="1:25" x14ac:dyDescent="0.2">
      <c r="A362" s="21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2.79</v>
      </c>
      <c r="H362" s="27">
        <v>4.07</v>
      </c>
      <c r="I362" s="27">
        <v>3.36</v>
      </c>
      <c r="J362" s="27">
        <v>1.5</v>
      </c>
      <c r="K362" s="27">
        <v>1.33</v>
      </c>
      <c r="L362" s="27">
        <v>1.43</v>
      </c>
      <c r="M362" s="27">
        <v>0.6</v>
      </c>
      <c r="N362" s="27">
        <v>0</v>
      </c>
      <c r="O362" s="27">
        <v>0</v>
      </c>
      <c r="P362" s="27">
        <v>0.51</v>
      </c>
      <c r="Q362" s="27">
        <v>0.48</v>
      </c>
      <c r="R362" s="27">
        <v>3.89</v>
      </c>
      <c r="S362" s="27">
        <v>3.13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2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1.24</v>
      </c>
      <c r="H363" s="27">
        <v>7.01</v>
      </c>
      <c r="I363" s="27">
        <v>8.11</v>
      </c>
      <c r="J363" s="27">
        <v>6.05</v>
      </c>
      <c r="K363" s="27">
        <v>0.41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1.43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2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2.35</v>
      </c>
      <c r="G364" s="27">
        <v>4.21</v>
      </c>
      <c r="H364" s="27">
        <v>13.92</v>
      </c>
      <c r="I364" s="27">
        <v>9.8000000000000007</v>
      </c>
      <c r="J364" s="27">
        <v>11.48</v>
      </c>
      <c r="K364" s="27">
        <v>6.21</v>
      </c>
      <c r="L364" s="27">
        <v>2.79</v>
      </c>
      <c r="M364" s="27">
        <v>1.07</v>
      </c>
      <c r="N364" s="27">
        <v>3.66</v>
      </c>
      <c r="O364" s="27">
        <v>1.25</v>
      </c>
      <c r="P364" s="27">
        <v>0</v>
      </c>
      <c r="Q364" s="27">
        <v>0</v>
      </c>
      <c r="R364" s="27">
        <v>0</v>
      </c>
      <c r="S364" s="27">
        <v>4.34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2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7.61</v>
      </c>
      <c r="H365" s="27">
        <v>11.85</v>
      </c>
      <c r="I365" s="27">
        <v>9.58</v>
      </c>
      <c r="J365" s="27">
        <v>12.36</v>
      </c>
      <c r="K365" s="27">
        <v>6.79</v>
      </c>
      <c r="L365" s="27">
        <v>4.1900000000000004</v>
      </c>
      <c r="M365" s="27">
        <v>2.71</v>
      </c>
      <c r="N365" s="27">
        <v>7.29</v>
      </c>
      <c r="O365" s="27">
        <v>0.01</v>
      </c>
      <c r="P365" s="27">
        <v>0</v>
      </c>
      <c r="Q365" s="27">
        <v>4.75</v>
      </c>
      <c r="R365" s="27">
        <v>6.38</v>
      </c>
      <c r="S365" s="27">
        <v>9.67</v>
      </c>
      <c r="T365" s="27">
        <v>1.19</v>
      </c>
      <c r="U365" s="27">
        <v>0</v>
      </c>
      <c r="V365" s="27">
        <v>0</v>
      </c>
      <c r="W365" s="27">
        <v>0</v>
      </c>
      <c r="X365" s="27">
        <v>0</v>
      </c>
      <c r="Y365" s="27">
        <v>0.98</v>
      </c>
    </row>
    <row r="366" spans="1:25" x14ac:dyDescent="0.2">
      <c r="A366" s="21">
        <v>16</v>
      </c>
      <c r="B366" s="27">
        <v>0.28000000000000003</v>
      </c>
      <c r="C366" s="27">
        <v>0.05</v>
      </c>
      <c r="D366" s="27">
        <v>0</v>
      </c>
      <c r="E366" s="27">
        <v>0.34</v>
      </c>
      <c r="F366" s="27">
        <v>1.46</v>
      </c>
      <c r="G366" s="27">
        <v>4.0599999999999996</v>
      </c>
      <c r="H366" s="27">
        <v>12.68</v>
      </c>
      <c r="I366" s="27">
        <v>5.68</v>
      </c>
      <c r="J366" s="27">
        <v>9.68</v>
      </c>
      <c r="K366" s="27">
        <v>3.78</v>
      </c>
      <c r="L366" s="27">
        <v>0.33</v>
      </c>
      <c r="M366" s="27">
        <v>0</v>
      </c>
      <c r="N366" s="27">
        <v>1.1599999999999999</v>
      </c>
      <c r="O366" s="27">
        <v>17.12</v>
      </c>
      <c r="P366" s="27">
        <v>17.89</v>
      </c>
      <c r="Q366" s="27">
        <v>6.12</v>
      </c>
      <c r="R366" s="27">
        <v>2.41</v>
      </c>
      <c r="S366" s="27">
        <v>5.62</v>
      </c>
      <c r="T366" s="27">
        <v>1.45</v>
      </c>
      <c r="U366" s="27">
        <v>0</v>
      </c>
      <c r="V366" s="27">
        <v>0</v>
      </c>
      <c r="W366" s="27">
        <v>0</v>
      </c>
      <c r="X366" s="27">
        <v>0</v>
      </c>
      <c r="Y366" s="27">
        <v>2.2599999999999998</v>
      </c>
    </row>
    <row r="367" spans="1:25" x14ac:dyDescent="0.2">
      <c r="A367" s="21">
        <v>17</v>
      </c>
      <c r="B367" s="27">
        <v>0.14000000000000001</v>
      </c>
      <c r="C367" s="27">
        <v>0.06</v>
      </c>
      <c r="D367" s="27">
        <v>0</v>
      </c>
      <c r="E367" s="27">
        <v>0</v>
      </c>
      <c r="F367" s="27">
        <v>2.5499999999999998</v>
      </c>
      <c r="G367" s="27">
        <v>7.22</v>
      </c>
      <c r="H367" s="27">
        <v>14.09</v>
      </c>
      <c r="I367" s="27">
        <v>7.21</v>
      </c>
      <c r="J367" s="27">
        <v>9.42</v>
      </c>
      <c r="K367" s="27">
        <v>4.24</v>
      </c>
      <c r="L367" s="27">
        <v>7.0000000000000007E-2</v>
      </c>
      <c r="M367" s="27">
        <v>0</v>
      </c>
      <c r="N367" s="27">
        <v>1.55</v>
      </c>
      <c r="O367" s="27">
        <v>0</v>
      </c>
      <c r="P367" s="27">
        <v>0</v>
      </c>
      <c r="Q367" s="27">
        <v>0</v>
      </c>
      <c r="R367" s="27">
        <v>0</v>
      </c>
      <c r="S367" s="27">
        <v>3.78</v>
      </c>
      <c r="T367" s="27">
        <v>2.8</v>
      </c>
      <c r="U367" s="27">
        <v>0</v>
      </c>
      <c r="V367" s="27">
        <v>0</v>
      </c>
      <c r="W367" s="27">
        <v>0</v>
      </c>
      <c r="X367" s="27">
        <v>0.66</v>
      </c>
      <c r="Y367" s="27">
        <v>0.56999999999999995</v>
      </c>
    </row>
    <row r="368" spans="1:25" x14ac:dyDescent="0.2">
      <c r="A368" s="21">
        <v>18</v>
      </c>
      <c r="B368" s="27">
        <v>2.81</v>
      </c>
      <c r="C368" s="27">
        <v>5.03</v>
      </c>
      <c r="D368" s="27">
        <v>0.16</v>
      </c>
      <c r="E368" s="27">
        <v>0.14000000000000001</v>
      </c>
      <c r="F368" s="27">
        <v>1.51</v>
      </c>
      <c r="G368" s="27">
        <v>2.78</v>
      </c>
      <c r="H368" s="27">
        <v>6.86</v>
      </c>
      <c r="I368" s="27">
        <v>5.72</v>
      </c>
      <c r="J368" s="27">
        <v>4.8499999999999996</v>
      </c>
      <c r="K368" s="27">
        <v>3.32</v>
      </c>
      <c r="L368" s="27">
        <v>3.8</v>
      </c>
      <c r="M368" s="27">
        <v>2.8</v>
      </c>
      <c r="N368" s="27">
        <v>4.7699999999999996</v>
      </c>
      <c r="O368" s="27">
        <v>4.92</v>
      </c>
      <c r="P368" s="27">
        <v>5.58</v>
      </c>
      <c r="Q368" s="27">
        <v>6.19</v>
      </c>
      <c r="R368" s="27">
        <v>7.11</v>
      </c>
      <c r="S368" s="27">
        <v>11.28</v>
      </c>
      <c r="T368" s="27">
        <v>4.2699999999999996</v>
      </c>
      <c r="U368" s="27">
        <v>0</v>
      </c>
      <c r="V368" s="27">
        <v>5.22</v>
      </c>
      <c r="W368" s="27">
        <v>3.14</v>
      </c>
      <c r="X368" s="27">
        <v>1.75</v>
      </c>
      <c r="Y368" s="27">
        <v>0</v>
      </c>
    </row>
    <row r="369" spans="1:25" x14ac:dyDescent="0.2">
      <c r="A369" s="21">
        <v>19</v>
      </c>
      <c r="B369" s="27">
        <v>0</v>
      </c>
      <c r="C369" s="27">
        <v>0.15</v>
      </c>
      <c r="D369" s="27">
        <v>3.27</v>
      </c>
      <c r="E369" s="27">
        <v>2.84</v>
      </c>
      <c r="F369" s="27">
        <v>4.16</v>
      </c>
      <c r="G369" s="27">
        <v>5.77</v>
      </c>
      <c r="H369" s="27">
        <v>8.3699999999999992</v>
      </c>
      <c r="I369" s="27">
        <v>10.98</v>
      </c>
      <c r="J369" s="27">
        <v>5</v>
      </c>
      <c r="K369" s="27">
        <v>3.25</v>
      </c>
      <c r="L369" s="27">
        <v>2.68</v>
      </c>
      <c r="M369" s="27">
        <v>2.12</v>
      </c>
      <c r="N369" s="27">
        <v>0.77</v>
      </c>
      <c r="O369" s="27">
        <v>0.49</v>
      </c>
      <c r="P369" s="27">
        <v>1.1100000000000001</v>
      </c>
      <c r="Q369" s="27">
        <v>1.53</v>
      </c>
      <c r="R369" s="27">
        <v>3.76</v>
      </c>
      <c r="S369" s="27">
        <v>10.97</v>
      </c>
      <c r="T369" s="27">
        <v>4.1900000000000004</v>
      </c>
      <c r="U369" s="27">
        <v>1.79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21">
        <v>20</v>
      </c>
      <c r="B370" s="27">
        <v>1.23</v>
      </c>
      <c r="C370" s="27">
        <v>1.86</v>
      </c>
      <c r="D370" s="27">
        <v>1.33</v>
      </c>
      <c r="E370" s="27">
        <v>3.62</v>
      </c>
      <c r="F370" s="27">
        <v>4.3099999999999996</v>
      </c>
      <c r="G370" s="27">
        <v>6.26</v>
      </c>
      <c r="H370" s="27">
        <v>15.55</v>
      </c>
      <c r="I370" s="27">
        <v>13.49</v>
      </c>
      <c r="J370" s="27">
        <v>20.38</v>
      </c>
      <c r="K370" s="27">
        <v>17.28</v>
      </c>
      <c r="L370" s="27">
        <v>8.6</v>
      </c>
      <c r="M370" s="27">
        <v>3.37</v>
      </c>
      <c r="N370" s="27">
        <v>8.52</v>
      </c>
      <c r="O370" s="27">
        <v>9.91</v>
      </c>
      <c r="P370" s="27">
        <v>6.44</v>
      </c>
      <c r="Q370" s="27">
        <v>5.9</v>
      </c>
      <c r="R370" s="27">
        <v>10.44</v>
      </c>
      <c r="S370" s="27">
        <v>12.16</v>
      </c>
      <c r="T370" s="27">
        <v>10.07</v>
      </c>
      <c r="U370" s="27">
        <v>9.34</v>
      </c>
      <c r="V370" s="27">
        <v>4.01</v>
      </c>
      <c r="W370" s="27">
        <v>0</v>
      </c>
      <c r="X370" s="27">
        <v>0</v>
      </c>
      <c r="Y370" s="27">
        <v>0</v>
      </c>
    </row>
    <row r="371" spans="1:25" x14ac:dyDescent="0.2">
      <c r="A371" s="21">
        <v>21</v>
      </c>
      <c r="B371" s="27">
        <v>2.58</v>
      </c>
      <c r="C371" s="27">
        <v>3.86</v>
      </c>
      <c r="D371" s="27">
        <v>4.04</v>
      </c>
      <c r="E371" s="27">
        <v>4.66</v>
      </c>
      <c r="F371" s="27">
        <v>5.46</v>
      </c>
      <c r="G371" s="27">
        <v>10.199999999999999</v>
      </c>
      <c r="H371" s="27">
        <v>16.37</v>
      </c>
      <c r="I371" s="27">
        <v>14.8</v>
      </c>
      <c r="J371" s="27">
        <v>19.559999999999999</v>
      </c>
      <c r="K371" s="27">
        <v>17.88</v>
      </c>
      <c r="L371" s="27">
        <v>6.69</v>
      </c>
      <c r="M371" s="27">
        <v>3.55</v>
      </c>
      <c r="N371" s="27">
        <v>10.37</v>
      </c>
      <c r="O371" s="27">
        <v>7.35</v>
      </c>
      <c r="P371" s="27">
        <v>8.57</v>
      </c>
      <c r="Q371" s="27">
        <v>8.34</v>
      </c>
      <c r="R371" s="27">
        <v>8.58</v>
      </c>
      <c r="S371" s="27">
        <v>10.84</v>
      </c>
      <c r="T371" s="27">
        <v>8.26</v>
      </c>
      <c r="U371" s="27">
        <v>5.92</v>
      </c>
      <c r="V371" s="27">
        <v>1.1599999999999999</v>
      </c>
      <c r="W371" s="27">
        <v>0</v>
      </c>
      <c r="X371" s="27">
        <v>0</v>
      </c>
      <c r="Y371" s="27">
        <v>0</v>
      </c>
    </row>
    <row r="372" spans="1:25" x14ac:dyDescent="0.2">
      <c r="A372" s="2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0.21</v>
      </c>
      <c r="G372" s="27">
        <v>5.05</v>
      </c>
      <c r="H372" s="27">
        <v>16.670000000000002</v>
      </c>
      <c r="I372" s="27">
        <v>7.53</v>
      </c>
      <c r="J372" s="27">
        <v>13.39</v>
      </c>
      <c r="K372" s="27">
        <v>7.86</v>
      </c>
      <c r="L372" s="27">
        <v>5.07</v>
      </c>
      <c r="M372" s="27">
        <v>2.99</v>
      </c>
      <c r="N372" s="27">
        <v>5.8</v>
      </c>
      <c r="O372" s="27">
        <v>3.52</v>
      </c>
      <c r="P372" s="27">
        <v>2.4700000000000002</v>
      </c>
      <c r="Q372" s="27">
        <v>2.83</v>
      </c>
      <c r="R372" s="27">
        <v>5.0199999999999996</v>
      </c>
      <c r="S372" s="27">
        <v>8.76</v>
      </c>
      <c r="T372" s="27">
        <v>4.18</v>
      </c>
      <c r="U372" s="27">
        <v>0.95</v>
      </c>
      <c r="V372" s="27">
        <v>0</v>
      </c>
      <c r="W372" s="27">
        <v>0</v>
      </c>
      <c r="X372" s="27">
        <v>0.92</v>
      </c>
      <c r="Y372" s="27">
        <v>0.04</v>
      </c>
    </row>
    <row r="373" spans="1:25" x14ac:dyDescent="0.2">
      <c r="A373" s="21">
        <v>23</v>
      </c>
      <c r="B373" s="27">
        <v>0</v>
      </c>
      <c r="C373" s="27">
        <v>7.0000000000000007E-2</v>
      </c>
      <c r="D373" s="27">
        <v>0.04</v>
      </c>
      <c r="E373" s="27">
        <v>0.05</v>
      </c>
      <c r="F373" s="27">
        <v>0.02</v>
      </c>
      <c r="G373" s="27">
        <v>2.79</v>
      </c>
      <c r="H373" s="27">
        <v>12.56</v>
      </c>
      <c r="I373" s="27">
        <v>9.1</v>
      </c>
      <c r="J373" s="27">
        <v>6.92</v>
      </c>
      <c r="K373" s="27">
        <v>3.83</v>
      </c>
      <c r="L373" s="27">
        <v>0.17</v>
      </c>
      <c r="M373" s="27">
        <v>0.02</v>
      </c>
      <c r="N373" s="27">
        <v>2.2599999999999998</v>
      </c>
      <c r="O373" s="27">
        <v>0.7</v>
      </c>
      <c r="P373" s="27">
        <v>0.14000000000000001</v>
      </c>
      <c r="Q373" s="27">
        <v>0.4</v>
      </c>
      <c r="R373" s="27">
        <v>0.05</v>
      </c>
      <c r="S373" s="27">
        <v>0.56000000000000005</v>
      </c>
      <c r="T373" s="27">
        <v>2.67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21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0.32</v>
      </c>
      <c r="G374" s="27">
        <v>7.25</v>
      </c>
      <c r="H374" s="27">
        <v>14.19</v>
      </c>
      <c r="I374" s="27">
        <v>6.63</v>
      </c>
      <c r="J374" s="27">
        <v>9.33</v>
      </c>
      <c r="K374" s="27">
        <v>6.72</v>
      </c>
      <c r="L374" s="27">
        <v>0.32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5.49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2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1.4</v>
      </c>
      <c r="G375" s="27">
        <v>1.9</v>
      </c>
      <c r="H375" s="27">
        <v>8.6</v>
      </c>
      <c r="I375" s="27">
        <v>6.22</v>
      </c>
      <c r="J375" s="27">
        <v>7.68</v>
      </c>
      <c r="K375" s="27">
        <v>7.71</v>
      </c>
      <c r="L375" s="27">
        <v>5.41</v>
      </c>
      <c r="M375" s="27">
        <v>3.41</v>
      </c>
      <c r="N375" s="27">
        <v>5.25</v>
      </c>
      <c r="O375" s="27">
        <v>8.73</v>
      </c>
      <c r="P375" s="27">
        <v>10.87</v>
      </c>
      <c r="Q375" s="27">
        <v>11.55</v>
      </c>
      <c r="R375" s="27">
        <v>10.62</v>
      </c>
      <c r="S375" s="27">
        <v>10.63</v>
      </c>
      <c r="T375" s="27">
        <v>1.77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21">
        <v>26</v>
      </c>
      <c r="B376" s="27">
        <v>0</v>
      </c>
      <c r="C376" s="27">
        <v>1.05</v>
      </c>
      <c r="D376" s="27">
        <v>2.81</v>
      </c>
      <c r="E376" s="27">
        <v>4.33</v>
      </c>
      <c r="F376" s="27">
        <v>5.58</v>
      </c>
      <c r="G376" s="27">
        <v>6.75</v>
      </c>
      <c r="H376" s="27">
        <v>8.07</v>
      </c>
      <c r="I376" s="27">
        <v>7.35</v>
      </c>
      <c r="J376" s="27">
        <v>7.25</v>
      </c>
      <c r="K376" s="27">
        <v>4.6100000000000003</v>
      </c>
      <c r="L376" s="27">
        <v>2.62</v>
      </c>
      <c r="M376" s="27">
        <v>1.19</v>
      </c>
      <c r="N376" s="27">
        <v>1.54</v>
      </c>
      <c r="O376" s="27">
        <v>1.79</v>
      </c>
      <c r="P376" s="27">
        <v>1.78</v>
      </c>
      <c r="Q376" s="27">
        <v>1.97</v>
      </c>
      <c r="R376" s="27">
        <v>2.86</v>
      </c>
      <c r="S376" s="27">
        <v>3.9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21">
        <v>27</v>
      </c>
      <c r="B377" s="27">
        <v>0</v>
      </c>
      <c r="C377" s="27">
        <v>0</v>
      </c>
      <c r="D377" s="27">
        <v>0.54</v>
      </c>
      <c r="E377" s="27">
        <v>7.0000000000000007E-2</v>
      </c>
      <c r="F377" s="27">
        <v>1.39</v>
      </c>
      <c r="G377" s="27">
        <v>8.8800000000000008</v>
      </c>
      <c r="H377" s="27">
        <v>12.39</v>
      </c>
      <c r="I377" s="27">
        <v>6.22</v>
      </c>
      <c r="J377" s="27">
        <v>6.93</v>
      </c>
      <c r="K377" s="27">
        <v>3.44</v>
      </c>
      <c r="L377" s="27">
        <v>9.84</v>
      </c>
      <c r="M377" s="27">
        <v>1.3</v>
      </c>
      <c r="N377" s="27">
        <v>1.4</v>
      </c>
      <c r="O377" s="27">
        <v>0.8</v>
      </c>
      <c r="P377" s="27">
        <v>1.66</v>
      </c>
      <c r="Q377" s="27">
        <v>1.31</v>
      </c>
      <c r="R377" s="27">
        <v>2.96</v>
      </c>
      <c r="S377" s="27">
        <v>6.21</v>
      </c>
      <c r="T377" s="27">
        <v>0.99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21">
        <v>28</v>
      </c>
      <c r="B378" s="27">
        <v>0</v>
      </c>
      <c r="C378" s="27">
        <v>0.74</v>
      </c>
      <c r="D378" s="27">
        <v>0.94</v>
      </c>
      <c r="E378" s="27">
        <v>0.9</v>
      </c>
      <c r="F378" s="27">
        <v>0.94</v>
      </c>
      <c r="G378" s="27">
        <v>6.31</v>
      </c>
      <c r="H378" s="27">
        <v>11.3</v>
      </c>
      <c r="I378" s="27">
        <v>8.9</v>
      </c>
      <c r="J378" s="27">
        <v>20.71</v>
      </c>
      <c r="K378" s="27">
        <v>14.21</v>
      </c>
      <c r="L378" s="27">
        <v>10.69</v>
      </c>
      <c r="M378" s="27">
        <v>0.19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2.71</v>
      </c>
      <c r="T378" s="27">
        <v>0.82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21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8.32</v>
      </c>
      <c r="H379" s="27">
        <v>13.42</v>
      </c>
      <c r="I379" s="27">
        <v>9.11</v>
      </c>
      <c r="J379" s="27">
        <v>8.19</v>
      </c>
      <c r="K379" s="27">
        <v>10.3</v>
      </c>
      <c r="L379" s="27">
        <v>6.03</v>
      </c>
      <c r="M379" s="27">
        <v>0</v>
      </c>
      <c r="N379" s="27">
        <v>0.89</v>
      </c>
      <c r="O379" s="27">
        <v>0</v>
      </c>
      <c r="P379" s="27">
        <v>0.59</v>
      </c>
      <c r="Q379" s="27">
        <v>0.28999999999999998</v>
      </c>
      <c r="R379" s="27">
        <v>3.18</v>
      </c>
      <c r="S379" s="27">
        <v>5.43</v>
      </c>
      <c r="T379" s="27">
        <v>9.33</v>
      </c>
      <c r="U379" s="27">
        <v>3.75</v>
      </c>
      <c r="V379" s="27">
        <v>2.42</v>
      </c>
      <c r="W379" s="27">
        <v>0</v>
      </c>
      <c r="X379" s="27">
        <v>0</v>
      </c>
      <c r="Y379" s="27">
        <v>0</v>
      </c>
    </row>
    <row r="380" spans="1:25" x14ac:dyDescent="0.2">
      <c r="A380" s="21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7.32</v>
      </c>
      <c r="H380" s="27">
        <v>14.89</v>
      </c>
      <c r="I380" s="27">
        <v>11.63</v>
      </c>
      <c r="J380" s="27">
        <v>14.64</v>
      </c>
      <c r="K380" s="27">
        <v>12.33</v>
      </c>
      <c r="L380" s="27">
        <v>9.4499999999999993</v>
      </c>
      <c r="M380" s="27">
        <v>5.92</v>
      </c>
      <c r="N380" s="27">
        <v>12.68</v>
      </c>
      <c r="O380" s="27">
        <v>27.1</v>
      </c>
      <c r="P380" s="27">
        <v>30.21</v>
      </c>
      <c r="Q380" s="27">
        <v>13.37</v>
      </c>
      <c r="R380" s="27">
        <v>11.9</v>
      </c>
      <c r="S380" s="27">
        <v>18.48</v>
      </c>
      <c r="T380" s="27">
        <v>9.5399999999999991</v>
      </c>
      <c r="U380" s="27">
        <v>10.08</v>
      </c>
      <c r="V380" s="27">
        <v>6.08</v>
      </c>
      <c r="W380" s="27">
        <v>2.2000000000000002</v>
      </c>
      <c r="X380" s="27">
        <v>0</v>
      </c>
      <c r="Y380" s="27">
        <v>0</v>
      </c>
    </row>
    <row r="381" spans="1:25" x14ac:dyDescent="0.2">
      <c r="A381" s="21">
        <v>31</v>
      </c>
      <c r="B381" s="27">
        <v>0</v>
      </c>
      <c r="C381" s="27">
        <v>0</v>
      </c>
      <c r="D381" s="27">
        <v>0.03</v>
      </c>
      <c r="E381" s="27">
        <v>0.14000000000000001</v>
      </c>
      <c r="F381" s="27">
        <v>0.28999999999999998</v>
      </c>
      <c r="G381" s="27">
        <v>7.73</v>
      </c>
      <c r="H381" s="27">
        <v>13.64</v>
      </c>
      <c r="I381" s="27">
        <v>14</v>
      </c>
      <c r="J381" s="27">
        <v>33.85</v>
      </c>
      <c r="K381" s="27">
        <v>41.72</v>
      </c>
      <c r="L381" s="27">
        <v>16.54</v>
      </c>
      <c r="M381" s="27">
        <v>7.28</v>
      </c>
      <c r="N381" s="27">
        <v>2.73</v>
      </c>
      <c r="O381" s="27">
        <v>1.94</v>
      </c>
      <c r="P381" s="27">
        <v>3.8</v>
      </c>
      <c r="Q381" s="27">
        <v>0.74</v>
      </c>
      <c r="R381" s="27">
        <v>1.26</v>
      </c>
      <c r="S381" s="27">
        <v>5.82</v>
      </c>
      <c r="T381" s="27">
        <v>0.01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21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21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0.01</v>
      </c>
      <c r="X386" s="27">
        <v>0</v>
      </c>
      <c r="Y386" s="27">
        <v>0</v>
      </c>
    </row>
    <row r="387" spans="1:25" x14ac:dyDescent="0.2">
      <c r="A387" s="2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0.7</v>
      </c>
      <c r="Q387" s="27">
        <v>0.67</v>
      </c>
      <c r="R387" s="27">
        <v>2.15</v>
      </c>
      <c r="S387" s="27">
        <v>1.86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2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1.42</v>
      </c>
      <c r="H388" s="27">
        <v>1.88</v>
      </c>
      <c r="I388" s="27">
        <v>1.35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2.91</v>
      </c>
      <c r="Q388" s="27">
        <v>3.19</v>
      </c>
      <c r="R388" s="27">
        <v>4.3099999999999996</v>
      </c>
      <c r="S388" s="27">
        <v>4.0199999999999996</v>
      </c>
      <c r="T388" s="27">
        <v>0.92</v>
      </c>
      <c r="U388" s="27">
        <v>1.05</v>
      </c>
      <c r="V388" s="27">
        <v>2.75</v>
      </c>
      <c r="W388" s="27">
        <v>0</v>
      </c>
      <c r="X388" s="27">
        <v>0</v>
      </c>
      <c r="Y388" s="27">
        <v>0</v>
      </c>
    </row>
    <row r="389" spans="1:25" x14ac:dyDescent="0.2">
      <c r="A389" s="2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0.28999999999999998</v>
      </c>
      <c r="G389" s="27">
        <v>2.5</v>
      </c>
      <c r="H389" s="27">
        <v>6.54</v>
      </c>
      <c r="I389" s="27">
        <v>5.7</v>
      </c>
      <c r="J389" s="27">
        <v>0.63</v>
      </c>
      <c r="K389" s="27">
        <v>1.85</v>
      </c>
      <c r="L389" s="27">
        <v>1.84</v>
      </c>
      <c r="M389" s="27">
        <v>1.6</v>
      </c>
      <c r="N389" s="27">
        <v>0</v>
      </c>
      <c r="O389" s="27">
        <v>0</v>
      </c>
      <c r="P389" s="27">
        <v>0</v>
      </c>
      <c r="Q389" s="27">
        <v>0.33</v>
      </c>
      <c r="R389" s="27">
        <v>1.2</v>
      </c>
      <c r="S389" s="27">
        <v>1.75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2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0.48</v>
      </c>
      <c r="H390" s="27">
        <v>4.53</v>
      </c>
      <c r="I390" s="27">
        <v>4.83</v>
      </c>
      <c r="J390" s="27">
        <v>0.35</v>
      </c>
      <c r="K390" s="27">
        <v>1.24</v>
      </c>
      <c r="L390" s="27">
        <v>1.58</v>
      </c>
      <c r="M390" s="27">
        <v>1.22</v>
      </c>
      <c r="N390" s="27">
        <v>2.89</v>
      </c>
      <c r="O390" s="27">
        <v>2.74</v>
      </c>
      <c r="P390" s="27">
        <v>3.53</v>
      </c>
      <c r="Q390" s="27">
        <v>3.64</v>
      </c>
      <c r="R390" s="27">
        <v>6.21</v>
      </c>
      <c r="S390" s="27">
        <v>6.58</v>
      </c>
      <c r="T390" s="27">
        <v>2.52</v>
      </c>
      <c r="U390" s="27">
        <v>2.34</v>
      </c>
      <c r="V390" s="27">
        <v>4.63</v>
      </c>
      <c r="W390" s="27">
        <v>3.18</v>
      </c>
      <c r="X390" s="27">
        <v>0.38</v>
      </c>
      <c r="Y390" s="27">
        <v>0</v>
      </c>
    </row>
    <row r="391" spans="1:25" x14ac:dyDescent="0.2">
      <c r="A391" s="2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0.06</v>
      </c>
      <c r="G391" s="27">
        <v>1.58</v>
      </c>
      <c r="H391" s="27">
        <v>3.03</v>
      </c>
      <c r="I391" s="27">
        <v>3.48</v>
      </c>
      <c r="J391" s="27">
        <v>1.52</v>
      </c>
      <c r="K391" s="27">
        <v>1.55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2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1.64</v>
      </c>
      <c r="S392" s="27">
        <v>2.69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2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0.26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2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2.2000000000000002</v>
      </c>
      <c r="I394" s="27">
        <v>0.86</v>
      </c>
      <c r="J394" s="27">
        <v>0.9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21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0.34</v>
      </c>
      <c r="H395" s="27">
        <v>1.84</v>
      </c>
      <c r="I395" s="27">
        <v>0</v>
      </c>
      <c r="J395" s="27">
        <v>0.94</v>
      </c>
      <c r="K395" s="27">
        <v>0.77</v>
      </c>
      <c r="L395" s="27">
        <v>0.98</v>
      </c>
      <c r="M395" s="27">
        <v>0.5</v>
      </c>
      <c r="N395" s="27">
        <v>0.6</v>
      </c>
      <c r="O395" s="27">
        <v>0.55000000000000004</v>
      </c>
      <c r="P395" s="27">
        <v>1.05</v>
      </c>
      <c r="Q395" s="27">
        <v>1.1499999999999999</v>
      </c>
      <c r="R395" s="27">
        <v>3.4</v>
      </c>
      <c r="S395" s="27">
        <v>3.41</v>
      </c>
      <c r="T395" s="27">
        <v>3.37</v>
      </c>
      <c r="U395" s="27">
        <v>2.08</v>
      </c>
      <c r="V395" s="27">
        <v>2.33</v>
      </c>
      <c r="W395" s="27">
        <v>2.0299999999999998</v>
      </c>
      <c r="X395" s="27">
        <v>0</v>
      </c>
      <c r="Y395" s="27">
        <v>0</v>
      </c>
    </row>
    <row r="396" spans="1:25" x14ac:dyDescent="0.2">
      <c r="A396" s="21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1.64</v>
      </c>
      <c r="H396" s="27">
        <v>2.38</v>
      </c>
      <c r="I396" s="27">
        <v>1.97</v>
      </c>
      <c r="J396" s="27">
        <v>0.88</v>
      </c>
      <c r="K396" s="27">
        <v>0.78</v>
      </c>
      <c r="L396" s="27">
        <v>0.84</v>
      </c>
      <c r="M396" s="27">
        <v>0.35</v>
      </c>
      <c r="N396" s="27">
        <v>0</v>
      </c>
      <c r="O396" s="27">
        <v>0</v>
      </c>
      <c r="P396" s="27">
        <v>0.3</v>
      </c>
      <c r="Q396" s="27">
        <v>0.28000000000000003</v>
      </c>
      <c r="R396" s="27">
        <v>2.2799999999999998</v>
      </c>
      <c r="S396" s="27">
        <v>1.83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2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0.72</v>
      </c>
      <c r="H397" s="27">
        <v>4.1100000000000003</v>
      </c>
      <c r="I397" s="27">
        <v>4.75</v>
      </c>
      <c r="J397" s="27">
        <v>3.55</v>
      </c>
      <c r="K397" s="27">
        <v>0.24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0.84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2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1.38</v>
      </c>
      <c r="G398" s="27">
        <v>2.46</v>
      </c>
      <c r="H398" s="27">
        <v>8.16</v>
      </c>
      <c r="I398" s="27">
        <v>5.74</v>
      </c>
      <c r="J398" s="27">
        <v>6.73</v>
      </c>
      <c r="K398" s="27">
        <v>3.64</v>
      </c>
      <c r="L398" s="27">
        <v>1.63</v>
      </c>
      <c r="M398" s="27">
        <v>0.63</v>
      </c>
      <c r="N398" s="27">
        <v>2.14</v>
      </c>
      <c r="O398" s="27">
        <v>0.73</v>
      </c>
      <c r="P398" s="27">
        <v>0</v>
      </c>
      <c r="Q398" s="27">
        <v>0</v>
      </c>
      <c r="R398" s="27">
        <v>0</v>
      </c>
      <c r="S398" s="27">
        <v>2.54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2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4.46</v>
      </c>
      <c r="H399" s="27">
        <v>6.94</v>
      </c>
      <c r="I399" s="27">
        <v>5.61</v>
      </c>
      <c r="J399" s="27">
        <v>7.24</v>
      </c>
      <c r="K399" s="27">
        <v>3.98</v>
      </c>
      <c r="L399" s="27">
        <v>2.4500000000000002</v>
      </c>
      <c r="M399" s="27">
        <v>1.59</v>
      </c>
      <c r="N399" s="27">
        <v>4.2699999999999996</v>
      </c>
      <c r="O399" s="27">
        <v>0.01</v>
      </c>
      <c r="P399" s="27">
        <v>0</v>
      </c>
      <c r="Q399" s="27">
        <v>2.78</v>
      </c>
      <c r="R399" s="27">
        <v>3.74</v>
      </c>
      <c r="S399" s="27">
        <v>5.66</v>
      </c>
      <c r="T399" s="27">
        <v>0.7</v>
      </c>
      <c r="U399" s="27">
        <v>0</v>
      </c>
      <c r="V399" s="27">
        <v>0</v>
      </c>
      <c r="W399" s="27">
        <v>0</v>
      </c>
      <c r="X399" s="27">
        <v>0</v>
      </c>
      <c r="Y399" s="27">
        <v>0.56999999999999995</v>
      </c>
    </row>
    <row r="400" spans="1:25" x14ac:dyDescent="0.2">
      <c r="A400" s="21">
        <v>16</v>
      </c>
      <c r="B400" s="27">
        <v>0.16</v>
      </c>
      <c r="C400" s="27">
        <v>0.03</v>
      </c>
      <c r="D400" s="27">
        <v>0</v>
      </c>
      <c r="E400" s="27">
        <v>0.2</v>
      </c>
      <c r="F400" s="27">
        <v>0.85</v>
      </c>
      <c r="G400" s="27">
        <v>2.38</v>
      </c>
      <c r="H400" s="27">
        <v>7.43</v>
      </c>
      <c r="I400" s="27">
        <v>3.33</v>
      </c>
      <c r="J400" s="27">
        <v>5.67</v>
      </c>
      <c r="K400" s="27">
        <v>2.21</v>
      </c>
      <c r="L400" s="27">
        <v>0.19</v>
      </c>
      <c r="M400" s="27">
        <v>0</v>
      </c>
      <c r="N400" s="27">
        <v>0.68</v>
      </c>
      <c r="O400" s="27">
        <v>10.029999999999999</v>
      </c>
      <c r="P400" s="27">
        <v>10.48</v>
      </c>
      <c r="Q400" s="27">
        <v>3.58</v>
      </c>
      <c r="R400" s="27">
        <v>1.41</v>
      </c>
      <c r="S400" s="27">
        <v>3.29</v>
      </c>
      <c r="T400" s="27">
        <v>0.85</v>
      </c>
      <c r="U400" s="27">
        <v>0</v>
      </c>
      <c r="V400" s="27">
        <v>0</v>
      </c>
      <c r="W400" s="27">
        <v>0</v>
      </c>
      <c r="X400" s="27">
        <v>0</v>
      </c>
      <c r="Y400" s="27">
        <v>1.33</v>
      </c>
    </row>
    <row r="401" spans="1:25" x14ac:dyDescent="0.2">
      <c r="A401" s="21">
        <v>17</v>
      </c>
      <c r="B401" s="27">
        <v>0.08</v>
      </c>
      <c r="C401" s="27">
        <v>0.04</v>
      </c>
      <c r="D401" s="27">
        <v>0</v>
      </c>
      <c r="E401" s="27">
        <v>0</v>
      </c>
      <c r="F401" s="27">
        <v>1.49</v>
      </c>
      <c r="G401" s="27">
        <v>4.2300000000000004</v>
      </c>
      <c r="H401" s="27">
        <v>8.25</v>
      </c>
      <c r="I401" s="27">
        <v>4.22</v>
      </c>
      <c r="J401" s="27">
        <v>5.52</v>
      </c>
      <c r="K401" s="27">
        <v>2.48</v>
      </c>
      <c r="L401" s="27">
        <v>0.04</v>
      </c>
      <c r="M401" s="27">
        <v>0</v>
      </c>
      <c r="N401" s="27">
        <v>0.91</v>
      </c>
      <c r="O401" s="27">
        <v>0</v>
      </c>
      <c r="P401" s="27">
        <v>0</v>
      </c>
      <c r="Q401" s="27">
        <v>0</v>
      </c>
      <c r="R401" s="27">
        <v>0</v>
      </c>
      <c r="S401" s="27">
        <v>2.2200000000000002</v>
      </c>
      <c r="T401" s="27">
        <v>1.64</v>
      </c>
      <c r="U401" s="27">
        <v>0</v>
      </c>
      <c r="V401" s="27">
        <v>0</v>
      </c>
      <c r="W401" s="27">
        <v>0</v>
      </c>
      <c r="X401" s="27">
        <v>0.39</v>
      </c>
      <c r="Y401" s="27">
        <v>0.33</v>
      </c>
    </row>
    <row r="402" spans="1:25" x14ac:dyDescent="0.2">
      <c r="A402" s="21">
        <v>18</v>
      </c>
      <c r="B402" s="27">
        <v>1.65</v>
      </c>
      <c r="C402" s="27">
        <v>2.95</v>
      </c>
      <c r="D402" s="27">
        <v>0.09</v>
      </c>
      <c r="E402" s="27">
        <v>0.08</v>
      </c>
      <c r="F402" s="27">
        <v>0.88</v>
      </c>
      <c r="G402" s="27">
        <v>1.63</v>
      </c>
      <c r="H402" s="27">
        <v>4.0199999999999996</v>
      </c>
      <c r="I402" s="27">
        <v>3.35</v>
      </c>
      <c r="J402" s="27">
        <v>2.84</v>
      </c>
      <c r="K402" s="27">
        <v>1.94</v>
      </c>
      <c r="L402" s="27">
        <v>2.2200000000000002</v>
      </c>
      <c r="M402" s="27">
        <v>1.64</v>
      </c>
      <c r="N402" s="27">
        <v>2.8</v>
      </c>
      <c r="O402" s="27">
        <v>2.88</v>
      </c>
      <c r="P402" s="27">
        <v>3.27</v>
      </c>
      <c r="Q402" s="27">
        <v>3.63</v>
      </c>
      <c r="R402" s="27">
        <v>4.17</v>
      </c>
      <c r="S402" s="27">
        <v>6.61</v>
      </c>
      <c r="T402" s="27">
        <v>2.5</v>
      </c>
      <c r="U402" s="27">
        <v>0</v>
      </c>
      <c r="V402" s="27">
        <v>3.06</v>
      </c>
      <c r="W402" s="27">
        <v>1.84</v>
      </c>
      <c r="X402" s="27">
        <v>1.02</v>
      </c>
      <c r="Y402" s="27">
        <v>0</v>
      </c>
    </row>
    <row r="403" spans="1:25" x14ac:dyDescent="0.2">
      <c r="A403" s="21">
        <v>19</v>
      </c>
      <c r="B403" s="27">
        <v>0</v>
      </c>
      <c r="C403" s="27">
        <v>0.09</v>
      </c>
      <c r="D403" s="27">
        <v>1.92</v>
      </c>
      <c r="E403" s="27">
        <v>1.66</v>
      </c>
      <c r="F403" s="27">
        <v>2.44</v>
      </c>
      <c r="G403" s="27">
        <v>3.38</v>
      </c>
      <c r="H403" s="27">
        <v>4.9000000000000004</v>
      </c>
      <c r="I403" s="27">
        <v>6.43</v>
      </c>
      <c r="J403" s="27">
        <v>2.93</v>
      </c>
      <c r="K403" s="27">
        <v>1.9</v>
      </c>
      <c r="L403" s="27">
        <v>1.57</v>
      </c>
      <c r="M403" s="27">
        <v>1.24</v>
      </c>
      <c r="N403" s="27">
        <v>0.45</v>
      </c>
      <c r="O403" s="27">
        <v>0.28999999999999998</v>
      </c>
      <c r="P403" s="27">
        <v>0.65</v>
      </c>
      <c r="Q403" s="27">
        <v>0.9</v>
      </c>
      <c r="R403" s="27">
        <v>2.2000000000000002</v>
      </c>
      <c r="S403" s="27">
        <v>6.43</v>
      </c>
      <c r="T403" s="27">
        <v>2.4500000000000002</v>
      </c>
      <c r="U403" s="27">
        <v>1.05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21">
        <v>20</v>
      </c>
      <c r="B404" s="27">
        <v>0.72</v>
      </c>
      <c r="C404" s="27">
        <v>1.0900000000000001</v>
      </c>
      <c r="D404" s="27">
        <v>0.78</v>
      </c>
      <c r="E404" s="27">
        <v>2.12</v>
      </c>
      <c r="F404" s="27">
        <v>2.52</v>
      </c>
      <c r="G404" s="27">
        <v>3.67</v>
      </c>
      <c r="H404" s="27">
        <v>9.11</v>
      </c>
      <c r="I404" s="27">
        <v>7.9</v>
      </c>
      <c r="J404" s="27">
        <v>11.94</v>
      </c>
      <c r="K404" s="27">
        <v>10.119999999999999</v>
      </c>
      <c r="L404" s="27">
        <v>5.04</v>
      </c>
      <c r="M404" s="27">
        <v>1.97</v>
      </c>
      <c r="N404" s="27">
        <v>4.99</v>
      </c>
      <c r="O404" s="27">
        <v>5.81</v>
      </c>
      <c r="P404" s="27">
        <v>3.77</v>
      </c>
      <c r="Q404" s="27">
        <v>3.45</v>
      </c>
      <c r="R404" s="27">
        <v>6.12</v>
      </c>
      <c r="S404" s="27">
        <v>7.12</v>
      </c>
      <c r="T404" s="27">
        <v>5.9</v>
      </c>
      <c r="U404" s="27">
        <v>5.47</v>
      </c>
      <c r="V404" s="27">
        <v>2.35</v>
      </c>
      <c r="W404" s="27">
        <v>0</v>
      </c>
      <c r="X404" s="27">
        <v>0</v>
      </c>
      <c r="Y404" s="27">
        <v>0</v>
      </c>
    </row>
    <row r="405" spans="1:25" x14ac:dyDescent="0.2">
      <c r="A405" s="21">
        <v>21</v>
      </c>
      <c r="B405" s="27">
        <v>1.51</v>
      </c>
      <c r="C405" s="27">
        <v>2.2599999999999998</v>
      </c>
      <c r="D405" s="27">
        <v>2.37</v>
      </c>
      <c r="E405" s="27">
        <v>2.73</v>
      </c>
      <c r="F405" s="27">
        <v>3.2</v>
      </c>
      <c r="G405" s="27">
        <v>5.98</v>
      </c>
      <c r="H405" s="27">
        <v>9.59</v>
      </c>
      <c r="I405" s="27">
        <v>8.67</v>
      </c>
      <c r="J405" s="27">
        <v>11.46</v>
      </c>
      <c r="K405" s="27">
        <v>10.47</v>
      </c>
      <c r="L405" s="27">
        <v>3.92</v>
      </c>
      <c r="M405" s="27">
        <v>2.08</v>
      </c>
      <c r="N405" s="27">
        <v>6.07</v>
      </c>
      <c r="O405" s="27">
        <v>4.3099999999999996</v>
      </c>
      <c r="P405" s="27">
        <v>5.0199999999999996</v>
      </c>
      <c r="Q405" s="27">
        <v>4.8899999999999997</v>
      </c>
      <c r="R405" s="27">
        <v>5.03</v>
      </c>
      <c r="S405" s="27">
        <v>6.35</v>
      </c>
      <c r="T405" s="27">
        <v>4.84</v>
      </c>
      <c r="U405" s="27">
        <v>3.47</v>
      </c>
      <c r="V405" s="27">
        <v>0.68</v>
      </c>
      <c r="W405" s="27">
        <v>0</v>
      </c>
      <c r="X405" s="27">
        <v>0</v>
      </c>
      <c r="Y405" s="27">
        <v>0</v>
      </c>
    </row>
    <row r="406" spans="1:25" x14ac:dyDescent="0.2">
      <c r="A406" s="2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0.12</v>
      </c>
      <c r="G406" s="27">
        <v>2.96</v>
      </c>
      <c r="H406" s="27">
        <v>9.77</v>
      </c>
      <c r="I406" s="27">
        <v>4.41</v>
      </c>
      <c r="J406" s="27">
        <v>7.85</v>
      </c>
      <c r="K406" s="27">
        <v>4.6100000000000003</v>
      </c>
      <c r="L406" s="27">
        <v>2.97</v>
      </c>
      <c r="M406" s="27">
        <v>1.75</v>
      </c>
      <c r="N406" s="27">
        <v>3.4</v>
      </c>
      <c r="O406" s="27">
        <v>2.06</v>
      </c>
      <c r="P406" s="27">
        <v>1.45</v>
      </c>
      <c r="Q406" s="27">
        <v>1.66</v>
      </c>
      <c r="R406" s="27">
        <v>2.94</v>
      </c>
      <c r="S406" s="27">
        <v>5.13</v>
      </c>
      <c r="T406" s="27">
        <v>2.4500000000000002</v>
      </c>
      <c r="U406" s="27">
        <v>0.56000000000000005</v>
      </c>
      <c r="V406" s="27">
        <v>0</v>
      </c>
      <c r="W406" s="27">
        <v>0</v>
      </c>
      <c r="X406" s="27">
        <v>0.54</v>
      </c>
      <c r="Y406" s="27">
        <v>0.03</v>
      </c>
    </row>
    <row r="407" spans="1:25" x14ac:dyDescent="0.2">
      <c r="A407" s="21">
        <v>23</v>
      </c>
      <c r="B407" s="27">
        <v>0</v>
      </c>
      <c r="C407" s="27">
        <v>0.04</v>
      </c>
      <c r="D407" s="27">
        <v>0.02</v>
      </c>
      <c r="E407" s="27">
        <v>0.03</v>
      </c>
      <c r="F407" s="27">
        <v>0.01</v>
      </c>
      <c r="G407" s="27">
        <v>1.63</v>
      </c>
      <c r="H407" s="27">
        <v>7.36</v>
      </c>
      <c r="I407" s="27">
        <v>5.33</v>
      </c>
      <c r="J407" s="27">
        <v>4.05</v>
      </c>
      <c r="K407" s="27">
        <v>2.2400000000000002</v>
      </c>
      <c r="L407" s="27">
        <v>0.1</v>
      </c>
      <c r="M407" s="27">
        <v>0.01</v>
      </c>
      <c r="N407" s="27">
        <v>1.33</v>
      </c>
      <c r="O407" s="27">
        <v>0.41</v>
      </c>
      <c r="P407" s="27">
        <v>0.08</v>
      </c>
      <c r="Q407" s="27">
        <v>0.24</v>
      </c>
      <c r="R407" s="27">
        <v>0.03</v>
      </c>
      <c r="S407" s="27">
        <v>0.33</v>
      </c>
      <c r="T407" s="27">
        <v>1.57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21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0.19</v>
      </c>
      <c r="G408" s="27">
        <v>4.25</v>
      </c>
      <c r="H408" s="27">
        <v>8.31</v>
      </c>
      <c r="I408" s="27">
        <v>3.88</v>
      </c>
      <c r="J408" s="27">
        <v>5.47</v>
      </c>
      <c r="K408" s="27">
        <v>3.94</v>
      </c>
      <c r="L408" s="27">
        <v>0.19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3.21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2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0.82</v>
      </c>
      <c r="G409" s="27">
        <v>1.1100000000000001</v>
      </c>
      <c r="H409" s="27">
        <v>5.04</v>
      </c>
      <c r="I409" s="27">
        <v>3.64</v>
      </c>
      <c r="J409" s="27">
        <v>4.5</v>
      </c>
      <c r="K409" s="27">
        <v>4.5199999999999996</v>
      </c>
      <c r="L409" s="27">
        <v>3.17</v>
      </c>
      <c r="M409" s="27">
        <v>2</v>
      </c>
      <c r="N409" s="27">
        <v>3.08</v>
      </c>
      <c r="O409" s="27">
        <v>5.12</v>
      </c>
      <c r="P409" s="27">
        <v>6.37</v>
      </c>
      <c r="Q409" s="27">
        <v>6.77</v>
      </c>
      <c r="R409" s="27">
        <v>6.22</v>
      </c>
      <c r="S409" s="27">
        <v>6.23</v>
      </c>
      <c r="T409" s="27">
        <v>1.04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21">
        <v>26</v>
      </c>
      <c r="B410" s="27">
        <v>0</v>
      </c>
      <c r="C410" s="27">
        <v>0.62</v>
      </c>
      <c r="D410" s="27">
        <v>1.65</v>
      </c>
      <c r="E410" s="27">
        <v>2.54</v>
      </c>
      <c r="F410" s="27">
        <v>3.27</v>
      </c>
      <c r="G410" s="27">
        <v>3.95</v>
      </c>
      <c r="H410" s="27">
        <v>4.7300000000000004</v>
      </c>
      <c r="I410" s="27">
        <v>4.3099999999999996</v>
      </c>
      <c r="J410" s="27">
        <v>4.25</v>
      </c>
      <c r="K410" s="27">
        <v>2.7</v>
      </c>
      <c r="L410" s="27">
        <v>1.54</v>
      </c>
      <c r="M410" s="27">
        <v>0.7</v>
      </c>
      <c r="N410" s="27">
        <v>0.9</v>
      </c>
      <c r="O410" s="27">
        <v>1.05</v>
      </c>
      <c r="P410" s="27">
        <v>1.04</v>
      </c>
      <c r="Q410" s="27">
        <v>1.1499999999999999</v>
      </c>
      <c r="R410" s="27">
        <v>1.67</v>
      </c>
      <c r="S410" s="27">
        <v>2.2799999999999998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21">
        <v>27</v>
      </c>
      <c r="B411" s="27">
        <v>0</v>
      </c>
      <c r="C411" s="27">
        <v>0</v>
      </c>
      <c r="D411" s="27">
        <v>0.32</v>
      </c>
      <c r="E411" s="27">
        <v>0.04</v>
      </c>
      <c r="F411" s="27">
        <v>0.82</v>
      </c>
      <c r="G411" s="27">
        <v>5.2</v>
      </c>
      <c r="H411" s="27">
        <v>7.26</v>
      </c>
      <c r="I411" s="27">
        <v>3.64</v>
      </c>
      <c r="J411" s="27">
        <v>4.0599999999999996</v>
      </c>
      <c r="K411" s="27">
        <v>2.0099999999999998</v>
      </c>
      <c r="L411" s="27">
        <v>5.76</v>
      </c>
      <c r="M411" s="27">
        <v>0.76</v>
      </c>
      <c r="N411" s="27">
        <v>0.82</v>
      </c>
      <c r="O411" s="27">
        <v>0.47</v>
      </c>
      <c r="P411" s="27">
        <v>0.97</v>
      </c>
      <c r="Q411" s="27">
        <v>0.77</v>
      </c>
      <c r="R411" s="27">
        <v>1.73</v>
      </c>
      <c r="S411" s="27">
        <v>3.64</v>
      </c>
      <c r="T411" s="27">
        <v>0.57999999999999996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21">
        <v>28</v>
      </c>
      <c r="B412" s="27">
        <v>0</v>
      </c>
      <c r="C412" s="27">
        <v>0.43</v>
      </c>
      <c r="D412" s="27">
        <v>0.55000000000000004</v>
      </c>
      <c r="E412" s="27">
        <v>0.53</v>
      </c>
      <c r="F412" s="27">
        <v>0.55000000000000004</v>
      </c>
      <c r="G412" s="27">
        <v>3.7</v>
      </c>
      <c r="H412" s="27">
        <v>6.62</v>
      </c>
      <c r="I412" s="27">
        <v>5.21</v>
      </c>
      <c r="J412" s="27">
        <v>12.13</v>
      </c>
      <c r="K412" s="27">
        <v>8.32</v>
      </c>
      <c r="L412" s="27">
        <v>6.26</v>
      </c>
      <c r="M412" s="27">
        <v>0.11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1.59</v>
      </c>
      <c r="T412" s="27">
        <v>0.48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21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4.87</v>
      </c>
      <c r="H413" s="27">
        <v>7.86</v>
      </c>
      <c r="I413" s="27">
        <v>5.34</v>
      </c>
      <c r="J413" s="27">
        <v>4.8</v>
      </c>
      <c r="K413" s="27">
        <v>6.03</v>
      </c>
      <c r="L413" s="27">
        <v>3.53</v>
      </c>
      <c r="M413" s="27">
        <v>0</v>
      </c>
      <c r="N413" s="27">
        <v>0.52</v>
      </c>
      <c r="O413" s="27">
        <v>0</v>
      </c>
      <c r="P413" s="27">
        <v>0.35</v>
      </c>
      <c r="Q413" s="27">
        <v>0.17</v>
      </c>
      <c r="R413" s="27">
        <v>1.86</v>
      </c>
      <c r="S413" s="27">
        <v>3.18</v>
      </c>
      <c r="T413" s="27">
        <v>5.46</v>
      </c>
      <c r="U413" s="27">
        <v>2.2000000000000002</v>
      </c>
      <c r="V413" s="27">
        <v>1.42</v>
      </c>
      <c r="W413" s="27">
        <v>0</v>
      </c>
      <c r="X413" s="27">
        <v>0</v>
      </c>
      <c r="Y413" s="27">
        <v>0</v>
      </c>
    </row>
    <row r="414" spans="1:25" x14ac:dyDescent="0.2">
      <c r="A414" s="21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4.29</v>
      </c>
      <c r="H414" s="27">
        <v>8.7200000000000006</v>
      </c>
      <c r="I414" s="27">
        <v>6.81</v>
      </c>
      <c r="J414" s="27">
        <v>8.58</v>
      </c>
      <c r="K414" s="27">
        <v>7.22</v>
      </c>
      <c r="L414" s="27">
        <v>5.53</v>
      </c>
      <c r="M414" s="27">
        <v>3.47</v>
      </c>
      <c r="N414" s="27">
        <v>7.43</v>
      </c>
      <c r="O414" s="27">
        <v>15.88</v>
      </c>
      <c r="P414" s="27">
        <v>17.690000000000001</v>
      </c>
      <c r="Q414" s="27">
        <v>7.83</v>
      </c>
      <c r="R414" s="27">
        <v>6.97</v>
      </c>
      <c r="S414" s="27">
        <v>10.82</v>
      </c>
      <c r="T414" s="27">
        <v>5.59</v>
      </c>
      <c r="U414" s="27">
        <v>5.9</v>
      </c>
      <c r="V414" s="27">
        <v>3.56</v>
      </c>
      <c r="W414" s="27">
        <v>1.29</v>
      </c>
      <c r="X414" s="27">
        <v>0</v>
      </c>
      <c r="Y414" s="27">
        <v>0</v>
      </c>
    </row>
    <row r="415" spans="1:25" x14ac:dyDescent="0.2">
      <c r="A415" s="21">
        <v>31</v>
      </c>
      <c r="B415" s="27">
        <v>0</v>
      </c>
      <c r="C415" s="27">
        <v>0</v>
      </c>
      <c r="D415" s="27">
        <v>0.02</v>
      </c>
      <c r="E415" s="27">
        <v>0.08</v>
      </c>
      <c r="F415" s="27">
        <v>0.17</v>
      </c>
      <c r="G415" s="27">
        <v>4.53</v>
      </c>
      <c r="H415" s="27">
        <v>7.99</v>
      </c>
      <c r="I415" s="27">
        <v>8.1999999999999993</v>
      </c>
      <c r="J415" s="27">
        <v>19.829999999999998</v>
      </c>
      <c r="K415" s="27">
        <v>24.44</v>
      </c>
      <c r="L415" s="27">
        <v>9.69</v>
      </c>
      <c r="M415" s="27">
        <v>4.2699999999999996</v>
      </c>
      <c r="N415" s="27">
        <v>1.6</v>
      </c>
      <c r="O415" s="27">
        <v>1.1399999999999999</v>
      </c>
      <c r="P415" s="27">
        <v>2.23</v>
      </c>
      <c r="Q415" s="27">
        <v>0.44</v>
      </c>
      <c r="R415" s="27">
        <v>0.74</v>
      </c>
      <c r="S415" s="27">
        <v>3.41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21">
        <v>1</v>
      </c>
      <c r="B421" s="27">
        <v>235.4</v>
      </c>
      <c r="C421" s="27">
        <v>250.25</v>
      </c>
      <c r="D421" s="27">
        <v>236.05</v>
      </c>
      <c r="E421" s="27">
        <v>160.46</v>
      </c>
      <c r="F421" s="27">
        <v>132.69999999999999</v>
      </c>
      <c r="G421" s="27">
        <v>123.14999999999999</v>
      </c>
      <c r="H421" s="27">
        <v>183.92999999999998</v>
      </c>
      <c r="I421" s="27">
        <v>207.13000000000002</v>
      </c>
      <c r="J421" s="27">
        <v>1012.95</v>
      </c>
      <c r="K421" s="27">
        <v>973.21999999999991</v>
      </c>
      <c r="L421" s="27">
        <v>451.78000000000003</v>
      </c>
      <c r="M421" s="27">
        <v>307.90000000000003</v>
      </c>
      <c r="N421" s="27">
        <v>321.30999999999995</v>
      </c>
      <c r="O421" s="27">
        <v>348.1</v>
      </c>
      <c r="P421" s="27">
        <v>234.64</v>
      </c>
      <c r="Q421" s="27">
        <v>175.79</v>
      </c>
      <c r="R421" s="27">
        <v>105.79</v>
      </c>
      <c r="S421" s="27">
        <v>78.64</v>
      </c>
      <c r="T421" s="27">
        <v>72.69</v>
      </c>
      <c r="U421" s="27">
        <v>78.92</v>
      </c>
      <c r="V421" s="27">
        <v>73.850000000000009</v>
      </c>
      <c r="W421" s="27">
        <v>96.88</v>
      </c>
      <c r="X421" s="27">
        <v>253.02</v>
      </c>
      <c r="Y421" s="27">
        <v>268.3</v>
      </c>
    </row>
    <row r="422" spans="1:25" x14ac:dyDescent="0.2">
      <c r="A422" s="21">
        <v>2</v>
      </c>
      <c r="B422" s="27">
        <v>1219.6000000000001</v>
      </c>
      <c r="C422" s="27">
        <v>1039</v>
      </c>
      <c r="D422" s="27">
        <v>183.79000000000002</v>
      </c>
      <c r="E422" s="27">
        <v>255.81</v>
      </c>
      <c r="F422" s="27">
        <v>198.23000000000002</v>
      </c>
      <c r="G422" s="27">
        <v>103.03999999999999</v>
      </c>
      <c r="H422" s="27">
        <v>111.64999999999999</v>
      </c>
      <c r="I422" s="27">
        <v>194.29</v>
      </c>
      <c r="J422" s="27">
        <v>254.5</v>
      </c>
      <c r="K422" s="27">
        <v>189.92000000000002</v>
      </c>
      <c r="L422" s="27">
        <v>83.12</v>
      </c>
      <c r="M422" s="27">
        <v>83.17</v>
      </c>
      <c r="N422" s="27">
        <v>73.989999999999995</v>
      </c>
      <c r="O422" s="27">
        <v>75.599999999999994</v>
      </c>
      <c r="P422" s="27">
        <v>68.14</v>
      </c>
      <c r="Q422" s="27">
        <v>57.550000000000004</v>
      </c>
      <c r="R422" s="27">
        <v>19.07</v>
      </c>
      <c r="S422" s="27">
        <v>9.6</v>
      </c>
      <c r="T422" s="27">
        <v>65.460000000000008</v>
      </c>
      <c r="U422" s="27">
        <v>110.92</v>
      </c>
      <c r="V422" s="27">
        <v>4.53</v>
      </c>
      <c r="W422" s="27">
        <v>1.68</v>
      </c>
      <c r="X422" s="27">
        <v>88.289999999999992</v>
      </c>
      <c r="Y422" s="27">
        <v>297.47000000000003</v>
      </c>
    </row>
    <row r="423" spans="1:25" x14ac:dyDescent="0.2">
      <c r="A423" s="21">
        <v>3</v>
      </c>
      <c r="B423" s="27">
        <v>250.87</v>
      </c>
      <c r="C423" s="27">
        <v>242.29999999999998</v>
      </c>
      <c r="D423" s="27">
        <v>166.14999999999998</v>
      </c>
      <c r="E423" s="27">
        <v>220.79</v>
      </c>
      <c r="F423" s="27">
        <v>172.94</v>
      </c>
      <c r="G423" s="27">
        <v>101.24000000000001</v>
      </c>
      <c r="H423" s="27">
        <v>59.089999999999996</v>
      </c>
      <c r="I423" s="27">
        <v>106.22</v>
      </c>
      <c r="J423" s="27">
        <v>96.39</v>
      </c>
      <c r="K423" s="27">
        <v>150.30000000000001</v>
      </c>
      <c r="L423" s="27">
        <v>158.07</v>
      </c>
      <c r="M423" s="27">
        <v>137.85999999999999</v>
      </c>
      <c r="N423" s="27">
        <v>117.97999999999999</v>
      </c>
      <c r="O423" s="27">
        <v>112.72</v>
      </c>
      <c r="P423" s="27">
        <v>0</v>
      </c>
      <c r="Q423" s="27">
        <v>0</v>
      </c>
      <c r="R423" s="27">
        <v>0</v>
      </c>
      <c r="S423" s="27">
        <v>0</v>
      </c>
      <c r="T423" s="27">
        <v>6.1899999999999995</v>
      </c>
      <c r="U423" s="27">
        <v>30.5</v>
      </c>
      <c r="V423" s="27">
        <v>32.89</v>
      </c>
      <c r="W423" s="27">
        <v>37.769999999999996</v>
      </c>
      <c r="X423" s="27">
        <v>99.339999999999989</v>
      </c>
      <c r="Y423" s="27">
        <v>81.91</v>
      </c>
    </row>
    <row r="424" spans="1:25" x14ac:dyDescent="0.2">
      <c r="A424" s="21">
        <v>4</v>
      </c>
      <c r="B424" s="27">
        <v>261.5</v>
      </c>
      <c r="C424" s="27">
        <v>212.1</v>
      </c>
      <c r="D424" s="27">
        <v>111.72</v>
      </c>
      <c r="E424" s="27">
        <v>80</v>
      </c>
      <c r="F424" s="27">
        <v>4.45</v>
      </c>
      <c r="G424" s="27">
        <v>0</v>
      </c>
      <c r="H424" s="27">
        <v>0</v>
      </c>
      <c r="I424" s="27">
        <v>0</v>
      </c>
      <c r="J424" s="27">
        <v>38.79</v>
      </c>
      <c r="K424" s="27">
        <v>111.25</v>
      </c>
      <c r="L424" s="27">
        <v>111.89</v>
      </c>
      <c r="M424" s="27">
        <v>112.47</v>
      </c>
      <c r="N424" s="27">
        <v>22.08</v>
      </c>
      <c r="O424" s="27">
        <v>37.1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43.52</v>
      </c>
      <c r="X424" s="27">
        <v>143.34</v>
      </c>
      <c r="Y424" s="27">
        <v>200.07</v>
      </c>
    </row>
    <row r="425" spans="1:25" x14ac:dyDescent="0.2">
      <c r="A425" s="21">
        <v>5</v>
      </c>
      <c r="B425" s="27">
        <v>201.2</v>
      </c>
      <c r="C425" s="27">
        <v>107.36999999999999</v>
      </c>
      <c r="D425" s="27">
        <v>40.380000000000003</v>
      </c>
      <c r="E425" s="27">
        <v>54.57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3.06</v>
      </c>
      <c r="O425" s="27">
        <v>13.46</v>
      </c>
      <c r="P425" s="27">
        <v>7.6800000000000006</v>
      </c>
      <c r="Q425" s="27">
        <v>0</v>
      </c>
      <c r="R425" s="27">
        <v>0</v>
      </c>
      <c r="S425" s="27">
        <v>0</v>
      </c>
      <c r="T425" s="27">
        <v>101.63</v>
      </c>
      <c r="U425" s="27">
        <v>96.19</v>
      </c>
      <c r="V425" s="27">
        <v>94.05</v>
      </c>
      <c r="W425" s="27">
        <v>259.15999999999997</v>
      </c>
      <c r="X425" s="27">
        <v>255.19</v>
      </c>
      <c r="Y425" s="27">
        <v>350.83000000000004</v>
      </c>
    </row>
    <row r="426" spans="1:25" x14ac:dyDescent="0.2">
      <c r="A426" s="21">
        <v>6</v>
      </c>
      <c r="B426" s="27">
        <v>190.5</v>
      </c>
      <c r="C426" s="27">
        <v>123.35999999999999</v>
      </c>
      <c r="D426" s="27">
        <v>208.34</v>
      </c>
      <c r="E426" s="27">
        <v>198.5</v>
      </c>
      <c r="F426" s="27">
        <v>44.339999999999996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50.3</v>
      </c>
    </row>
    <row r="427" spans="1:25" x14ac:dyDescent="0.2">
      <c r="A427" s="21">
        <v>7</v>
      </c>
      <c r="B427" s="27">
        <v>167.9</v>
      </c>
      <c r="C427" s="27">
        <v>93.570000000000007</v>
      </c>
      <c r="D427" s="27">
        <v>79.55</v>
      </c>
      <c r="E427" s="27">
        <v>63.3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2.25</v>
      </c>
      <c r="M427" s="27">
        <v>13.66</v>
      </c>
      <c r="N427" s="27">
        <v>49.98</v>
      </c>
      <c r="O427" s="27">
        <v>46.7</v>
      </c>
      <c r="P427" s="27">
        <v>74.12</v>
      </c>
      <c r="Q427" s="27">
        <v>69.89</v>
      </c>
      <c r="R427" s="27">
        <v>46.24</v>
      </c>
      <c r="S427" s="27">
        <v>46.06</v>
      </c>
      <c r="T427" s="27">
        <v>102.55</v>
      </c>
      <c r="U427" s="27">
        <v>119.05999999999999</v>
      </c>
      <c r="V427" s="27">
        <v>164.88</v>
      </c>
      <c r="W427" s="27">
        <v>189.26000000000002</v>
      </c>
      <c r="X427" s="27">
        <v>242.59</v>
      </c>
      <c r="Y427" s="27">
        <v>312.29000000000002</v>
      </c>
    </row>
    <row r="428" spans="1:25" x14ac:dyDescent="0.2">
      <c r="A428" s="21">
        <v>8</v>
      </c>
      <c r="B428" s="27">
        <v>265.52999999999997</v>
      </c>
      <c r="C428" s="27">
        <v>229.95000000000002</v>
      </c>
      <c r="D428" s="27">
        <v>176.76</v>
      </c>
      <c r="E428" s="27">
        <v>207.88</v>
      </c>
      <c r="F428" s="27">
        <v>197.58999999999997</v>
      </c>
      <c r="G428" s="27">
        <v>62.88</v>
      </c>
      <c r="H428" s="27">
        <v>94.699999999999989</v>
      </c>
      <c r="I428" s="27">
        <v>20.479999999999997</v>
      </c>
      <c r="J428" s="27">
        <v>19.61</v>
      </c>
      <c r="K428" s="27">
        <v>56.39</v>
      </c>
      <c r="L428" s="27">
        <v>72.98</v>
      </c>
      <c r="M428" s="27">
        <v>79.53</v>
      </c>
      <c r="N428" s="27">
        <v>67.28</v>
      </c>
      <c r="O428" s="27">
        <v>66</v>
      </c>
      <c r="P428" s="27">
        <v>38.85</v>
      </c>
      <c r="Q428" s="27">
        <v>34.14</v>
      </c>
      <c r="R428" s="27">
        <v>0</v>
      </c>
      <c r="S428" s="27">
        <v>0</v>
      </c>
      <c r="T428" s="27">
        <v>66</v>
      </c>
      <c r="U428" s="27">
        <v>83.64</v>
      </c>
      <c r="V428" s="27">
        <v>10.25</v>
      </c>
      <c r="W428" s="27">
        <v>47.54</v>
      </c>
      <c r="X428" s="27">
        <v>172.85999999999999</v>
      </c>
      <c r="Y428" s="27">
        <v>175.70999999999998</v>
      </c>
    </row>
    <row r="429" spans="1:25" x14ac:dyDescent="0.2">
      <c r="A429" s="21">
        <v>9</v>
      </c>
      <c r="B429" s="27">
        <v>208.63</v>
      </c>
      <c r="C429" s="27">
        <v>339.38</v>
      </c>
      <c r="D429" s="27">
        <v>365.85</v>
      </c>
      <c r="E429" s="27">
        <v>319.96999999999997</v>
      </c>
      <c r="F429" s="27">
        <v>230.17000000000002</v>
      </c>
      <c r="G429" s="27">
        <v>13.690000000000001</v>
      </c>
      <c r="H429" s="27">
        <v>0</v>
      </c>
      <c r="I429" s="27">
        <v>40.489999999999995</v>
      </c>
      <c r="J429" s="27">
        <v>123.29</v>
      </c>
      <c r="K429" s="27">
        <v>139.97999999999999</v>
      </c>
      <c r="L429" s="27">
        <v>188.69</v>
      </c>
      <c r="M429" s="27">
        <v>185.10999999999999</v>
      </c>
      <c r="N429" s="27">
        <v>203.59</v>
      </c>
      <c r="O429" s="27">
        <v>202.55</v>
      </c>
      <c r="P429" s="27">
        <v>185.78</v>
      </c>
      <c r="Q429" s="27">
        <v>175.95</v>
      </c>
      <c r="R429" s="27">
        <v>122.83999999999999</v>
      </c>
      <c r="S429" s="27">
        <v>93.46</v>
      </c>
      <c r="T429" s="27">
        <v>104.84</v>
      </c>
      <c r="U429" s="27">
        <v>92.05</v>
      </c>
      <c r="V429" s="27">
        <v>104.25</v>
      </c>
      <c r="W429" s="27">
        <v>121.97</v>
      </c>
      <c r="X429" s="27">
        <v>257.36</v>
      </c>
      <c r="Y429" s="27">
        <v>120.49</v>
      </c>
    </row>
    <row r="430" spans="1:25" x14ac:dyDescent="0.2">
      <c r="A430" s="21">
        <v>10</v>
      </c>
      <c r="B430" s="27">
        <v>204.11</v>
      </c>
      <c r="C430" s="27">
        <v>264.08</v>
      </c>
      <c r="D430" s="27">
        <v>1002.27</v>
      </c>
      <c r="E430" s="27">
        <v>949.82999999999993</v>
      </c>
      <c r="F430" s="27">
        <v>132.56</v>
      </c>
      <c r="G430" s="27">
        <v>12.17</v>
      </c>
      <c r="H430" s="27">
        <v>0</v>
      </c>
      <c r="I430" s="27">
        <v>0</v>
      </c>
      <c r="J430" s="27">
        <v>0</v>
      </c>
      <c r="K430" s="27">
        <v>15.920000000000002</v>
      </c>
      <c r="L430" s="27">
        <v>32.33</v>
      </c>
      <c r="M430" s="27">
        <v>43.800000000000004</v>
      </c>
      <c r="N430" s="27">
        <v>43.99</v>
      </c>
      <c r="O430" s="27">
        <v>46.300000000000004</v>
      </c>
      <c r="P430" s="27">
        <v>135.18</v>
      </c>
      <c r="Q430" s="27">
        <v>139.43</v>
      </c>
      <c r="R430" s="27">
        <v>77.930000000000007</v>
      </c>
      <c r="S430" s="27">
        <v>46.43</v>
      </c>
      <c r="T430" s="27">
        <v>27.72</v>
      </c>
      <c r="U430" s="27">
        <v>45.59</v>
      </c>
      <c r="V430" s="27">
        <v>132.94</v>
      </c>
      <c r="W430" s="27">
        <v>168.41</v>
      </c>
      <c r="X430" s="27">
        <v>580.93999999999994</v>
      </c>
      <c r="Y430" s="27">
        <v>493.08</v>
      </c>
    </row>
    <row r="431" spans="1:25" x14ac:dyDescent="0.2">
      <c r="A431" s="21">
        <v>11</v>
      </c>
      <c r="B431" s="27">
        <v>118.75999999999999</v>
      </c>
      <c r="C431" s="27">
        <v>74.83</v>
      </c>
      <c r="D431" s="27">
        <v>114.42999999999999</v>
      </c>
      <c r="E431" s="27">
        <v>107.86000000000001</v>
      </c>
      <c r="F431" s="27">
        <v>31.57</v>
      </c>
      <c r="G431" s="27">
        <v>0</v>
      </c>
      <c r="H431" s="27">
        <v>0</v>
      </c>
      <c r="I431" s="27">
        <v>8.74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97.26</v>
      </c>
      <c r="Y431" s="27">
        <v>180.12</v>
      </c>
    </row>
    <row r="432" spans="1:25" x14ac:dyDescent="0.2">
      <c r="A432" s="21">
        <v>12</v>
      </c>
      <c r="B432" s="27">
        <v>135.26</v>
      </c>
      <c r="C432" s="27">
        <v>80.800000000000011</v>
      </c>
      <c r="D432" s="27">
        <v>75.77</v>
      </c>
      <c r="E432" s="27">
        <v>91.17</v>
      </c>
      <c r="F432" s="27">
        <v>1.8399999999999999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74.8</v>
      </c>
      <c r="O432" s="27">
        <v>10.25</v>
      </c>
      <c r="P432" s="27">
        <v>0</v>
      </c>
      <c r="Q432" s="27">
        <v>0</v>
      </c>
      <c r="R432" s="27">
        <v>0</v>
      </c>
      <c r="S432" s="27">
        <v>0</v>
      </c>
      <c r="T432" s="27">
        <v>39.380000000000003</v>
      </c>
      <c r="U432" s="27">
        <v>96.899999999999991</v>
      </c>
      <c r="V432" s="27">
        <v>75.569999999999993</v>
      </c>
      <c r="W432" s="27">
        <v>61.260000000000005</v>
      </c>
      <c r="X432" s="27">
        <v>41.089999999999996</v>
      </c>
      <c r="Y432" s="27">
        <v>65.06</v>
      </c>
    </row>
    <row r="433" spans="1:25" x14ac:dyDescent="0.2">
      <c r="A433" s="21">
        <v>13</v>
      </c>
      <c r="B433" s="27">
        <v>79.570000000000007</v>
      </c>
      <c r="C433" s="27">
        <v>74.06</v>
      </c>
      <c r="D433" s="27">
        <v>204.75</v>
      </c>
      <c r="E433" s="27">
        <v>359.6</v>
      </c>
      <c r="F433" s="27">
        <v>223.89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19.29</v>
      </c>
      <c r="M433" s="27">
        <v>30.38</v>
      </c>
      <c r="N433" s="27">
        <v>26.16</v>
      </c>
      <c r="O433" s="27">
        <v>30.16</v>
      </c>
      <c r="P433" s="27">
        <v>125.74</v>
      </c>
      <c r="Q433" s="27">
        <v>114.14999999999999</v>
      </c>
      <c r="R433" s="27">
        <v>86.69</v>
      </c>
      <c r="S433" s="27">
        <v>0</v>
      </c>
      <c r="T433" s="27">
        <v>64.03</v>
      </c>
      <c r="U433" s="27">
        <v>80.36</v>
      </c>
      <c r="V433" s="27">
        <v>48.49</v>
      </c>
      <c r="W433" s="27">
        <v>34.15</v>
      </c>
      <c r="X433" s="27">
        <v>244.85000000000002</v>
      </c>
      <c r="Y433" s="27">
        <v>142.38</v>
      </c>
    </row>
    <row r="434" spans="1:25" x14ac:dyDescent="0.2">
      <c r="A434" s="21">
        <v>14</v>
      </c>
      <c r="B434" s="27">
        <v>56.19</v>
      </c>
      <c r="C434" s="27">
        <v>65.400000000000006</v>
      </c>
      <c r="D434" s="27">
        <v>130.07</v>
      </c>
      <c r="E434" s="27">
        <v>53.02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0.02</v>
      </c>
      <c r="N434" s="27">
        <v>0</v>
      </c>
      <c r="O434" s="27">
        <v>0.02</v>
      </c>
      <c r="P434" s="27">
        <v>68.8</v>
      </c>
      <c r="Q434" s="27">
        <v>74.38</v>
      </c>
      <c r="R434" s="27">
        <v>49.910000000000004</v>
      </c>
      <c r="S434" s="27">
        <v>0</v>
      </c>
      <c r="T434" s="27">
        <v>76.67</v>
      </c>
      <c r="U434" s="27">
        <v>96.88</v>
      </c>
      <c r="V434" s="27">
        <v>144.16</v>
      </c>
      <c r="W434" s="27">
        <v>132.32999999999998</v>
      </c>
      <c r="X434" s="27">
        <v>135.12</v>
      </c>
      <c r="Y434" s="27">
        <v>20.86</v>
      </c>
    </row>
    <row r="435" spans="1:25" x14ac:dyDescent="0.2">
      <c r="A435" s="21">
        <v>15</v>
      </c>
      <c r="B435" s="27">
        <v>61.989999999999995</v>
      </c>
      <c r="C435" s="27">
        <v>4.12</v>
      </c>
      <c r="D435" s="27">
        <v>0.57000000000000006</v>
      </c>
      <c r="E435" s="27">
        <v>3.76</v>
      </c>
      <c r="F435" s="27">
        <v>35.879999999999995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364.87</v>
      </c>
      <c r="P435" s="27">
        <v>414.32</v>
      </c>
      <c r="Q435" s="27">
        <v>0</v>
      </c>
      <c r="R435" s="27">
        <v>0</v>
      </c>
      <c r="S435" s="27">
        <v>0</v>
      </c>
      <c r="T435" s="27">
        <v>0</v>
      </c>
      <c r="U435" s="27">
        <v>73.900000000000006</v>
      </c>
      <c r="V435" s="27">
        <v>31.82</v>
      </c>
      <c r="W435" s="27">
        <v>20.330000000000002</v>
      </c>
      <c r="X435" s="27">
        <v>9.76</v>
      </c>
      <c r="Y435" s="27">
        <v>0</v>
      </c>
    </row>
    <row r="436" spans="1:25" x14ac:dyDescent="0.2">
      <c r="A436" s="21">
        <v>16</v>
      </c>
      <c r="B436" s="27">
        <v>0</v>
      </c>
      <c r="C436" s="27">
        <v>0.01</v>
      </c>
      <c r="D436" s="27">
        <v>2.16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0.02</v>
      </c>
      <c r="M436" s="27">
        <v>13.68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44.11</v>
      </c>
      <c r="V436" s="27">
        <v>62.92</v>
      </c>
      <c r="W436" s="27">
        <v>40.5</v>
      </c>
      <c r="X436" s="27">
        <v>32.699999999999996</v>
      </c>
      <c r="Y436" s="27">
        <v>0</v>
      </c>
    </row>
    <row r="437" spans="1:25" x14ac:dyDescent="0.2">
      <c r="A437" s="21">
        <v>17</v>
      </c>
      <c r="B437" s="27">
        <v>0</v>
      </c>
      <c r="C437" s="27">
        <v>0.14000000000000001</v>
      </c>
      <c r="D437" s="27">
        <v>17.97</v>
      </c>
      <c r="E437" s="27">
        <v>1.27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0.42</v>
      </c>
      <c r="M437" s="27">
        <v>7.87</v>
      </c>
      <c r="N437" s="27">
        <v>0</v>
      </c>
      <c r="O437" s="27">
        <v>9.18</v>
      </c>
      <c r="P437" s="27">
        <v>55.17</v>
      </c>
      <c r="Q437" s="27">
        <v>26.58</v>
      </c>
      <c r="R437" s="27">
        <v>26.08</v>
      </c>
      <c r="S437" s="27">
        <v>0</v>
      </c>
      <c r="T437" s="27">
        <v>0</v>
      </c>
      <c r="U437" s="27">
        <v>73.36</v>
      </c>
      <c r="V437" s="27">
        <v>65.55</v>
      </c>
      <c r="W437" s="27">
        <v>68.7</v>
      </c>
      <c r="X437" s="27">
        <v>0.08</v>
      </c>
      <c r="Y437" s="27">
        <v>6.9999999999999993E-2</v>
      </c>
    </row>
    <row r="438" spans="1:25" x14ac:dyDescent="0.2">
      <c r="A438" s="21">
        <v>18</v>
      </c>
      <c r="B438" s="27">
        <v>0</v>
      </c>
      <c r="C438" s="27">
        <v>0</v>
      </c>
      <c r="D438" s="27">
        <v>0.01</v>
      </c>
      <c r="E438" s="27">
        <v>0.03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2.5</v>
      </c>
      <c r="V438" s="27">
        <v>0</v>
      </c>
      <c r="W438" s="27">
        <v>0</v>
      </c>
      <c r="X438" s="27">
        <v>0</v>
      </c>
      <c r="Y438" s="27">
        <v>41.730000000000004</v>
      </c>
    </row>
    <row r="439" spans="1:25" x14ac:dyDescent="0.2">
      <c r="A439" s="21">
        <v>19</v>
      </c>
      <c r="B439" s="27">
        <v>21.380000000000003</v>
      </c>
      <c r="C439" s="27">
        <v>0.02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122.01</v>
      </c>
      <c r="W439" s="27">
        <v>98.34</v>
      </c>
      <c r="X439" s="27">
        <v>14.959999999999999</v>
      </c>
      <c r="Y439" s="27">
        <v>83.19</v>
      </c>
    </row>
    <row r="440" spans="1:25" x14ac:dyDescent="0.2">
      <c r="A440" s="21">
        <v>20</v>
      </c>
      <c r="B440" s="27">
        <v>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27.94</v>
      </c>
      <c r="X440" s="27">
        <v>64.010000000000005</v>
      </c>
      <c r="Y440" s="27">
        <v>17.45</v>
      </c>
    </row>
    <row r="441" spans="1:25" x14ac:dyDescent="0.2">
      <c r="A441" s="21">
        <v>21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76.61</v>
      </c>
      <c r="X441" s="27">
        <v>103.22999999999999</v>
      </c>
      <c r="Y441" s="27">
        <v>23.85</v>
      </c>
    </row>
    <row r="442" spans="1:25" x14ac:dyDescent="0.2">
      <c r="A442" s="21">
        <v>22</v>
      </c>
      <c r="B442" s="27">
        <v>52.99</v>
      </c>
      <c r="C442" s="27">
        <v>12.780000000000001</v>
      </c>
      <c r="D442" s="27">
        <v>35.909999999999997</v>
      </c>
      <c r="E442" s="27">
        <v>23.01</v>
      </c>
      <c r="F442" s="27">
        <v>0.01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57.81</v>
      </c>
      <c r="W442" s="27">
        <v>51.510000000000005</v>
      </c>
      <c r="X442" s="27">
        <v>0</v>
      </c>
      <c r="Y442" s="27">
        <v>25.82</v>
      </c>
    </row>
    <row r="443" spans="1:25" x14ac:dyDescent="0.2">
      <c r="A443" s="21">
        <v>23</v>
      </c>
      <c r="B443" s="27">
        <v>83.7</v>
      </c>
      <c r="C443" s="27">
        <v>3.44</v>
      </c>
      <c r="D443" s="27">
        <v>7.74</v>
      </c>
      <c r="E443" s="27">
        <v>3.9299999999999997</v>
      </c>
      <c r="F443" s="27">
        <v>13.19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4.13</v>
      </c>
      <c r="M443" s="27">
        <v>36.619999999999997</v>
      </c>
      <c r="N443" s="27">
        <v>0</v>
      </c>
      <c r="O443" s="27">
        <v>0</v>
      </c>
      <c r="P443" s="27">
        <v>3.9</v>
      </c>
      <c r="Q443" s="27">
        <v>0</v>
      </c>
      <c r="R443" s="27">
        <v>21.66</v>
      </c>
      <c r="S443" s="27">
        <v>0</v>
      </c>
      <c r="T443" s="27">
        <v>0</v>
      </c>
      <c r="U443" s="27">
        <v>78</v>
      </c>
      <c r="V443" s="27">
        <v>105.89</v>
      </c>
      <c r="W443" s="27">
        <v>144.26</v>
      </c>
      <c r="X443" s="27">
        <v>77.430000000000007</v>
      </c>
      <c r="Y443" s="27">
        <v>84.97</v>
      </c>
    </row>
    <row r="444" spans="1:25" x14ac:dyDescent="0.2">
      <c r="A444" s="21">
        <v>24</v>
      </c>
      <c r="B444" s="27">
        <v>72.989999999999995</v>
      </c>
      <c r="C444" s="27">
        <v>12.44</v>
      </c>
      <c r="D444" s="27">
        <v>45.36</v>
      </c>
      <c r="E444" s="27">
        <v>19.849999999999998</v>
      </c>
      <c r="F444" s="27">
        <v>0.01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9.9999999999999992E-2</v>
      </c>
      <c r="M444" s="27">
        <v>57.95</v>
      </c>
      <c r="N444" s="27">
        <v>48.74</v>
      </c>
      <c r="O444" s="27">
        <v>93.649999999999991</v>
      </c>
      <c r="P444" s="27">
        <v>137.81</v>
      </c>
      <c r="Q444" s="27">
        <v>99.49</v>
      </c>
      <c r="R444" s="27">
        <v>68.97</v>
      </c>
      <c r="S444" s="27">
        <v>50.06</v>
      </c>
      <c r="T444" s="27">
        <v>0</v>
      </c>
      <c r="U444" s="27">
        <v>80.11</v>
      </c>
      <c r="V444" s="27">
        <v>106.21</v>
      </c>
      <c r="W444" s="27">
        <v>138.13</v>
      </c>
      <c r="X444" s="27">
        <v>210.83</v>
      </c>
      <c r="Y444" s="27">
        <v>79.62</v>
      </c>
    </row>
    <row r="445" spans="1:25" x14ac:dyDescent="0.2">
      <c r="A445" s="21">
        <v>25</v>
      </c>
      <c r="B445" s="27">
        <v>75.760000000000005</v>
      </c>
      <c r="C445" s="27">
        <v>13.77</v>
      </c>
      <c r="D445" s="27">
        <v>37.299999999999997</v>
      </c>
      <c r="E445" s="27">
        <v>13.84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49.949999999999996</v>
      </c>
      <c r="V445" s="27">
        <v>79.75</v>
      </c>
      <c r="W445" s="27">
        <v>34.94</v>
      </c>
      <c r="X445" s="27">
        <v>53.64</v>
      </c>
      <c r="Y445" s="27">
        <v>152.78</v>
      </c>
    </row>
    <row r="446" spans="1:25" x14ac:dyDescent="0.2">
      <c r="A446" s="21">
        <v>26</v>
      </c>
      <c r="B446" s="27">
        <v>40.54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73.850000000000009</v>
      </c>
      <c r="U446" s="27">
        <v>129.35</v>
      </c>
      <c r="V446" s="27">
        <v>127.68</v>
      </c>
      <c r="W446" s="27">
        <v>137.13</v>
      </c>
      <c r="X446" s="27">
        <v>148.22</v>
      </c>
      <c r="Y446" s="27">
        <v>129.66999999999999</v>
      </c>
    </row>
    <row r="447" spans="1:25" x14ac:dyDescent="0.2">
      <c r="A447" s="21">
        <v>27</v>
      </c>
      <c r="B447" s="27">
        <v>51.2</v>
      </c>
      <c r="C447" s="27">
        <v>6.48</v>
      </c>
      <c r="D447" s="27">
        <v>0</v>
      </c>
      <c r="E447" s="27">
        <v>0.18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71.070000000000007</v>
      </c>
      <c r="V447" s="27">
        <v>104.05</v>
      </c>
      <c r="W447" s="27">
        <v>126.32000000000001</v>
      </c>
      <c r="X447" s="27">
        <v>216.15</v>
      </c>
      <c r="Y447" s="27">
        <v>34.64</v>
      </c>
    </row>
    <row r="448" spans="1:25" x14ac:dyDescent="0.2">
      <c r="A448" s="21">
        <v>28</v>
      </c>
      <c r="B448" s="27">
        <v>75.010000000000005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27.65</v>
      </c>
      <c r="O448" s="27">
        <v>68.489999999999995</v>
      </c>
      <c r="P448" s="27">
        <v>58.99</v>
      </c>
      <c r="Q448" s="27">
        <v>31.78</v>
      </c>
      <c r="R448" s="27">
        <v>40.01</v>
      </c>
      <c r="S448" s="27">
        <v>0</v>
      </c>
      <c r="T448" s="27">
        <v>0</v>
      </c>
      <c r="U448" s="27">
        <v>99.929999999999993</v>
      </c>
      <c r="V448" s="27">
        <v>155.81</v>
      </c>
      <c r="W448" s="27">
        <v>166.69</v>
      </c>
      <c r="X448" s="27">
        <v>229.36</v>
      </c>
      <c r="Y448" s="27">
        <v>91.320000000000007</v>
      </c>
    </row>
    <row r="449" spans="1:25" x14ac:dyDescent="0.2">
      <c r="A449" s="21">
        <v>29</v>
      </c>
      <c r="B449" s="27">
        <v>208.05</v>
      </c>
      <c r="C449" s="27">
        <v>39.24</v>
      </c>
      <c r="D449" s="27">
        <v>61.91</v>
      </c>
      <c r="E449" s="27">
        <v>58.35</v>
      </c>
      <c r="F449" s="27">
        <v>22.34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8.25</v>
      </c>
      <c r="N449" s="27">
        <v>0</v>
      </c>
      <c r="O449" s="27">
        <v>27.91</v>
      </c>
      <c r="P449" s="27">
        <v>0</v>
      </c>
      <c r="Q449" s="27">
        <v>0.08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51.33</v>
      </c>
      <c r="X449" s="27">
        <v>24.82</v>
      </c>
      <c r="Y449" s="27">
        <v>53.239999999999995</v>
      </c>
    </row>
    <row r="450" spans="1:25" x14ac:dyDescent="0.2">
      <c r="A450" s="21">
        <v>30</v>
      </c>
      <c r="B450" s="27">
        <v>69.77</v>
      </c>
      <c r="C450" s="27">
        <v>3.3499999999999996</v>
      </c>
      <c r="D450" s="27">
        <v>29.49</v>
      </c>
      <c r="E450" s="27">
        <v>36.33</v>
      </c>
      <c r="F450" s="27">
        <v>19.2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163.70999999999998</v>
      </c>
      <c r="Y450" s="27">
        <v>78.09</v>
      </c>
    </row>
    <row r="451" spans="1:25" x14ac:dyDescent="0.2">
      <c r="A451" s="21">
        <v>31</v>
      </c>
      <c r="B451" s="27">
        <v>67.12</v>
      </c>
      <c r="C451" s="27">
        <v>7.0699999999999994</v>
      </c>
      <c r="D451" s="27">
        <v>2.14</v>
      </c>
      <c r="E451" s="27">
        <v>0.03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14.67</v>
      </c>
      <c r="U451" s="27">
        <v>125.45</v>
      </c>
      <c r="V451" s="27">
        <v>183.05</v>
      </c>
      <c r="W451" s="27">
        <v>230.01</v>
      </c>
      <c r="X451" s="27">
        <v>247.70000000000002</v>
      </c>
      <c r="Y451" s="27">
        <v>195.29</v>
      </c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21">
        <v>1</v>
      </c>
      <c r="B455" s="27">
        <v>233.44</v>
      </c>
      <c r="C455" s="27">
        <v>248.17000000000002</v>
      </c>
      <c r="D455" s="27">
        <v>234.09</v>
      </c>
      <c r="E455" s="27">
        <v>159.13</v>
      </c>
      <c r="F455" s="27">
        <v>131.6</v>
      </c>
      <c r="G455" s="27">
        <v>122.11999999999999</v>
      </c>
      <c r="H455" s="27">
        <v>182.39999999999998</v>
      </c>
      <c r="I455" s="27">
        <v>205.41000000000003</v>
      </c>
      <c r="J455" s="27">
        <v>1004.53</v>
      </c>
      <c r="K455" s="27">
        <v>965.14</v>
      </c>
      <c r="L455" s="27">
        <v>448.03000000000003</v>
      </c>
      <c r="M455" s="27">
        <v>305.34000000000003</v>
      </c>
      <c r="N455" s="27">
        <v>318.64</v>
      </c>
      <c r="O455" s="27">
        <v>345.21000000000004</v>
      </c>
      <c r="P455" s="27">
        <v>232.69</v>
      </c>
      <c r="Q455" s="27">
        <v>174.32999999999998</v>
      </c>
      <c r="R455" s="27">
        <v>104.91000000000001</v>
      </c>
      <c r="S455" s="27">
        <v>77.990000000000009</v>
      </c>
      <c r="T455" s="27">
        <v>72.08</v>
      </c>
      <c r="U455" s="27">
        <v>78.27000000000001</v>
      </c>
      <c r="V455" s="27">
        <v>73.23</v>
      </c>
      <c r="W455" s="27">
        <v>96.07</v>
      </c>
      <c r="X455" s="27">
        <v>250.92000000000002</v>
      </c>
      <c r="Y455" s="27">
        <v>266.07</v>
      </c>
    </row>
    <row r="456" spans="1:25" x14ac:dyDescent="0.2">
      <c r="A456" s="21">
        <v>2</v>
      </c>
      <c r="B456" s="27">
        <v>1209.46</v>
      </c>
      <c r="C456" s="27">
        <v>1030.3699999999999</v>
      </c>
      <c r="D456" s="27">
        <v>182.26000000000002</v>
      </c>
      <c r="E456" s="27">
        <v>253.69</v>
      </c>
      <c r="F456" s="27">
        <v>196.58</v>
      </c>
      <c r="G456" s="27">
        <v>102.19</v>
      </c>
      <c r="H456" s="27">
        <v>110.72</v>
      </c>
      <c r="I456" s="27">
        <v>192.67</v>
      </c>
      <c r="J456" s="27">
        <v>252.38</v>
      </c>
      <c r="K456" s="27">
        <v>188.35</v>
      </c>
      <c r="L456" s="27">
        <v>82.43</v>
      </c>
      <c r="M456" s="27">
        <v>82.48</v>
      </c>
      <c r="N456" s="27">
        <v>73.38</v>
      </c>
      <c r="O456" s="27">
        <v>74.98</v>
      </c>
      <c r="P456" s="27">
        <v>67.570000000000007</v>
      </c>
      <c r="Q456" s="27">
        <v>57.07</v>
      </c>
      <c r="R456" s="27">
        <v>18.91</v>
      </c>
      <c r="S456" s="27">
        <v>9.52</v>
      </c>
      <c r="T456" s="27">
        <v>64.92</v>
      </c>
      <c r="U456" s="27">
        <v>110</v>
      </c>
      <c r="V456" s="27">
        <v>4.49</v>
      </c>
      <c r="W456" s="27">
        <v>1.67</v>
      </c>
      <c r="X456" s="27">
        <v>87.559999999999988</v>
      </c>
      <c r="Y456" s="27">
        <v>294.99</v>
      </c>
    </row>
    <row r="457" spans="1:25" x14ac:dyDescent="0.2">
      <c r="A457" s="21">
        <v>3</v>
      </c>
      <c r="B457" s="27">
        <v>248.79000000000002</v>
      </c>
      <c r="C457" s="27">
        <v>240.29</v>
      </c>
      <c r="D457" s="27">
        <v>164.76999999999998</v>
      </c>
      <c r="E457" s="27">
        <v>218.95999999999998</v>
      </c>
      <c r="F457" s="27">
        <v>171.5</v>
      </c>
      <c r="G457" s="27">
        <v>100.4</v>
      </c>
      <c r="H457" s="27">
        <v>58.589999999999996</v>
      </c>
      <c r="I457" s="27">
        <v>105.33</v>
      </c>
      <c r="J457" s="27">
        <v>95.59</v>
      </c>
      <c r="K457" s="27">
        <v>149.05000000000001</v>
      </c>
      <c r="L457" s="27">
        <v>156.75</v>
      </c>
      <c r="M457" s="27">
        <v>136.72</v>
      </c>
      <c r="N457" s="27">
        <v>117</v>
      </c>
      <c r="O457" s="27">
        <v>111.78</v>
      </c>
      <c r="P457" s="27">
        <v>0</v>
      </c>
      <c r="Q457" s="27">
        <v>0</v>
      </c>
      <c r="R457" s="27">
        <v>0</v>
      </c>
      <c r="S457" s="27">
        <v>0</v>
      </c>
      <c r="T457" s="27">
        <v>6.14</v>
      </c>
      <c r="U457" s="27">
        <v>30.25</v>
      </c>
      <c r="V457" s="27">
        <v>32.619999999999997</v>
      </c>
      <c r="W457" s="27">
        <v>37.46</v>
      </c>
      <c r="X457" s="27">
        <v>98.509999999999991</v>
      </c>
      <c r="Y457" s="27">
        <v>81.22</v>
      </c>
    </row>
    <row r="458" spans="1:25" x14ac:dyDescent="0.2">
      <c r="A458" s="21">
        <v>4</v>
      </c>
      <c r="B458" s="27">
        <v>259.33</v>
      </c>
      <c r="C458" s="27">
        <v>210.34</v>
      </c>
      <c r="D458" s="27">
        <v>110.78999999999999</v>
      </c>
      <c r="E458" s="27">
        <v>79.34</v>
      </c>
      <c r="F458" s="27">
        <v>4.42</v>
      </c>
      <c r="G458" s="27">
        <v>0</v>
      </c>
      <c r="H458" s="27">
        <v>0</v>
      </c>
      <c r="I458" s="27">
        <v>0</v>
      </c>
      <c r="J458" s="27">
        <v>38.47</v>
      </c>
      <c r="K458" s="27">
        <v>110.32</v>
      </c>
      <c r="L458" s="27">
        <v>110.96</v>
      </c>
      <c r="M458" s="27">
        <v>111.54</v>
      </c>
      <c r="N458" s="27">
        <v>21.9</v>
      </c>
      <c r="O458" s="27">
        <v>36.79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43.160000000000004</v>
      </c>
      <c r="X458" s="27">
        <v>142.15</v>
      </c>
      <c r="Y458" s="27">
        <v>198.39999999999998</v>
      </c>
    </row>
    <row r="459" spans="1:25" x14ac:dyDescent="0.2">
      <c r="A459" s="21">
        <v>5</v>
      </c>
      <c r="B459" s="27">
        <v>199.53</v>
      </c>
      <c r="C459" s="27">
        <v>106.47999999999999</v>
      </c>
      <c r="D459" s="27">
        <v>40.050000000000004</v>
      </c>
      <c r="E459" s="27">
        <v>54.11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3.04</v>
      </c>
      <c r="O459" s="27">
        <v>13.35</v>
      </c>
      <c r="P459" s="27">
        <v>7.62</v>
      </c>
      <c r="Q459" s="27">
        <v>0</v>
      </c>
      <c r="R459" s="27">
        <v>0</v>
      </c>
      <c r="S459" s="27">
        <v>0</v>
      </c>
      <c r="T459" s="27">
        <v>100.78999999999999</v>
      </c>
      <c r="U459" s="27">
        <v>95.39</v>
      </c>
      <c r="V459" s="27">
        <v>93.27</v>
      </c>
      <c r="W459" s="27">
        <v>257.01</v>
      </c>
      <c r="X459" s="27">
        <v>253.07</v>
      </c>
      <c r="Y459" s="27">
        <v>347.91</v>
      </c>
    </row>
    <row r="460" spans="1:25" x14ac:dyDescent="0.2">
      <c r="A460" s="21">
        <v>6</v>
      </c>
      <c r="B460" s="27">
        <v>188.92</v>
      </c>
      <c r="C460" s="27">
        <v>122.33</v>
      </c>
      <c r="D460" s="27">
        <v>206.60999999999999</v>
      </c>
      <c r="E460" s="27">
        <v>196.85</v>
      </c>
      <c r="F460" s="27">
        <v>43.97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49.89</v>
      </c>
    </row>
    <row r="461" spans="1:25" x14ac:dyDescent="0.2">
      <c r="A461" s="21">
        <v>7</v>
      </c>
      <c r="B461" s="27">
        <v>166.5</v>
      </c>
      <c r="C461" s="27">
        <v>92.79</v>
      </c>
      <c r="D461" s="27">
        <v>78.88</v>
      </c>
      <c r="E461" s="27">
        <v>62.78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2.23</v>
      </c>
      <c r="M461" s="27">
        <v>13.54</v>
      </c>
      <c r="N461" s="27">
        <v>49.56</v>
      </c>
      <c r="O461" s="27">
        <v>46.31</v>
      </c>
      <c r="P461" s="27">
        <v>73.510000000000005</v>
      </c>
      <c r="Q461" s="27">
        <v>69.31</v>
      </c>
      <c r="R461" s="27">
        <v>45.86</v>
      </c>
      <c r="S461" s="27">
        <v>45.68</v>
      </c>
      <c r="T461" s="27">
        <v>101.69999999999999</v>
      </c>
      <c r="U461" s="27">
        <v>118.07</v>
      </c>
      <c r="V461" s="27">
        <v>163.51</v>
      </c>
      <c r="W461" s="27">
        <v>187.68</v>
      </c>
      <c r="X461" s="27">
        <v>240.57</v>
      </c>
      <c r="Y461" s="27">
        <v>309.7</v>
      </c>
    </row>
    <row r="462" spans="1:25" x14ac:dyDescent="0.2">
      <c r="A462" s="21">
        <v>8</v>
      </c>
      <c r="B462" s="27">
        <v>263.32</v>
      </c>
      <c r="C462" s="27">
        <v>228.04000000000002</v>
      </c>
      <c r="D462" s="27">
        <v>175.29</v>
      </c>
      <c r="E462" s="27">
        <v>206.15</v>
      </c>
      <c r="F462" s="27">
        <v>195.95</v>
      </c>
      <c r="G462" s="27">
        <v>62.36</v>
      </c>
      <c r="H462" s="27">
        <v>93.91</v>
      </c>
      <c r="I462" s="27">
        <v>20.309999999999999</v>
      </c>
      <c r="J462" s="27">
        <v>19.450000000000003</v>
      </c>
      <c r="K462" s="27">
        <v>55.919999999999995</v>
      </c>
      <c r="L462" s="27">
        <v>72.37</v>
      </c>
      <c r="M462" s="27">
        <v>78.87</v>
      </c>
      <c r="N462" s="27">
        <v>66.72</v>
      </c>
      <c r="O462" s="27">
        <v>65.45</v>
      </c>
      <c r="P462" s="27">
        <v>38.53</v>
      </c>
      <c r="Q462" s="27">
        <v>33.86</v>
      </c>
      <c r="R462" s="27">
        <v>0</v>
      </c>
      <c r="S462" s="27">
        <v>0</v>
      </c>
      <c r="T462" s="27">
        <v>65.45</v>
      </c>
      <c r="U462" s="27">
        <v>82.95</v>
      </c>
      <c r="V462" s="27">
        <v>10.170000000000002</v>
      </c>
      <c r="W462" s="27">
        <v>47.15</v>
      </c>
      <c r="X462" s="27">
        <v>171.42</v>
      </c>
      <c r="Y462" s="27">
        <v>174.25</v>
      </c>
    </row>
    <row r="463" spans="1:25" x14ac:dyDescent="0.2">
      <c r="A463" s="21">
        <v>9</v>
      </c>
      <c r="B463" s="27">
        <v>206.89</v>
      </c>
      <c r="C463" s="27">
        <v>336.56</v>
      </c>
      <c r="D463" s="27">
        <v>362.81</v>
      </c>
      <c r="E463" s="27">
        <v>317.31</v>
      </c>
      <c r="F463" s="27">
        <v>228.25</v>
      </c>
      <c r="G463" s="27">
        <v>13.58</v>
      </c>
      <c r="H463" s="27">
        <v>0</v>
      </c>
      <c r="I463" s="27">
        <v>40.15</v>
      </c>
      <c r="J463" s="27">
        <v>122.27000000000001</v>
      </c>
      <c r="K463" s="27">
        <v>138.81</v>
      </c>
      <c r="L463" s="27">
        <v>187.12</v>
      </c>
      <c r="M463" s="27">
        <v>183.57</v>
      </c>
      <c r="N463" s="27">
        <v>201.9</v>
      </c>
      <c r="O463" s="27">
        <v>200.86</v>
      </c>
      <c r="P463" s="27">
        <v>184.24</v>
      </c>
      <c r="Q463" s="27">
        <v>174.49</v>
      </c>
      <c r="R463" s="27">
        <v>121.81</v>
      </c>
      <c r="S463" s="27">
        <v>92.679999999999993</v>
      </c>
      <c r="T463" s="27">
        <v>103.96000000000001</v>
      </c>
      <c r="U463" s="27">
        <v>91.28</v>
      </c>
      <c r="V463" s="27">
        <v>103.38000000000001</v>
      </c>
      <c r="W463" s="27">
        <v>120.94999999999999</v>
      </c>
      <c r="X463" s="27">
        <v>255.22</v>
      </c>
      <c r="Y463" s="27">
        <v>119.49</v>
      </c>
    </row>
    <row r="464" spans="1:25" x14ac:dyDescent="0.2">
      <c r="A464" s="21">
        <v>10</v>
      </c>
      <c r="B464" s="27">
        <v>202.41000000000003</v>
      </c>
      <c r="C464" s="27">
        <v>261.89</v>
      </c>
      <c r="D464" s="27">
        <v>993.93999999999994</v>
      </c>
      <c r="E464" s="27">
        <v>941.93</v>
      </c>
      <c r="F464" s="27">
        <v>131.46</v>
      </c>
      <c r="G464" s="27">
        <v>12.07</v>
      </c>
      <c r="H464" s="27">
        <v>0</v>
      </c>
      <c r="I464" s="27">
        <v>0</v>
      </c>
      <c r="J464" s="27">
        <v>0</v>
      </c>
      <c r="K464" s="27">
        <v>15.790000000000001</v>
      </c>
      <c r="L464" s="27">
        <v>32.06</v>
      </c>
      <c r="M464" s="27">
        <v>43.44</v>
      </c>
      <c r="N464" s="27">
        <v>43.63</v>
      </c>
      <c r="O464" s="27">
        <v>45.910000000000004</v>
      </c>
      <c r="P464" s="27">
        <v>134.06</v>
      </c>
      <c r="Q464" s="27">
        <v>138.27000000000001</v>
      </c>
      <c r="R464" s="27">
        <v>77.28</v>
      </c>
      <c r="S464" s="27">
        <v>46.04</v>
      </c>
      <c r="T464" s="27">
        <v>27.49</v>
      </c>
      <c r="U464" s="27">
        <v>45.22</v>
      </c>
      <c r="V464" s="27">
        <v>131.84</v>
      </c>
      <c r="W464" s="27">
        <v>167.01</v>
      </c>
      <c r="X464" s="27">
        <v>576.11</v>
      </c>
      <c r="Y464" s="27">
        <v>488.97999999999996</v>
      </c>
    </row>
    <row r="465" spans="1:25" x14ac:dyDescent="0.2">
      <c r="A465" s="21">
        <v>11</v>
      </c>
      <c r="B465" s="27">
        <v>117.77</v>
      </c>
      <c r="C465" s="27">
        <v>74.2</v>
      </c>
      <c r="D465" s="27">
        <v>113.47999999999999</v>
      </c>
      <c r="E465" s="27">
        <v>106.97</v>
      </c>
      <c r="F465" s="27">
        <v>31.31</v>
      </c>
      <c r="G465" s="27">
        <v>0</v>
      </c>
      <c r="H465" s="27">
        <v>0</v>
      </c>
      <c r="I465" s="27">
        <v>8.67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96.45</v>
      </c>
      <c r="Y465" s="27">
        <v>178.62</v>
      </c>
    </row>
    <row r="466" spans="1:25" x14ac:dyDescent="0.2">
      <c r="A466" s="21">
        <v>12</v>
      </c>
      <c r="B466" s="27">
        <v>134.13</v>
      </c>
      <c r="C466" s="27">
        <v>80.13000000000001</v>
      </c>
      <c r="D466" s="27">
        <v>75.139999999999986</v>
      </c>
      <c r="E466" s="27">
        <v>90.410000000000011</v>
      </c>
      <c r="F466" s="27">
        <v>1.8199999999999998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74.180000000000007</v>
      </c>
      <c r="O466" s="27">
        <v>10.170000000000002</v>
      </c>
      <c r="P466" s="27">
        <v>0</v>
      </c>
      <c r="Q466" s="27">
        <v>0</v>
      </c>
      <c r="R466" s="27">
        <v>0</v>
      </c>
      <c r="S466" s="27">
        <v>0</v>
      </c>
      <c r="T466" s="27">
        <v>39.06</v>
      </c>
      <c r="U466" s="27">
        <v>96.09</v>
      </c>
      <c r="V466" s="27">
        <v>74.94</v>
      </c>
      <c r="W466" s="27">
        <v>60.75</v>
      </c>
      <c r="X466" s="27">
        <v>40.739999999999995</v>
      </c>
      <c r="Y466" s="27">
        <v>64.52000000000001</v>
      </c>
    </row>
    <row r="467" spans="1:25" x14ac:dyDescent="0.2">
      <c r="A467" s="21">
        <v>13</v>
      </c>
      <c r="B467" s="27">
        <v>78.91</v>
      </c>
      <c r="C467" s="27">
        <v>73.44</v>
      </c>
      <c r="D467" s="27">
        <v>203.05</v>
      </c>
      <c r="E467" s="27">
        <v>356.61</v>
      </c>
      <c r="F467" s="27">
        <v>222.03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19.13</v>
      </c>
      <c r="M467" s="27">
        <v>30.13</v>
      </c>
      <c r="N467" s="27">
        <v>25.94</v>
      </c>
      <c r="O467" s="27">
        <v>29.9</v>
      </c>
      <c r="P467" s="27">
        <v>124.69999999999999</v>
      </c>
      <c r="Q467" s="27">
        <v>113.2</v>
      </c>
      <c r="R467" s="27">
        <v>85.97</v>
      </c>
      <c r="S467" s="27">
        <v>0</v>
      </c>
      <c r="T467" s="27">
        <v>63.5</v>
      </c>
      <c r="U467" s="27">
        <v>79.69</v>
      </c>
      <c r="V467" s="27">
        <v>48.09</v>
      </c>
      <c r="W467" s="27">
        <v>33.869999999999997</v>
      </c>
      <c r="X467" s="27">
        <v>242.81</v>
      </c>
      <c r="Y467" s="27">
        <v>141.19999999999999</v>
      </c>
    </row>
    <row r="468" spans="1:25" x14ac:dyDescent="0.2">
      <c r="A468" s="21">
        <v>14</v>
      </c>
      <c r="B468" s="27">
        <v>55.72</v>
      </c>
      <c r="C468" s="27">
        <v>64.849999999999994</v>
      </c>
      <c r="D468" s="27">
        <v>128.99</v>
      </c>
      <c r="E468" s="27">
        <v>52.580000000000005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0.02</v>
      </c>
      <c r="N468" s="27">
        <v>0</v>
      </c>
      <c r="O468" s="27">
        <v>0.02</v>
      </c>
      <c r="P468" s="27">
        <v>68.23</v>
      </c>
      <c r="Q468" s="27">
        <v>73.759999999999991</v>
      </c>
      <c r="R468" s="27">
        <v>49.5</v>
      </c>
      <c r="S468" s="27">
        <v>0</v>
      </c>
      <c r="T468" s="27">
        <v>76.039999999999992</v>
      </c>
      <c r="U468" s="27">
        <v>96.07</v>
      </c>
      <c r="V468" s="27">
        <v>142.97</v>
      </c>
      <c r="W468" s="27">
        <v>131.22999999999999</v>
      </c>
      <c r="X468" s="27">
        <v>134</v>
      </c>
      <c r="Y468" s="27">
        <v>20.689999999999998</v>
      </c>
    </row>
    <row r="469" spans="1:25" x14ac:dyDescent="0.2">
      <c r="A469" s="21">
        <v>15</v>
      </c>
      <c r="B469" s="27">
        <v>61.48</v>
      </c>
      <c r="C469" s="27">
        <v>4.08</v>
      </c>
      <c r="D469" s="27">
        <v>0.56000000000000005</v>
      </c>
      <c r="E469" s="27">
        <v>3.73</v>
      </c>
      <c r="F469" s="27">
        <v>35.58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361.84</v>
      </c>
      <c r="P469" s="27">
        <v>410.88</v>
      </c>
      <c r="Q469" s="27">
        <v>0</v>
      </c>
      <c r="R469" s="27">
        <v>0</v>
      </c>
      <c r="S469" s="27">
        <v>0</v>
      </c>
      <c r="T469" s="27">
        <v>0</v>
      </c>
      <c r="U469" s="27">
        <v>73.290000000000006</v>
      </c>
      <c r="V469" s="27">
        <v>31.56</v>
      </c>
      <c r="W469" s="27">
        <v>20.16</v>
      </c>
      <c r="X469" s="27">
        <v>9.68</v>
      </c>
      <c r="Y469" s="27">
        <v>0</v>
      </c>
    </row>
    <row r="470" spans="1:25" x14ac:dyDescent="0.2">
      <c r="A470" s="21">
        <v>16</v>
      </c>
      <c r="B470" s="27">
        <v>0</v>
      </c>
      <c r="C470" s="27">
        <v>0.01</v>
      </c>
      <c r="D470" s="27">
        <v>2.14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0.02</v>
      </c>
      <c r="M470" s="27">
        <v>13.569999999999999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43.75</v>
      </c>
      <c r="V470" s="27">
        <v>62.39</v>
      </c>
      <c r="W470" s="27">
        <v>40.160000000000004</v>
      </c>
      <c r="X470" s="27">
        <v>32.43</v>
      </c>
      <c r="Y470" s="27">
        <v>0</v>
      </c>
    </row>
    <row r="471" spans="1:25" x14ac:dyDescent="0.2">
      <c r="A471" s="21">
        <v>17</v>
      </c>
      <c r="B471" s="27">
        <v>0</v>
      </c>
      <c r="C471" s="27">
        <v>0.14000000000000001</v>
      </c>
      <c r="D471" s="27">
        <v>17.82</v>
      </c>
      <c r="E471" s="27">
        <v>1.2599999999999998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0.42</v>
      </c>
      <c r="M471" s="27">
        <v>7.8000000000000007</v>
      </c>
      <c r="N471" s="27">
        <v>0</v>
      </c>
      <c r="O471" s="27">
        <v>9.11</v>
      </c>
      <c r="P471" s="27">
        <v>54.71</v>
      </c>
      <c r="Q471" s="27">
        <v>26.36</v>
      </c>
      <c r="R471" s="27">
        <v>25.86</v>
      </c>
      <c r="S471" s="27">
        <v>0</v>
      </c>
      <c r="T471" s="27">
        <v>0</v>
      </c>
      <c r="U471" s="27">
        <v>72.75</v>
      </c>
      <c r="V471" s="27">
        <v>65.010000000000005</v>
      </c>
      <c r="W471" s="27">
        <v>68.13</v>
      </c>
      <c r="X471" s="27">
        <v>0.08</v>
      </c>
      <c r="Y471" s="27">
        <v>6.9999999999999993E-2</v>
      </c>
    </row>
    <row r="472" spans="1:25" x14ac:dyDescent="0.2">
      <c r="A472" s="21">
        <v>18</v>
      </c>
      <c r="B472" s="27">
        <v>0</v>
      </c>
      <c r="C472" s="27">
        <v>0</v>
      </c>
      <c r="D472" s="27">
        <v>0.01</v>
      </c>
      <c r="E472" s="27">
        <v>0.03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2.48</v>
      </c>
      <c r="V472" s="27">
        <v>0</v>
      </c>
      <c r="W472" s="27">
        <v>0</v>
      </c>
      <c r="X472" s="27">
        <v>0</v>
      </c>
      <c r="Y472" s="27">
        <v>41.39</v>
      </c>
    </row>
    <row r="473" spans="1:25" x14ac:dyDescent="0.2">
      <c r="A473" s="21">
        <v>19</v>
      </c>
      <c r="B473" s="27">
        <v>21.21</v>
      </c>
      <c r="C473" s="27">
        <v>0.02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121</v>
      </c>
      <c r="W473" s="27">
        <v>97.52000000000001</v>
      </c>
      <c r="X473" s="27">
        <v>14.84</v>
      </c>
      <c r="Y473" s="27">
        <v>82.490000000000009</v>
      </c>
    </row>
    <row r="474" spans="1:25" x14ac:dyDescent="0.2">
      <c r="A474" s="21">
        <v>20</v>
      </c>
      <c r="B474" s="27">
        <v>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27.71</v>
      </c>
      <c r="X474" s="27">
        <v>63.47</v>
      </c>
      <c r="Y474" s="27">
        <v>17.309999999999999</v>
      </c>
    </row>
    <row r="475" spans="1:25" x14ac:dyDescent="0.2">
      <c r="A475" s="21">
        <v>21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75.97</v>
      </c>
      <c r="X475" s="27">
        <v>102.38</v>
      </c>
      <c r="Y475" s="27">
        <v>23.66</v>
      </c>
    </row>
    <row r="476" spans="1:25" x14ac:dyDescent="0.2">
      <c r="A476" s="21">
        <v>22</v>
      </c>
      <c r="B476" s="27">
        <v>52.550000000000004</v>
      </c>
      <c r="C476" s="27">
        <v>12.67</v>
      </c>
      <c r="D476" s="27">
        <v>35.61</v>
      </c>
      <c r="E476" s="27">
        <v>22.82</v>
      </c>
      <c r="F476" s="27">
        <v>0.01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57.33</v>
      </c>
      <c r="W476" s="27">
        <v>51.080000000000005</v>
      </c>
      <c r="X476" s="27">
        <v>0</v>
      </c>
      <c r="Y476" s="27">
        <v>25.61</v>
      </c>
    </row>
    <row r="477" spans="1:25" x14ac:dyDescent="0.2">
      <c r="A477" s="21">
        <v>23</v>
      </c>
      <c r="B477" s="27">
        <v>83</v>
      </c>
      <c r="C477" s="27">
        <v>3.4099999999999997</v>
      </c>
      <c r="D477" s="27">
        <v>7.67</v>
      </c>
      <c r="E477" s="27">
        <v>3.9</v>
      </c>
      <c r="F477" s="27">
        <v>13.08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4.0999999999999996</v>
      </c>
      <c r="M477" s="27">
        <v>36.32</v>
      </c>
      <c r="N477" s="27">
        <v>0</v>
      </c>
      <c r="O477" s="27">
        <v>0</v>
      </c>
      <c r="P477" s="27">
        <v>3.86</v>
      </c>
      <c r="Q477" s="27">
        <v>0</v>
      </c>
      <c r="R477" s="27">
        <v>21.48</v>
      </c>
      <c r="S477" s="27">
        <v>0</v>
      </c>
      <c r="T477" s="27">
        <v>0</v>
      </c>
      <c r="U477" s="27">
        <v>77.349999999999994</v>
      </c>
      <c r="V477" s="27">
        <v>105.00999999999999</v>
      </c>
      <c r="W477" s="27">
        <v>143.06</v>
      </c>
      <c r="X477" s="27">
        <v>76.790000000000006</v>
      </c>
      <c r="Y477" s="27">
        <v>84.259999999999991</v>
      </c>
    </row>
    <row r="478" spans="1:25" x14ac:dyDescent="0.2">
      <c r="A478" s="21">
        <v>24</v>
      </c>
      <c r="B478" s="27">
        <v>72.38</v>
      </c>
      <c r="C478" s="27">
        <v>12.34</v>
      </c>
      <c r="D478" s="27">
        <v>44.980000000000004</v>
      </c>
      <c r="E478" s="27">
        <v>19.68</v>
      </c>
      <c r="F478" s="27">
        <v>0.01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9.9999999999999992E-2</v>
      </c>
      <c r="M478" s="27">
        <v>57.47</v>
      </c>
      <c r="N478" s="27">
        <v>48.339999999999996</v>
      </c>
      <c r="O478" s="27">
        <v>92.86999999999999</v>
      </c>
      <c r="P478" s="27">
        <v>136.66</v>
      </c>
      <c r="Q478" s="27">
        <v>98.669999999999987</v>
      </c>
      <c r="R478" s="27">
        <v>68.400000000000006</v>
      </c>
      <c r="S478" s="27">
        <v>49.64</v>
      </c>
      <c r="T478" s="27">
        <v>0</v>
      </c>
      <c r="U478" s="27">
        <v>79.45</v>
      </c>
      <c r="V478" s="27">
        <v>105.32</v>
      </c>
      <c r="W478" s="27">
        <v>136.98000000000002</v>
      </c>
      <c r="X478" s="27">
        <v>209.08</v>
      </c>
      <c r="Y478" s="27">
        <v>78.960000000000008</v>
      </c>
    </row>
    <row r="479" spans="1:25" x14ac:dyDescent="0.2">
      <c r="A479" s="21">
        <v>25</v>
      </c>
      <c r="B479" s="27">
        <v>75.13</v>
      </c>
      <c r="C479" s="27">
        <v>13.66</v>
      </c>
      <c r="D479" s="27">
        <v>36.989999999999995</v>
      </c>
      <c r="E479" s="27">
        <v>13.719999999999999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49.53</v>
      </c>
      <c r="V479" s="27">
        <v>79.08</v>
      </c>
      <c r="W479" s="27">
        <v>34.65</v>
      </c>
      <c r="X479" s="27">
        <v>53.199999999999996</v>
      </c>
      <c r="Y479" s="27">
        <v>151.51</v>
      </c>
    </row>
    <row r="480" spans="1:25" x14ac:dyDescent="0.2">
      <c r="A480" s="21">
        <v>26</v>
      </c>
      <c r="B480" s="27">
        <v>40.200000000000003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73.23</v>
      </c>
      <c r="U480" s="27">
        <v>128.27000000000001</v>
      </c>
      <c r="V480" s="27">
        <v>126.62</v>
      </c>
      <c r="W480" s="27">
        <v>135.99</v>
      </c>
      <c r="X480" s="27">
        <v>146.98000000000002</v>
      </c>
      <c r="Y480" s="27">
        <v>128.59</v>
      </c>
    </row>
    <row r="481" spans="1:25" x14ac:dyDescent="0.2">
      <c r="A481" s="21">
        <v>27</v>
      </c>
      <c r="B481" s="27">
        <v>50.78</v>
      </c>
      <c r="C481" s="27">
        <v>6.42</v>
      </c>
      <c r="D481" s="27">
        <v>0</v>
      </c>
      <c r="E481" s="27">
        <v>0.18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70.48</v>
      </c>
      <c r="V481" s="27">
        <v>103.18</v>
      </c>
      <c r="W481" s="27">
        <v>125.27000000000001</v>
      </c>
      <c r="X481" s="27">
        <v>214.35000000000002</v>
      </c>
      <c r="Y481" s="27">
        <v>34.35</v>
      </c>
    </row>
    <row r="482" spans="1:25" x14ac:dyDescent="0.2">
      <c r="A482" s="21">
        <v>28</v>
      </c>
      <c r="B482" s="27">
        <v>74.39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27.42</v>
      </c>
      <c r="O482" s="27">
        <v>67.92</v>
      </c>
      <c r="P482" s="27">
        <v>58.5</v>
      </c>
      <c r="Q482" s="27">
        <v>31.52</v>
      </c>
      <c r="R482" s="27">
        <v>39.669999999999995</v>
      </c>
      <c r="S482" s="27">
        <v>0</v>
      </c>
      <c r="T482" s="27">
        <v>0</v>
      </c>
      <c r="U482" s="27">
        <v>99.1</v>
      </c>
      <c r="V482" s="27">
        <v>154.51</v>
      </c>
      <c r="W482" s="27">
        <v>165.31</v>
      </c>
      <c r="X482" s="27">
        <v>227.46</v>
      </c>
      <c r="Y482" s="27">
        <v>90.56</v>
      </c>
    </row>
    <row r="483" spans="1:25" x14ac:dyDescent="0.2">
      <c r="A483" s="21">
        <v>29</v>
      </c>
      <c r="B483" s="27">
        <v>206.32</v>
      </c>
      <c r="C483" s="27">
        <v>38.909999999999997</v>
      </c>
      <c r="D483" s="27">
        <v>61.4</v>
      </c>
      <c r="E483" s="27">
        <v>57.870000000000005</v>
      </c>
      <c r="F483" s="27">
        <v>22.16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8.18</v>
      </c>
      <c r="N483" s="27">
        <v>0</v>
      </c>
      <c r="O483" s="27">
        <v>27.67</v>
      </c>
      <c r="P483" s="27">
        <v>0</v>
      </c>
      <c r="Q483" s="27">
        <v>0.08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50.9</v>
      </c>
      <c r="X483" s="27">
        <v>24.62</v>
      </c>
      <c r="Y483" s="27">
        <v>52.8</v>
      </c>
    </row>
    <row r="484" spans="1:25" x14ac:dyDescent="0.2">
      <c r="A484" s="21">
        <v>30</v>
      </c>
      <c r="B484" s="27">
        <v>69.19</v>
      </c>
      <c r="C484" s="27">
        <v>3.32</v>
      </c>
      <c r="D484" s="27">
        <v>29.24</v>
      </c>
      <c r="E484" s="27">
        <v>36.03</v>
      </c>
      <c r="F484" s="27">
        <v>19.04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162.35</v>
      </c>
      <c r="Y484" s="27">
        <v>77.440000000000012</v>
      </c>
    </row>
    <row r="485" spans="1:25" x14ac:dyDescent="0.2">
      <c r="A485" s="21">
        <v>31</v>
      </c>
      <c r="B485" s="27">
        <v>66.56</v>
      </c>
      <c r="C485" s="27">
        <v>7.01</v>
      </c>
      <c r="D485" s="27">
        <v>2.12</v>
      </c>
      <c r="E485" s="27">
        <v>0.03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14.55</v>
      </c>
      <c r="U485" s="27">
        <v>124.41</v>
      </c>
      <c r="V485" s="27">
        <v>181.51999999999998</v>
      </c>
      <c r="W485" s="27">
        <v>228.1</v>
      </c>
      <c r="X485" s="27">
        <v>245.64000000000001</v>
      </c>
      <c r="Y485" s="27">
        <v>193.67</v>
      </c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21">
        <v>1</v>
      </c>
      <c r="B489" s="27">
        <v>226.43</v>
      </c>
      <c r="C489" s="27">
        <v>240.71</v>
      </c>
      <c r="D489" s="27">
        <v>227.06</v>
      </c>
      <c r="E489" s="27">
        <v>154.35</v>
      </c>
      <c r="F489" s="27">
        <v>127.63999999999999</v>
      </c>
      <c r="G489" s="27">
        <v>118.46</v>
      </c>
      <c r="H489" s="27">
        <v>176.92</v>
      </c>
      <c r="I489" s="27">
        <v>199.24</v>
      </c>
      <c r="J489" s="27">
        <v>974.37</v>
      </c>
      <c r="K489" s="27">
        <v>936.15</v>
      </c>
      <c r="L489" s="27">
        <v>434.57</v>
      </c>
      <c r="M489" s="27">
        <v>296.17</v>
      </c>
      <c r="N489" s="27">
        <v>309.07</v>
      </c>
      <c r="O489" s="27">
        <v>334.84000000000003</v>
      </c>
      <c r="P489" s="27">
        <v>225.7</v>
      </c>
      <c r="Q489" s="27">
        <v>169.08999999999997</v>
      </c>
      <c r="R489" s="27">
        <v>101.76</v>
      </c>
      <c r="S489" s="27">
        <v>75.650000000000006</v>
      </c>
      <c r="T489" s="27">
        <v>69.92</v>
      </c>
      <c r="U489" s="27">
        <v>75.92</v>
      </c>
      <c r="V489" s="27">
        <v>71.03</v>
      </c>
      <c r="W489" s="27">
        <v>93.19</v>
      </c>
      <c r="X489" s="27">
        <v>243.38</v>
      </c>
      <c r="Y489" s="27">
        <v>258.08</v>
      </c>
    </row>
    <row r="490" spans="1:25" x14ac:dyDescent="0.2">
      <c r="A490" s="21">
        <v>2</v>
      </c>
      <c r="B490" s="27">
        <v>1173.1400000000001</v>
      </c>
      <c r="C490" s="27">
        <v>999.42</v>
      </c>
      <c r="D490" s="27">
        <v>176.79000000000002</v>
      </c>
      <c r="E490" s="27">
        <v>246.07</v>
      </c>
      <c r="F490" s="27">
        <v>190.68</v>
      </c>
      <c r="G490" s="27">
        <v>99.11999999999999</v>
      </c>
      <c r="H490" s="27">
        <v>107.39999999999999</v>
      </c>
      <c r="I490" s="27">
        <v>186.89</v>
      </c>
      <c r="J490" s="27">
        <v>244.8</v>
      </c>
      <c r="K490" s="27">
        <v>182.69</v>
      </c>
      <c r="L490" s="27">
        <v>79.95</v>
      </c>
      <c r="M490" s="27">
        <v>80.010000000000005</v>
      </c>
      <c r="N490" s="27">
        <v>71.17</v>
      </c>
      <c r="O490" s="27">
        <v>72.72</v>
      </c>
      <c r="P490" s="27">
        <v>65.540000000000006</v>
      </c>
      <c r="Q490" s="27">
        <v>55.36</v>
      </c>
      <c r="R490" s="27">
        <v>18.34</v>
      </c>
      <c r="S490" s="27">
        <v>9.2299999999999986</v>
      </c>
      <c r="T490" s="27">
        <v>62.97</v>
      </c>
      <c r="U490" s="27">
        <v>106.7</v>
      </c>
      <c r="V490" s="27">
        <v>4.3600000000000003</v>
      </c>
      <c r="W490" s="27">
        <v>1.62</v>
      </c>
      <c r="X490" s="27">
        <v>84.929999999999993</v>
      </c>
      <c r="Y490" s="27">
        <v>286.13</v>
      </c>
    </row>
    <row r="491" spans="1:25" x14ac:dyDescent="0.2">
      <c r="A491" s="21">
        <v>3</v>
      </c>
      <c r="B491" s="27">
        <v>241.31</v>
      </c>
      <c r="C491" s="27">
        <v>233.07</v>
      </c>
      <c r="D491" s="27">
        <v>159.82</v>
      </c>
      <c r="E491" s="27">
        <v>212.38</v>
      </c>
      <c r="F491" s="27">
        <v>166.35000000000002</v>
      </c>
      <c r="G491" s="27">
        <v>97.38</v>
      </c>
      <c r="H491" s="27">
        <v>56.839999999999996</v>
      </c>
      <c r="I491" s="27">
        <v>102.17</v>
      </c>
      <c r="J491" s="27">
        <v>92.72</v>
      </c>
      <c r="K491" s="27">
        <v>144.57000000000002</v>
      </c>
      <c r="L491" s="27">
        <v>152.05000000000001</v>
      </c>
      <c r="M491" s="27">
        <v>132.60999999999999</v>
      </c>
      <c r="N491" s="27">
        <v>113.49</v>
      </c>
      <c r="O491" s="27">
        <v>108.42</v>
      </c>
      <c r="P491" s="27">
        <v>0</v>
      </c>
      <c r="Q491" s="27">
        <v>0</v>
      </c>
      <c r="R491" s="27">
        <v>0</v>
      </c>
      <c r="S491" s="27">
        <v>0</v>
      </c>
      <c r="T491" s="27">
        <v>5.9499999999999993</v>
      </c>
      <c r="U491" s="27">
        <v>29.34</v>
      </c>
      <c r="V491" s="27">
        <v>31.64</v>
      </c>
      <c r="W491" s="27">
        <v>36.33</v>
      </c>
      <c r="X491" s="27">
        <v>95.55</v>
      </c>
      <c r="Y491" s="27">
        <v>78.789999999999992</v>
      </c>
    </row>
    <row r="492" spans="1:25" x14ac:dyDescent="0.2">
      <c r="A492" s="21">
        <v>4</v>
      </c>
      <c r="B492" s="27">
        <v>251.54</v>
      </c>
      <c r="C492" s="27">
        <v>204.01999999999998</v>
      </c>
      <c r="D492" s="27">
        <v>107.46</v>
      </c>
      <c r="E492" s="27">
        <v>76.95</v>
      </c>
      <c r="F492" s="27">
        <v>4.28</v>
      </c>
      <c r="G492" s="27">
        <v>0</v>
      </c>
      <c r="H492" s="27">
        <v>0</v>
      </c>
      <c r="I492" s="27">
        <v>0</v>
      </c>
      <c r="J492" s="27">
        <v>37.32</v>
      </c>
      <c r="K492" s="27">
        <v>107.00999999999999</v>
      </c>
      <c r="L492" s="27">
        <v>107.63</v>
      </c>
      <c r="M492" s="27">
        <v>108.19000000000001</v>
      </c>
      <c r="N492" s="27">
        <v>21.24</v>
      </c>
      <c r="O492" s="27">
        <v>35.69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41.870000000000005</v>
      </c>
      <c r="X492" s="27">
        <v>137.88</v>
      </c>
      <c r="Y492" s="27">
        <v>192.44</v>
      </c>
    </row>
    <row r="493" spans="1:25" x14ac:dyDescent="0.2">
      <c r="A493" s="21">
        <v>5</v>
      </c>
      <c r="B493" s="27">
        <v>193.54</v>
      </c>
      <c r="C493" s="27">
        <v>103.28</v>
      </c>
      <c r="D493" s="27">
        <v>38.85</v>
      </c>
      <c r="E493" s="27">
        <v>52.49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2.94</v>
      </c>
      <c r="O493" s="27">
        <v>12.95</v>
      </c>
      <c r="P493" s="27">
        <v>7.3900000000000006</v>
      </c>
      <c r="Q493" s="27">
        <v>0</v>
      </c>
      <c r="R493" s="27">
        <v>0</v>
      </c>
      <c r="S493" s="27">
        <v>0</v>
      </c>
      <c r="T493" s="27">
        <v>97.759999999999991</v>
      </c>
      <c r="U493" s="27">
        <v>92.52</v>
      </c>
      <c r="V493" s="27">
        <v>90.47</v>
      </c>
      <c r="W493" s="27">
        <v>249.29</v>
      </c>
      <c r="X493" s="27">
        <v>245.47</v>
      </c>
      <c r="Y493" s="27">
        <v>337.47</v>
      </c>
    </row>
    <row r="494" spans="1:25" x14ac:dyDescent="0.2">
      <c r="A494" s="21">
        <v>6</v>
      </c>
      <c r="B494" s="27">
        <v>183.25</v>
      </c>
      <c r="C494" s="27">
        <v>118.66</v>
      </c>
      <c r="D494" s="27">
        <v>200.4</v>
      </c>
      <c r="E494" s="27">
        <v>190.94</v>
      </c>
      <c r="F494" s="27">
        <v>42.65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48.39</v>
      </c>
    </row>
    <row r="495" spans="1:25" x14ac:dyDescent="0.2">
      <c r="A495" s="21">
        <v>7</v>
      </c>
      <c r="B495" s="27">
        <v>161.5</v>
      </c>
      <c r="C495" s="27">
        <v>90.01</v>
      </c>
      <c r="D495" s="27">
        <v>76.52</v>
      </c>
      <c r="E495" s="27">
        <v>60.89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2.16</v>
      </c>
      <c r="M495" s="27">
        <v>13.139999999999999</v>
      </c>
      <c r="N495" s="27">
        <v>48.08</v>
      </c>
      <c r="O495" s="27">
        <v>44.92</v>
      </c>
      <c r="P495" s="27">
        <v>71.3</v>
      </c>
      <c r="Q495" s="27">
        <v>67.23</v>
      </c>
      <c r="R495" s="27">
        <v>44.48</v>
      </c>
      <c r="S495" s="27">
        <v>44.31</v>
      </c>
      <c r="T495" s="27">
        <v>98.649999999999991</v>
      </c>
      <c r="U495" s="27">
        <v>114.53</v>
      </c>
      <c r="V495" s="27">
        <v>158.6</v>
      </c>
      <c r="W495" s="27">
        <v>182.05</v>
      </c>
      <c r="X495" s="27">
        <v>233.35</v>
      </c>
      <c r="Y495" s="27">
        <v>300.40000000000003</v>
      </c>
    </row>
    <row r="496" spans="1:25" x14ac:dyDescent="0.2">
      <c r="A496" s="21">
        <v>8</v>
      </c>
      <c r="B496" s="27">
        <v>255.42</v>
      </c>
      <c r="C496" s="27">
        <v>221.19</v>
      </c>
      <c r="D496" s="27">
        <v>170.01999999999998</v>
      </c>
      <c r="E496" s="27">
        <v>199.96</v>
      </c>
      <c r="F496" s="27">
        <v>190.07</v>
      </c>
      <c r="G496" s="27">
        <v>60.49</v>
      </c>
      <c r="H496" s="27">
        <v>91.089999999999989</v>
      </c>
      <c r="I496" s="27">
        <v>19.7</v>
      </c>
      <c r="J496" s="27">
        <v>18.87</v>
      </c>
      <c r="K496" s="27">
        <v>54.239999999999995</v>
      </c>
      <c r="L496" s="27">
        <v>70.2</v>
      </c>
      <c r="M496" s="27">
        <v>76.5</v>
      </c>
      <c r="N496" s="27">
        <v>64.72</v>
      </c>
      <c r="O496" s="27">
        <v>63.48</v>
      </c>
      <c r="P496" s="27">
        <v>37.369999999999997</v>
      </c>
      <c r="Q496" s="27">
        <v>32.840000000000003</v>
      </c>
      <c r="R496" s="27">
        <v>0</v>
      </c>
      <c r="S496" s="27">
        <v>0</v>
      </c>
      <c r="T496" s="27">
        <v>63.48</v>
      </c>
      <c r="U496" s="27">
        <v>80.460000000000008</v>
      </c>
      <c r="V496" s="27">
        <v>9.8600000000000012</v>
      </c>
      <c r="W496" s="27">
        <v>45.730000000000004</v>
      </c>
      <c r="X496" s="27">
        <v>166.28</v>
      </c>
      <c r="Y496" s="27">
        <v>169.01999999999998</v>
      </c>
    </row>
    <row r="497" spans="1:25" x14ac:dyDescent="0.2">
      <c r="A497" s="21">
        <v>9</v>
      </c>
      <c r="B497" s="27">
        <v>200.67999999999998</v>
      </c>
      <c r="C497" s="27">
        <v>326.45</v>
      </c>
      <c r="D497" s="27">
        <v>351.91</v>
      </c>
      <c r="E497" s="27">
        <v>307.78999999999996</v>
      </c>
      <c r="F497" s="27">
        <v>221.4</v>
      </c>
      <c r="G497" s="27">
        <v>13.17</v>
      </c>
      <c r="H497" s="27">
        <v>0</v>
      </c>
      <c r="I497" s="27">
        <v>38.94</v>
      </c>
      <c r="J497" s="27">
        <v>118.60000000000001</v>
      </c>
      <c r="K497" s="27">
        <v>134.65</v>
      </c>
      <c r="L497" s="27">
        <v>181.5</v>
      </c>
      <c r="M497" s="27">
        <v>178.04999999999998</v>
      </c>
      <c r="N497" s="27">
        <v>195.84</v>
      </c>
      <c r="O497" s="27">
        <v>194.83</v>
      </c>
      <c r="P497" s="27">
        <v>178.71</v>
      </c>
      <c r="Q497" s="27">
        <v>169.25</v>
      </c>
      <c r="R497" s="27">
        <v>118.16</v>
      </c>
      <c r="S497" s="27">
        <v>89.899999999999991</v>
      </c>
      <c r="T497" s="27">
        <v>100.84</v>
      </c>
      <c r="U497" s="27">
        <v>88.539999999999992</v>
      </c>
      <c r="V497" s="27">
        <v>100.28</v>
      </c>
      <c r="W497" s="27">
        <v>117.32</v>
      </c>
      <c r="X497" s="27">
        <v>247.56</v>
      </c>
      <c r="Y497" s="27">
        <v>115.89999999999999</v>
      </c>
    </row>
    <row r="498" spans="1:25" x14ac:dyDescent="0.2">
      <c r="A498" s="21">
        <v>10</v>
      </c>
      <c r="B498" s="27">
        <v>196.33</v>
      </c>
      <c r="C498" s="27">
        <v>254.02</v>
      </c>
      <c r="D498" s="27">
        <v>964.09</v>
      </c>
      <c r="E498" s="27">
        <v>913.64</v>
      </c>
      <c r="F498" s="27">
        <v>127.51</v>
      </c>
      <c r="G498" s="27">
        <v>11.7</v>
      </c>
      <c r="H498" s="27">
        <v>0</v>
      </c>
      <c r="I498" s="27">
        <v>0</v>
      </c>
      <c r="J498" s="27">
        <v>0</v>
      </c>
      <c r="K498" s="27">
        <v>15.31</v>
      </c>
      <c r="L498" s="27">
        <v>31.09</v>
      </c>
      <c r="M498" s="27">
        <v>42.13</v>
      </c>
      <c r="N498" s="27">
        <v>42.32</v>
      </c>
      <c r="O498" s="27">
        <v>44.53</v>
      </c>
      <c r="P498" s="27">
        <v>130.03</v>
      </c>
      <c r="Q498" s="27">
        <v>134.12</v>
      </c>
      <c r="R498" s="27">
        <v>74.960000000000008</v>
      </c>
      <c r="S498" s="27">
        <v>44.660000000000004</v>
      </c>
      <c r="T498" s="27">
        <v>26.66</v>
      </c>
      <c r="U498" s="27">
        <v>43.86</v>
      </c>
      <c r="V498" s="27">
        <v>127.88000000000001</v>
      </c>
      <c r="W498" s="27">
        <v>161.98999999999998</v>
      </c>
      <c r="X498" s="27">
        <v>558.80999999999995</v>
      </c>
      <c r="Y498" s="27">
        <v>474.29999999999995</v>
      </c>
    </row>
    <row r="499" spans="1:25" x14ac:dyDescent="0.2">
      <c r="A499" s="21">
        <v>11</v>
      </c>
      <c r="B499" s="27">
        <v>114.24</v>
      </c>
      <c r="C499" s="27">
        <v>71.98</v>
      </c>
      <c r="D499" s="27">
        <v>110.07</v>
      </c>
      <c r="E499" s="27">
        <v>103.76</v>
      </c>
      <c r="F499" s="27">
        <v>30.369999999999997</v>
      </c>
      <c r="G499" s="27">
        <v>0</v>
      </c>
      <c r="H499" s="27">
        <v>0</v>
      </c>
      <c r="I499" s="27">
        <v>8.41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93.550000000000011</v>
      </c>
      <c r="Y499" s="27">
        <v>173.26</v>
      </c>
    </row>
    <row r="500" spans="1:25" x14ac:dyDescent="0.2">
      <c r="A500" s="21">
        <v>12</v>
      </c>
      <c r="B500" s="27">
        <v>130.11000000000001</v>
      </c>
      <c r="C500" s="27">
        <v>77.73</v>
      </c>
      <c r="D500" s="27">
        <v>72.889999999999986</v>
      </c>
      <c r="E500" s="27">
        <v>87.690000000000012</v>
      </c>
      <c r="F500" s="27">
        <v>1.77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71.95</v>
      </c>
      <c r="O500" s="27">
        <v>9.8600000000000012</v>
      </c>
      <c r="P500" s="27">
        <v>0</v>
      </c>
      <c r="Q500" s="27">
        <v>0</v>
      </c>
      <c r="R500" s="27">
        <v>0</v>
      </c>
      <c r="S500" s="27">
        <v>0</v>
      </c>
      <c r="T500" s="27">
        <v>37.880000000000003</v>
      </c>
      <c r="U500" s="27">
        <v>93.21</v>
      </c>
      <c r="V500" s="27">
        <v>72.69</v>
      </c>
      <c r="W500" s="27">
        <v>58.92</v>
      </c>
      <c r="X500" s="27">
        <v>39.519999999999996</v>
      </c>
      <c r="Y500" s="27">
        <v>62.580000000000005</v>
      </c>
    </row>
    <row r="501" spans="1:25" x14ac:dyDescent="0.2">
      <c r="A501" s="21">
        <v>13</v>
      </c>
      <c r="B501" s="27">
        <v>76.540000000000006</v>
      </c>
      <c r="C501" s="27">
        <v>71.239999999999995</v>
      </c>
      <c r="D501" s="27">
        <v>196.95</v>
      </c>
      <c r="E501" s="27">
        <v>345.90000000000003</v>
      </c>
      <c r="F501" s="27">
        <v>215.35999999999999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18.559999999999999</v>
      </c>
      <c r="M501" s="27">
        <v>29.22</v>
      </c>
      <c r="N501" s="27">
        <v>25.16</v>
      </c>
      <c r="O501" s="27">
        <v>29.009999999999998</v>
      </c>
      <c r="P501" s="27">
        <v>120.94999999999999</v>
      </c>
      <c r="Q501" s="27">
        <v>109.8</v>
      </c>
      <c r="R501" s="27">
        <v>83.39</v>
      </c>
      <c r="S501" s="27">
        <v>0</v>
      </c>
      <c r="T501" s="27">
        <v>61.59</v>
      </c>
      <c r="U501" s="27">
        <v>77.3</v>
      </c>
      <c r="V501" s="27">
        <v>46.64</v>
      </c>
      <c r="W501" s="27">
        <v>32.85</v>
      </c>
      <c r="X501" s="27">
        <v>235.52</v>
      </c>
      <c r="Y501" s="27">
        <v>136.96</v>
      </c>
    </row>
    <row r="502" spans="1:25" x14ac:dyDescent="0.2">
      <c r="A502" s="21">
        <v>14</v>
      </c>
      <c r="B502" s="27">
        <v>54.05</v>
      </c>
      <c r="C502" s="27">
        <v>62.91</v>
      </c>
      <c r="D502" s="27">
        <v>125.11999999999999</v>
      </c>
      <c r="E502" s="27">
        <v>51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0.02</v>
      </c>
      <c r="N502" s="27">
        <v>0</v>
      </c>
      <c r="O502" s="27">
        <v>0.02</v>
      </c>
      <c r="P502" s="27">
        <v>66.180000000000007</v>
      </c>
      <c r="Q502" s="27">
        <v>71.55</v>
      </c>
      <c r="R502" s="27">
        <v>48.010000000000005</v>
      </c>
      <c r="S502" s="27">
        <v>0</v>
      </c>
      <c r="T502" s="27">
        <v>73.75</v>
      </c>
      <c r="U502" s="27">
        <v>93.19</v>
      </c>
      <c r="V502" s="27">
        <v>138.66999999999999</v>
      </c>
      <c r="W502" s="27">
        <v>127.28999999999999</v>
      </c>
      <c r="X502" s="27">
        <v>129.97999999999999</v>
      </c>
      <c r="Y502" s="27">
        <v>20.07</v>
      </c>
    </row>
    <row r="503" spans="1:25" x14ac:dyDescent="0.2">
      <c r="A503" s="21">
        <v>15</v>
      </c>
      <c r="B503" s="27">
        <v>59.629999999999995</v>
      </c>
      <c r="C503" s="27">
        <v>3.96</v>
      </c>
      <c r="D503" s="27">
        <v>0.55000000000000004</v>
      </c>
      <c r="E503" s="27">
        <v>3.62</v>
      </c>
      <c r="F503" s="27">
        <v>34.51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350.96999999999997</v>
      </c>
      <c r="P503" s="27">
        <v>398.53999999999996</v>
      </c>
      <c r="Q503" s="27">
        <v>0</v>
      </c>
      <c r="R503" s="27">
        <v>0</v>
      </c>
      <c r="S503" s="27">
        <v>0</v>
      </c>
      <c r="T503" s="27">
        <v>0</v>
      </c>
      <c r="U503" s="27">
        <v>71.09</v>
      </c>
      <c r="V503" s="27">
        <v>30.61</v>
      </c>
      <c r="W503" s="27">
        <v>19.55</v>
      </c>
      <c r="X503" s="27">
        <v>9.3899999999999988</v>
      </c>
      <c r="Y503" s="27">
        <v>0</v>
      </c>
    </row>
    <row r="504" spans="1:25" x14ac:dyDescent="0.2">
      <c r="A504" s="21">
        <v>16</v>
      </c>
      <c r="B504" s="27">
        <v>0</v>
      </c>
      <c r="C504" s="27">
        <v>0.01</v>
      </c>
      <c r="D504" s="27">
        <v>2.08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0.02</v>
      </c>
      <c r="M504" s="27">
        <v>13.159999999999998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42.43</v>
      </c>
      <c r="V504" s="27">
        <v>60.52</v>
      </c>
      <c r="W504" s="27">
        <v>38.950000000000003</v>
      </c>
      <c r="X504" s="27">
        <v>31.46</v>
      </c>
      <c r="Y504" s="27">
        <v>0</v>
      </c>
    </row>
    <row r="505" spans="1:25" x14ac:dyDescent="0.2">
      <c r="A505" s="21">
        <v>17</v>
      </c>
      <c r="B505" s="27">
        <v>0</v>
      </c>
      <c r="C505" s="27">
        <v>0.14000000000000001</v>
      </c>
      <c r="D505" s="27">
        <v>17.28</v>
      </c>
      <c r="E505" s="27">
        <v>1.22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0.41000000000000003</v>
      </c>
      <c r="M505" s="27">
        <v>7.57</v>
      </c>
      <c r="N505" s="27">
        <v>0</v>
      </c>
      <c r="O505" s="27">
        <v>8.83</v>
      </c>
      <c r="P505" s="27">
        <v>53.07</v>
      </c>
      <c r="Q505" s="27">
        <v>25.57</v>
      </c>
      <c r="R505" s="27">
        <v>25.09</v>
      </c>
      <c r="S505" s="27">
        <v>0</v>
      </c>
      <c r="T505" s="27">
        <v>0</v>
      </c>
      <c r="U505" s="27">
        <v>70.56</v>
      </c>
      <c r="V505" s="27">
        <v>63.06</v>
      </c>
      <c r="W505" s="27">
        <v>66.09</v>
      </c>
      <c r="X505" s="27">
        <v>7.0000000000000007E-2</v>
      </c>
      <c r="Y505" s="27">
        <v>0.06</v>
      </c>
    </row>
    <row r="506" spans="1:25" x14ac:dyDescent="0.2">
      <c r="A506" s="21">
        <v>18</v>
      </c>
      <c r="B506" s="27">
        <v>0</v>
      </c>
      <c r="C506" s="27">
        <v>0</v>
      </c>
      <c r="D506" s="27">
        <v>0.01</v>
      </c>
      <c r="E506" s="27">
        <v>0.03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2.41</v>
      </c>
      <c r="V506" s="27">
        <v>0</v>
      </c>
      <c r="W506" s="27">
        <v>0</v>
      </c>
      <c r="X506" s="27">
        <v>0</v>
      </c>
      <c r="Y506" s="27">
        <v>40.14</v>
      </c>
    </row>
    <row r="507" spans="1:25" x14ac:dyDescent="0.2">
      <c r="A507" s="21">
        <v>19</v>
      </c>
      <c r="B507" s="27">
        <v>20.57</v>
      </c>
      <c r="C507" s="27">
        <v>0.02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117.36</v>
      </c>
      <c r="W507" s="27">
        <v>94.59</v>
      </c>
      <c r="X507" s="27">
        <v>14.389999999999999</v>
      </c>
      <c r="Y507" s="27">
        <v>80.02000000000001</v>
      </c>
    </row>
    <row r="508" spans="1:25" x14ac:dyDescent="0.2">
      <c r="A508" s="21">
        <v>20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26.880000000000003</v>
      </c>
      <c r="X508" s="27">
        <v>61.57</v>
      </c>
      <c r="Y508" s="27">
        <v>16.79</v>
      </c>
    </row>
    <row r="509" spans="1:25" x14ac:dyDescent="0.2">
      <c r="A509" s="21">
        <v>21</v>
      </c>
      <c r="B509" s="27">
        <v>0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73.69</v>
      </c>
      <c r="X509" s="27">
        <v>99.3</v>
      </c>
      <c r="Y509" s="27">
        <v>22.95</v>
      </c>
    </row>
    <row r="510" spans="1:25" x14ac:dyDescent="0.2">
      <c r="A510" s="21">
        <v>22</v>
      </c>
      <c r="B510" s="27">
        <v>50.97</v>
      </c>
      <c r="C510" s="27">
        <v>12.290000000000001</v>
      </c>
      <c r="D510" s="27">
        <v>34.54</v>
      </c>
      <c r="E510" s="27">
        <v>22.130000000000003</v>
      </c>
      <c r="F510" s="27">
        <v>0.01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55.6</v>
      </c>
      <c r="W510" s="27">
        <v>49.540000000000006</v>
      </c>
      <c r="X510" s="27">
        <v>0</v>
      </c>
      <c r="Y510" s="27">
        <v>24.84</v>
      </c>
    </row>
    <row r="511" spans="1:25" x14ac:dyDescent="0.2">
      <c r="A511" s="21">
        <v>23</v>
      </c>
      <c r="B511" s="27">
        <v>80.509999999999991</v>
      </c>
      <c r="C511" s="27">
        <v>3.31</v>
      </c>
      <c r="D511" s="27">
        <v>7.44</v>
      </c>
      <c r="E511" s="27">
        <v>3.78</v>
      </c>
      <c r="F511" s="27">
        <v>12.69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3.9699999999999998</v>
      </c>
      <c r="M511" s="27">
        <v>35.229999999999997</v>
      </c>
      <c r="N511" s="27">
        <v>0</v>
      </c>
      <c r="O511" s="27">
        <v>0</v>
      </c>
      <c r="P511" s="27">
        <v>3.75</v>
      </c>
      <c r="Q511" s="27">
        <v>0</v>
      </c>
      <c r="R511" s="27">
        <v>20.84</v>
      </c>
      <c r="S511" s="27">
        <v>0</v>
      </c>
      <c r="T511" s="27">
        <v>0</v>
      </c>
      <c r="U511" s="27">
        <v>75.029999999999987</v>
      </c>
      <c r="V511" s="27">
        <v>101.86</v>
      </c>
      <c r="W511" s="27">
        <v>138.76999999999998</v>
      </c>
      <c r="X511" s="27">
        <v>74.48</v>
      </c>
      <c r="Y511" s="27">
        <v>81.73</v>
      </c>
    </row>
    <row r="512" spans="1:25" x14ac:dyDescent="0.2">
      <c r="A512" s="21">
        <v>24</v>
      </c>
      <c r="B512" s="27">
        <v>70.209999999999994</v>
      </c>
      <c r="C512" s="27">
        <v>11.969999999999999</v>
      </c>
      <c r="D512" s="27">
        <v>43.63</v>
      </c>
      <c r="E512" s="27">
        <v>19.09</v>
      </c>
      <c r="F512" s="27">
        <v>0.01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9.9999999999999992E-2</v>
      </c>
      <c r="M512" s="27">
        <v>55.74</v>
      </c>
      <c r="N512" s="27">
        <v>46.89</v>
      </c>
      <c r="O512" s="27">
        <v>90.08</v>
      </c>
      <c r="P512" s="27">
        <v>132.56</v>
      </c>
      <c r="Q512" s="27">
        <v>95.699999999999989</v>
      </c>
      <c r="R512" s="27">
        <v>66.34</v>
      </c>
      <c r="S512" s="27">
        <v>48.15</v>
      </c>
      <c r="T512" s="27">
        <v>0</v>
      </c>
      <c r="U512" s="27">
        <v>77.06</v>
      </c>
      <c r="V512" s="27">
        <v>102.16</v>
      </c>
      <c r="W512" s="27">
        <v>132.87</v>
      </c>
      <c r="X512" s="27">
        <v>202.8</v>
      </c>
      <c r="Y512" s="27">
        <v>76.59</v>
      </c>
    </row>
    <row r="513" spans="1:25" x14ac:dyDescent="0.2">
      <c r="A513" s="21">
        <v>25</v>
      </c>
      <c r="B513" s="27">
        <v>72.87</v>
      </c>
      <c r="C513" s="27">
        <v>13.25</v>
      </c>
      <c r="D513" s="27">
        <v>35.879999999999995</v>
      </c>
      <c r="E513" s="27">
        <v>13.31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48.04</v>
      </c>
      <c r="V513" s="27">
        <v>76.710000000000008</v>
      </c>
      <c r="W513" s="27">
        <v>33.61</v>
      </c>
      <c r="X513" s="27">
        <v>51.599999999999994</v>
      </c>
      <c r="Y513" s="27">
        <v>146.96</v>
      </c>
    </row>
    <row r="514" spans="1:25" x14ac:dyDescent="0.2">
      <c r="A514" s="21">
        <v>26</v>
      </c>
      <c r="B514" s="27">
        <v>39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71.03</v>
      </c>
      <c r="U514" s="27">
        <v>124.42</v>
      </c>
      <c r="V514" s="27">
        <v>122.81</v>
      </c>
      <c r="W514" s="27">
        <v>131.9</v>
      </c>
      <c r="X514" s="27">
        <v>142.57</v>
      </c>
      <c r="Y514" s="27">
        <v>124.72999999999999</v>
      </c>
    </row>
    <row r="515" spans="1:25" x14ac:dyDescent="0.2">
      <c r="A515" s="21">
        <v>27</v>
      </c>
      <c r="B515" s="27">
        <v>49.25</v>
      </c>
      <c r="C515" s="27">
        <v>6.23</v>
      </c>
      <c r="D515" s="27">
        <v>0</v>
      </c>
      <c r="E515" s="27">
        <v>0.17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68.37</v>
      </c>
      <c r="V515" s="27">
        <v>100.08</v>
      </c>
      <c r="W515" s="27">
        <v>121.51</v>
      </c>
      <c r="X515" s="27">
        <v>207.92000000000002</v>
      </c>
      <c r="Y515" s="27">
        <v>33.32</v>
      </c>
    </row>
    <row r="516" spans="1:25" x14ac:dyDescent="0.2">
      <c r="A516" s="21">
        <v>28</v>
      </c>
      <c r="B516" s="27">
        <v>72.16</v>
      </c>
      <c r="C516" s="27">
        <v>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26.6</v>
      </c>
      <c r="O516" s="27">
        <v>65.88</v>
      </c>
      <c r="P516" s="27">
        <v>56.74</v>
      </c>
      <c r="Q516" s="27">
        <v>30.57</v>
      </c>
      <c r="R516" s="27">
        <v>38.479999999999997</v>
      </c>
      <c r="S516" s="27">
        <v>0</v>
      </c>
      <c r="T516" s="27">
        <v>0</v>
      </c>
      <c r="U516" s="27">
        <v>96.11999999999999</v>
      </c>
      <c r="V516" s="27">
        <v>149.87</v>
      </c>
      <c r="W516" s="27">
        <v>160.34</v>
      </c>
      <c r="X516" s="27">
        <v>220.63000000000002</v>
      </c>
      <c r="Y516" s="27">
        <v>87.84</v>
      </c>
    </row>
    <row r="517" spans="1:25" x14ac:dyDescent="0.2">
      <c r="A517" s="21">
        <v>29</v>
      </c>
      <c r="B517" s="27">
        <v>200.12</v>
      </c>
      <c r="C517" s="27">
        <v>37.74</v>
      </c>
      <c r="D517" s="27">
        <v>59.55</v>
      </c>
      <c r="E517" s="27">
        <v>56.13</v>
      </c>
      <c r="F517" s="27">
        <v>21.490000000000002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7.93</v>
      </c>
      <c r="N517" s="27">
        <v>0</v>
      </c>
      <c r="O517" s="27">
        <v>26.84</v>
      </c>
      <c r="P517" s="27">
        <v>0</v>
      </c>
      <c r="Q517" s="27">
        <v>7.0000000000000007E-2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49.37</v>
      </c>
      <c r="X517" s="27">
        <v>23.880000000000003</v>
      </c>
      <c r="Y517" s="27">
        <v>51.21</v>
      </c>
    </row>
    <row r="518" spans="1:25" x14ac:dyDescent="0.2">
      <c r="A518" s="21">
        <v>30</v>
      </c>
      <c r="B518" s="27">
        <v>67.11</v>
      </c>
      <c r="C518" s="27">
        <v>3.2199999999999998</v>
      </c>
      <c r="D518" s="27">
        <v>28.36</v>
      </c>
      <c r="E518" s="27">
        <v>34.950000000000003</v>
      </c>
      <c r="F518" s="27">
        <v>18.47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157.47</v>
      </c>
      <c r="Y518" s="27">
        <v>75.11</v>
      </c>
    </row>
    <row r="519" spans="1:25" x14ac:dyDescent="0.2">
      <c r="A519" s="21">
        <v>31</v>
      </c>
      <c r="B519" s="27">
        <v>64.569999999999993</v>
      </c>
      <c r="C519" s="27">
        <v>6.8</v>
      </c>
      <c r="D519" s="27">
        <v>2.06</v>
      </c>
      <c r="E519" s="27">
        <v>0.03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14.11</v>
      </c>
      <c r="U519" s="27">
        <v>120.67</v>
      </c>
      <c r="V519" s="27">
        <v>176.07</v>
      </c>
      <c r="W519" s="27">
        <v>221.25</v>
      </c>
      <c r="X519" s="27">
        <v>238.26000000000002</v>
      </c>
      <c r="Y519" s="27">
        <v>187.85</v>
      </c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21">
        <v>1</v>
      </c>
      <c r="B523" s="27">
        <v>220.23</v>
      </c>
      <c r="C523" s="27">
        <v>234.13</v>
      </c>
      <c r="D523" s="27">
        <v>220.85</v>
      </c>
      <c r="E523" s="27">
        <v>150.12</v>
      </c>
      <c r="F523" s="27">
        <v>124.14999999999999</v>
      </c>
      <c r="G523" s="27">
        <v>115.21</v>
      </c>
      <c r="H523" s="27">
        <v>172.07999999999998</v>
      </c>
      <c r="I523" s="27">
        <v>193.79000000000002</v>
      </c>
      <c r="J523" s="27">
        <v>947.7</v>
      </c>
      <c r="K523" s="27">
        <v>910.53</v>
      </c>
      <c r="L523" s="27">
        <v>422.68</v>
      </c>
      <c r="M523" s="27">
        <v>288.06</v>
      </c>
      <c r="N523" s="27">
        <v>300.60999999999996</v>
      </c>
      <c r="O523" s="27">
        <v>325.68</v>
      </c>
      <c r="P523" s="27">
        <v>219.53</v>
      </c>
      <c r="Q523" s="27">
        <v>164.45999999999998</v>
      </c>
      <c r="R523" s="27">
        <v>98.98</v>
      </c>
      <c r="S523" s="27">
        <v>73.580000000000013</v>
      </c>
      <c r="T523" s="27">
        <v>68.009999999999991</v>
      </c>
      <c r="U523" s="27">
        <v>73.84</v>
      </c>
      <c r="V523" s="27">
        <v>69.09</v>
      </c>
      <c r="W523" s="27">
        <v>90.64</v>
      </c>
      <c r="X523" s="27">
        <v>236.72</v>
      </c>
      <c r="Y523" s="27">
        <v>251.02</v>
      </c>
    </row>
    <row r="524" spans="1:25" x14ac:dyDescent="0.2">
      <c r="A524" s="21">
        <v>2</v>
      </c>
      <c r="B524" s="27">
        <v>1141.0300000000002</v>
      </c>
      <c r="C524" s="27">
        <v>972.06999999999994</v>
      </c>
      <c r="D524" s="27">
        <v>171.95000000000002</v>
      </c>
      <c r="E524" s="27">
        <v>239.33</v>
      </c>
      <c r="F524" s="27">
        <v>185.46</v>
      </c>
      <c r="G524" s="27">
        <v>96.41</v>
      </c>
      <c r="H524" s="27">
        <v>104.46</v>
      </c>
      <c r="I524" s="27">
        <v>181.76999999999998</v>
      </c>
      <c r="J524" s="27">
        <v>238.1</v>
      </c>
      <c r="K524" s="27">
        <v>177.69</v>
      </c>
      <c r="L524" s="27">
        <v>77.760000000000005</v>
      </c>
      <c r="M524" s="27">
        <v>77.819999999999993</v>
      </c>
      <c r="N524" s="27">
        <v>69.22</v>
      </c>
      <c r="O524" s="27">
        <v>70.73</v>
      </c>
      <c r="P524" s="27">
        <v>63.75</v>
      </c>
      <c r="Q524" s="27">
        <v>53.84</v>
      </c>
      <c r="R524" s="27">
        <v>17.84</v>
      </c>
      <c r="S524" s="27">
        <v>8.9799999999999986</v>
      </c>
      <c r="T524" s="27">
        <v>61.25</v>
      </c>
      <c r="U524" s="27">
        <v>103.78</v>
      </c>
      <c r="V524" s="27">
        <v>4.24</v>
      </c>
      <c r="W524" s="27">
        <v>1.57</v>
      </c>
      <c r="X524" s="27">
        <v>82.61</v>
      </c>
      <c r="Y524" s="27">
        <v>278.3</v>
      </c>
    </row>
    <row r="525" spans="1:25" x14ac:dyDescent="0.2">
      <c r="A525" s="21">
        <v>3</v>
      </c>
      <c r="B525" s="27">
        <v>234.71</v>
      </c>
      <c r="C525" s="27">
        <v>226.69</v>
      </c>
      <c r="D525" s="27">
        <v>155.44999999999999</v>
      </c>
      <c r="E525" s="27">
        <v>206.57</v>
      </c>
      <c r="F525" s="27">
        <v>161.80000000000001</v>
      </c>
      <c r="G525" s="27">
        <v>94.72</v>
      </c>
      <c r="H525" s="27">
        <v>55.28</v>
      </c>
      <c r="I525" s="27">
        <v>99.37</v>
      </c>
      <c r="J525" s="27">
        <v>90.18</v>
      </c>
      <c r="K525" s="27">
        <v>140.62</v>
      </c>
      <c r="L525" s="27">
        <v>147.88</v>
      </c>
      <c r="M525" s="27">
        <v>128.97999999999999</v>
      </c>
      <c r="N525" s="27">
        <v>110.38</v>
      </c>
      <c r="O525" s="27">
        <v>105.46000000000001</v>
      </c>
      <c r="P525" s="27">
        <v>0</v>
      </c>
      <c r="Q525" s="27">
        <v>0</v>
      </c>
      <c r="R525" s="27">
        <v>0</v>
      </c>
      <c r="S525" s="27">
        <v>0</v>
      </c>
      <c r="T525" s="27">
        <v>5.79</v>
      </c>
      <c r="U525" s="27">
        <v>28.54</v>
      </c>
      <c r="V525" s="27">
        <v>30.77</v>
      </c>
      <c r="W525" s="27">
        <v>35.339999999999996</v>
      </c>
      <c r="X525" s="27">
        <v>92.94</v>
      </c>
      <c r="Y525" s="27">
        <v>76.63</v>
      </c>
    </row>
    <row r="526" spans="1:25" x14ac:dyDescent="0.2">
      <c r="A526" s="21">
        <v>4</v>
      </c>
      <c r="B526" s="27">
        <v>244.66</v>
      </c>
      <c r="C526" s="27">
        <v>198.44</v>
      </c>
      <c r="D526" s="27">
        <v>104.52</v>
      </c>
      <c r="E526" s="27">
        <v>74.850000000000009</v>
      </c>
      <c r="F526" s="27">
        <v>4.17</v>
      </c>
      <c r="G526" s="27">
        <v>0</v>
      </c>
      <c r="H526" s="27">
        <v>0</v>
      </c>
      <c r="I526" s="27">
        <v>0</v>
      </c>
      <c r="J526" s="27">
        <v>36.29</v>
      </c>
      <c r="K526" s="27">
        <v>104.08</v>
      </c>
      <c r="L526" s="27">
        <v>104.69</v>
      </c>
      <c r="M526" s="27">
        <v>105.23</v>
      </c>
      <c r="N526" s="27">
        <v>20.66</v>
      </c>
      <c r="O526" s="27">
        <v>34.71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40.72</v>
      </c>
      <c r="X526" s="27">
        <v>134.11000000000001</v>
      </c>
      <c r="Y526" s="27">
        <v>187.17999999999998</v>
      </c>
    </row>
    <row r="527" spans="1:25" x14ac:dyDescent="0.2">
      <c r="A527" s="21">
        <v>5</v>
      </c>
      <c r="B527" s="27">
        <v>188.24</v>
      </c>
      <c r="C527" s="27">
        <v>100.46</v>
      </c>
      <c r="D527" s="27">
        <v>37.78</v>
      </c>
      <c r="E527" s="27">
        <v>51.050000000000004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2.86</v>
      </c>
      <c r="O527" s="27">
        <v>12.59</v>
      </c>
      <c r="P527" s="27">
        <v>7.19</v>
      </c>
      <c r="Q527" s="27">
        <v>0</v>
      </c>
      <c r="R527" s="27">
        <v>0</v>
      </c>
      <c r="S527" s="27">
        <v>0</v>
      </c>
      <c r="T527" s="27">
        <v>95.08</v>
      </c>
      <c r="U527" s="27">
        <v>89.99</v>
      </c>
      <c r="V527" s="27">
        <v>87.99</v>
      </c>
      <c r="W527" s="27">
        <v>242.47</v>
      </c>
      <c r="X527" s="27">
        <v>238.75</v>
      </c>
      <c r="Y527" s="27">
        <v>328.23</v>
      </c>
    </row>
    <row r="528" spans="1:25" x14ac:dyDescent="0.2">
      <c r="A528" s="21">
        <v>6</v>
      </c>
      <c r="B528" s="27">
        <v>178.23</v>
      </c>
      <c r="C528" s="27">
        <v>115.41</v>
      </c>
      <c r="D528" s="27">
        <v>194.92</v>
      </c>
      <c r="E528" s="27">
        <v>185.70999999999998</v>
      </c>
      <c r="F528" s="27">
        <v>41.48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47.059999999999995</v>
      </c>
    </row>
    <row r="529" spans="1:25" x14ac:dyDescent="0.2">
      <c r="A529" s="21">
        <v>7</v>
      </c>
      <c r="B529" s="27">
        <v>157.08000000000001</v>
      </c>
      <c r="C529" s="27">
        <v>87.54</v>
      </c>
      <c r="D529" s="27">
        <v>74.419999999999987</v>
      </c>
      <c r="E529" s="27">
        <v>59.23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2.1</v>
      </c>
      <c r="M529" s="27">
        <v>12.78</v>
      </c>
      <c r="N529" s="27">
        <v>46.76</v>
      </c>
      <c r="O529" s="27">
        <v>43.690000000000005</v>
      </c>
      <c r="P529" s="27">
        <v>69.350000000000009</v>
      </c>
      <c r="Q529" s="27">
        <v>65.39</v>
      </c>
      <c r="R529" s="27">
        <v>43.26</v>
      </c>
      <c r="S529" s="27">
        <v>43.09</v>
      </c>
      <c r="T529" s="27">
        <v>95.949999999999989</v>
      </c>
      <c r="U529" s="27">
        <v>111.38999999999999</v>
      </c>
      <c r="V529" s="27">
        <v>154.26</v>
      </c>
      <c r="W529" s="27">
        <v>177.07000000000002</v>
      </c>
      <c r="X529" s="27">
        <v>226.96</v>
      </c>
      <c r="Y529" s="27">
        <v>292.18</v>
      </c>
    </row>
    <row r="530" spans="1:25" x14ac:dyDescent="0.2">
      <c r="A530" s="21">
        <v>8</v>
      </c>
      <c r="B530" s="27">
        <v>248.43</v>
      </c>
      <c r="C530" s="27">
        <v>215.14000000000001</v>
      </c>
      <c r="D530" s="27">
        <v>165.37</v>
      </c>
      <c r="E530" s="27">
        <v>194.49</v>
      </c>
      <c r="F530" s="27">
        <v>184.87</v>
      </c>
      <c r="G530" s="27">
        <v>58.83</v>
      </c>
      <c r="H530" s="27">
        <v>88.6</v>
      </c>
      <c r="I530" s="27">
        <v>19.16</v>
      </c>
      <c r="J530" s="27">
        <v>18.350000000000001</v>
      </c>
      <c r="K530" s="27">
        <v>52.76</v>
      </c>
      <c r="L530" s="27">
        <v>68.28</v>
      </c>
      <c r="M530" s="27">
        <v>74.41</v>
      </c>
      <c r="N530" s="27">
        <v>62.94</v>
      </c>
      <c r="O530" s="27">
        <v>61.75</v>
      </c>
      <c r="P530" s="27">
        <v>36.35</v>
      </c>
      <c r="Q530" s="27">
        <v>31.94</v>
      </c>
      <c r="R530" s="27">
        <v>0</v>
      </c>
      <c r="S530" s="27">
        <v>0</v>
      </c>
      <c r="T530" s="27">
        <v>61.75</v>
      </c>
      <c r="U530" s="27">
        <v>78.25</v>
      </c>
      <c r="V530" s="27">
        <v>9.5900000000000016</v>
      </c>
      <c r="W530" s="27">
        <v>44.480000000000004</v>
      </c>
      <c r="X530" s="27">
        <v>161.72999999999999</v>
      </c>
      <c r="Y530" s="27">
        <v>164.39</v>
      </c>
    </row>
    <row r="531" spans="1:25" x14ac:dyDescent="0.2">
      <c r="A531" s="21">
        <v>9</v>
      </c>
      <c r="B531" s="27">
        <v>195.19</v>
      </c>
      <c r="C531" s="27">
        <v>317.51</v>
      </c>
      <c r="D531" s="27">
        <v>342.28000000000003</v>
      </c>
      <c r="E531" s="27">
        <v>299.36</v>
      </c>
      <c r="F531" s="27">
        <v>215.34</v>
      </c>
      <c r="G531" s="27">
        <v>12.81</v>
      </c>
      <c r="H531" s="27">
        <v>0</v>
      </c>
      <c r="I531" s="27">
        <v>37.879999999999995</v>
      </c>
      <c r="J531" s="27">
        <v>115.35000000000001</v>
      </c>
      <c r="K531" s="27">
        <v>130.96</v>
      </c>
      <c r="L531" s="27">
        <v>176.53</v>
      </c>
      <c r="M531" s="27">
        <v>173.17999999999998</v>
      </c>
      <c r="N531" s="27">
        <v>190.48000000000002</v>
      </c>
      <c r="O531" s="27">
        <v>189.5</v>
      </c>
      <c r="P531" s="27">
        <v>173.82</v>
      </c>
      <c r="Q531" s="27">
        <v>164.62</v>
      </c>
      <c r="R531" s="27">
        <v>114.91999999999999</v>
      </c>
      <c r="S531" s="27">
        <v>87.44</v>
      </c>
      <c r="T531" s="27">
        <v>98.080000000000013</v>
      </c>
      <c r="U531" s="27">
        <v>86.12</v>
      </c>
      <c r="V531" s="27">
        <v>97.53</v>
      </c>
      <c r="W531" s="27">
        <v>114.11</v>
      </c>
      <c r="X531" s="27">
        <v>240.78</v>
      </c>
      <c r="Y531" s="27">
        <v>112.72999999999999</v>
      </c>
    </row>
    <row r="532" spans="1:25" x14ac:dyDescent="0.2">
      <c r="A532" s="21">
        <v>10</v>
      </c>
      <c r="B532" s="27">
        <v>190.96</v>
      </c>
      <c r="C532" s="27">
        <v>247.07000000000002</v>
      </c>
      <c r="D532" s="27">
        <v>937.7</v>
      </c>
      <c r="E532" s="27">
        <v>888.64</v>
      </c>
      <c r="F532" s="27">
        <v>124.03</v>
      </c>
      <c r="G532" s="27">
        <v>11.379999999999999</v>
      </c>
      <c r="H532" s="27">
        <v>0</v>
      </c>
      <c r="I532" s="27">
        <v>0</v>
      </c>
      <c r="J532" s="27">
        <v>0</v>
      </c>
      <c r="K532" s="27">
        <v>14.89</v>
      </c>
      <c r="L532" s="27">
        <v>30.24</v>
      </c>
      <c r="M532" s="27">
        <v>40.980000000000004</v>
      </c>
      <c r="N532" s="27">
        <v>41.160000000000004</v>
      </c>
      <c r="O532" s="27">
        <v>43.31</v>
      </c>
      <c r="P532" s="27">
        <v>126.47</v>
      </c>
      <c r="Q532" s="27">
        <v>130.45000000000002</v>
      </c>
      <c r="R532" s="27">
        <v>72.910000000000011</v>
      </c>
      <c r="S532" s="27">
        <v>43.44</v>
      </c>
      <c r="T532" s="27">
        <v>25.93</v>
      </c>
      <c r="U532" s="27">
        <v>42.660000000000004</v>
      </c>
      <c r="V532" s="27">
        <v>124.38000000000001</v>
      </c>
      <c r="W532" s="27">
        <v>157.56</v>
      </c>
      <c r="X532" s="27">
        <v>543.52</v>
      </c>
      <c r="Y532" s="27">
        <v>461.32</v>
      </c>
    </row>
    <row r="533" spans="1:25" x14ac:dyDescent="0.2">
      <c r="A533" s="21">
        <v>11</v>
      </c>
      <c r="B533" s="27">
        <v>111.11</v>
      </c>
      <c r="C533" s="27">
        <v>70.010000000000005</v>
      </c>
      <c r="D533" s="27">
        <v>107.06</v>
      </c>
      <c r="E533" s="27">
        <v>100.92</v>
      </c>
      <c r="F533" s="27">
        <v>29.54</v>
      </c>
      <c r="G533" s="27">
        <v>0</v>
      </c>
      <c r="H533" s="27">
        <v>0</v>
      </c>
      <c r="I533" s="27">
        <v>8.18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90.990000000000009</v>
      </c>
      <c r="Y533" s="27">
        <v>168.52</v>
      </c>
    </row>
    <row r="534" spans="1:25" x14ac:dyDescent="0.2">
      <c r="A534" s="21">
        <v>12</v>
      </c>
      <c r="B534" s="27">
        <v>126.55000000000001</v>
      </c>
      <c r="C534" s="27">
        <v>75.600000000000009</v>
      </c>
      <c r="D534" s="27">
        <v>70.889999999999986</v>
      </c>
      <c r="E534" s="27">
        <v>85.29</v>
      </c>
      <c r="F534" s="27">
        <v>1.72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69.98</v>
      </c>
      <c r="O534" s="27">
        <v>9.5900000000000016</v>
      </c>
      <c r="P534" s="27">
        <v>0</v>
      </c>
      <c r="Q534" s="27">
        <v>0</v>
      </c>
      <c r="R534" s="27">
        <v>0</v>
      </c>
      <c r="S534" s="27">
        <v>0</v>
      </c>
      <c r="T534" s="27">
        <v>36.85</v>
      </c>
      <c r="U534" s="27">
        <v>90.66</v>
      </c>
      <c r="V534" s="27">
        <v>70.7</v>
      </c>
      <c r="W534" s="27">
        <v>57.31</v>
      </c>
      <c r="X534" s="27">
        <v>38.44</v>
      </c>
      <c r="Y534" s="27">
        <v>60.870000000000005</v>
      </c>
    </row>
    <row r="535" spans="1:25" x14ac:dyDescent="0.2">
      <c r="A535" s="21">
        <v>13</v>
      </c>
      <c r="B535" s="27">
        <v>74.44</v>
      </c>
      <c r="C535" s="27">
        <v>69.290000000000006</v>
      </c>
      <c r="D535" s="27">
        <v>191.56</v>
      </c>
      <c r="E535" s="27">
        <v>336.44</v>
      </c>
      <c r="F535" s="27">
        <v>209.46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18.049999999999997</v>
      </c>
      <c r="M535" s="27">
        <v>28.419999999999998</v>
      </c>
      <c r="N535" s="27">
        <v>24.47</v>
      </c>
      <c r="O535" s="27">
        <v>28.21</v>
      </c>
      <c r="P535" s="27">
        <v>117.63999999999999</v>
      </c>
      <c r="Q535" s="27">
        <v>106.8</v>
      </c>
      <c r="R535" s="27">
        <v>81.11</v>
      </c>
      <c r="S535" s="27">
        <v>0</v>
      </c>
      <c r="T535" s="27">
        <v>59.900000000000006</v>
      </c>
      <c r="U535" s="27">
        <v>75.179999999999993</v>
      </c>
      <c r="V535" s="27">
        <v>45.370000000000005</v>
      </c>
      <c r="W535" s="27">
        <v>31.95</v>
      </c>
      <c r="X535" s="27">
        <v>229.08</v>
      </c>
      <c r="Y535" s="27">
        <v>133.21</v>
      </c>
    </row>
    <row r="536" spans="1:25" x14ac:dyDescent="0.2">
      <c r="A536" s="21">
        <v>14</v>
      </c>
      <c r="B536" s="27">
        <v>52.569999999999993</v>
      </c>
      <c r="C536" s="27">
        <v>61.18</v>
      </c>
      <c r="D536" s="27">
        <v>121.69</v>
      </c>
      <c r="E536" s="27">
        <v>49.6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0.02</v>
      </c>
      <c r="N536" s="27">
        <v>0</v>
      </c>
      <c r="O536" s="27">
        <v>0.02</v>
      </c>
      <c r="P536" s="27">
        <v>64.37</v>
      </c>
      <c r="Q536" s="27">
        <v>69.589999999999989</v>
      </c>
      <c r="R536" s="27">
        <v>46.7</v>
      </c>
      <c r="S536" s="27">
        <v>0</v>
      </c>
      <c r="T536" s="27">
        <v>71.72999999999999</v>
      </c>
      <c r="U536" s="27">
        <v>90.64</v>
      </c>
      <c r="V536" s="27">
        <v>134.88</v>
      </c>
      <c r="W536" s="27">
        <v>123.81</v>
      </c>
      <c r="X536" s="27">
        <v>126.42</v>
      </c>
      <c r="Y536" s="27">
        <v>19.52</v>
      </c>
    </row>
    <row r="537" spans="1:25" x14ac:dyDescent="0.2">
      <c r="A537" s="21">
        <v>15</v>
      </c>
      <c r="B537" s="27">
        <v>58</v>
      </c>
      <c r="C537" s="27">
        <v>3.85</v>
      </c>
      <c r="D537" s="27">
        <v>0.53</v>
      </c>
      <c r="E537" s="27">
        <v>3.52</v>
      </c>
      <c r="F537" s="27">
        <v>33.57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341.35999999999996</v>
      </c>
      <c r="P537" s="27">
        <v>387.63</v>
      </c>
      <c r="Q537" s="27">
        <v>0</v>
      </c>
      <c r="R537" s="27">
        <v>0</v>
      </c>
      <c r="S537" s="27">
        <v>0</v>
      </c>
      <c r="T537" s="27">
        <v>0</v>
      </c>
      <c r="U537" s="27">
        <v>69.14</v>
      </c>
      <c r="V537" s="27">
        <v>29.77</v>
      </c>
      <c r="W537" s="27">
        <v>19.020000000000003</v>
      </c>
      <c r="X537" s="27">
        <v>9.129999999999999</v>
      </c>
      <c r="Y537" s="27">
        <v>0</v>
      </c>
    </row>
    <row r="538" spans="1:25" x14ac:dyDescent="0.2">
      <c r="A538" s="21">
        <v>16</v>
      </c>
      <c r="B538" s="27">
        <v>0</v>
      </c>
      <c r="C538" s="27">
        <v>0.01</v>
      </c>
      <c r="D538" s="27">
        <v>2.02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0.02</v>
      </c>
      <c r="M538" s="27">
        <v>12.799999999999999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41.27</v>
      </c>
      <c r="V538" s="27">
        <v>58.86</v>
      </c>
      <c r="W538" s="27">
        <v>37.89</v>
      </c>
      <c r="X538" s="27">
        <v>30.599999999999998</v>
      </c>
      <c r="Y538" s="27">
        <v>0</v>
      </c>
    </row>
    <row r="539" spans="1:25" x14ac:dyDescent="0.2">
      <c r="A539" s="21">
        <v>17</v>
      </c>
      <c r="B539" s="27">
        <v>0</v>
      </c>
      <c r="C539" s="27">
        <v>0.14000000000000001</v>
      </c>
      <c r="D539" s="27">
        <v>16.810000000000002</v>
      </c>
      <c r="E539" s="27">
        <v>1.19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0.4</v>
      </c>
      <c r="M539" s="27">
        <v>7.36</v>
      </c>
      <c r="N539" s="27">
        <v>0</v>
      </c>
      <c r="O539" s="27">
        <v>8.59</v>
      </c>
      <c r="P539" s="27">
        <v>51.61</v>
      </c>
      <c r="Q539" s="27">
        <v>24.869999999999997</v>
      </c>
      <c r="R539" s="27">
        <v>24.4</v>
      </c>
      <c r="S539" s="27">
        <v>0</v>
      </c>
      <c r="T539" s="27">
        <v>0</v>
      </c>
      <c r="U539" s="27">
        <v>68.63000000000001</v>
      </c>
      <c r="V539" s="27">
        <v>61.33</v>
      </c>
      <c r="W539" s="27">
        <v>64.28</v>
      </c>
      <c r="X539" s="27">
        <v>7.0000000000000007E-2</v>
      </c>
      <c r="Y539" s="27">
        <v>0.06</v>
      </c>
    </row>
    <row r="540" spans="1:25" x14ac:dyDescent="0.2">
      <c r="A540" s="21">
        <v>18</v>
      </c>
      <c r="B540" s="27">
        <v>0</v>
      </c>
      <c r="C540" s="27">
        <v>0</v>
      </c>
      <c r="D540" s="27">
        <v>0.01</v>
      </c>
      <c r="E540" s="27">
        <v>0.03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2.34</v>
      </c>
      <c r="V540" s="27">
        <v>0</v>
      </c>
      <c r="W540" s="27">
        <v>0</v>
      </c>
      <c r="X540" s="27">
        <v>0</v>
      </c>
      <c r="Y540" s="27">
        <v>39.04</v>
      </c>
    </row>
    <row r="541" spans="1:25" x14ac:dyDescent="0.2">
      <c r="A541" s="21">
        <v>19</v>
      </c>
      <c r="B541" s="27">
        <v>20.010000000000002</v>
      </c>
      <c r="C541" s="27">
        <v>0.02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114.15</v>
      </c>
      <c r="W541" s="27">
        <v>92</v>
      </c>
      <c r="X541" s="27">
        <v>14</v>
      </c>
      <c r="Y541" s="27">
        <v>77.83</v>
      </c>
    </row>
    <row r="542" spans="1:25" x14ac:dyDescent="0.2">
      <c r="A542" s="21">
        <v>20</v>
      </c>
      <c r="B542" s="27">
        <v>0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26.14</v>
      </c>
      <c r="X542" s="27">
        <v>59.88</v>
      </c>
      <c r="Y542" s="27">
        <v>16.329999999999998</v>
      </c>
    </row>
    <row r="543" spans="1:25" x14ac:dyDescent="0.2">
      <c r="A543" s="21">
        <v>21</v>
      </c>
      <c r="B543" s="27">
        <v>0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71.669999999999987</v>
      </c>
      <c r="X543" s="27">
        <v>96.58</v>
      </c>
      <c r="Y543" s="27">
        <v>22.32</v>
      </c>
    </row>
    <row r="544" spans="1:25" x14ac:dyDescent="0.2">
      <c r="A544" s="21">
        <v>22</v>
      </c>
      <c r="B544" s="27">
        <v>49.57</v>
      </c>
      <c r="C544" s="27">
        <v>11.96</v>
      </c>
      <c r="D544" s="27">
        <v>33.6</v>
      </c>
      <c r="E544" s="27">
        <v>21.53</v>
      </c>
      <c r="F544" s="27">
        <v>0.01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54.08</v>
      </c>
      <c r="W544" s="27">
        <v>48.190000000000005</v>
      </c>
      <c r="X544" s="27">
        <v>0</v>
      </c>
      <c r="Y544" s="27">
        <v>24.16</v>
      </c>
    </row>
    <row r="545" spans="1:25" x14ac:dyDescent="0.2">
      <c r="A545" s="21">
        <v>23</v>
      </c>
      <c r="B545" s="27">
        <v>78.31</v>
      </c>
      <c r="C545" s="27">
        <v>3.2199999999999998</v>
      </c>
      <c r="D545" s="27">
        <v>7.24</v>
      </c>
      <c r="E545" s="27">
        <v>3.6799999999999997</v>
      </c>
      <c r="F545" s="27">
        <v>12.34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3.86</v>
      </c>
      <c r="M545" s="27">
        <v>34.26</v>
      </c>
      <c r="N545" s="27">
        <v>0</v>
      </c>
      <c r="O545" s="27">
        <v>0</v>
      </c>
      <c r="P545" s="27">
        <v>3.65</v>
      </c>
      <c r="Q545" s="27">
        <v>0</v>
      </c>
      <c r="R545" s="27">
        <v>20.27</v>
      </c>
      <c r="S545" s="27">
        <v>0</v>
      </c>
      <c r="T545" s="27">
        <v>0</v>
      </c>
      <c r="U545" s="27">
        <v>72.97</v>
      </c>
      <c r="V545" s="27">
        <v>99.07</v>
      </c>
      <c r="W545" s="27">
        <v>134.97</v>
      </c>
      <c r="X545" s="27">
        <v>72.44</v>
      </c>
      <c r="Y545" s="27">
        <v>79.489999999999995</v>
      </c>
    </row>
    <row r="546" spans="1:25" x14ac:dyDescent="0.2">
      <c r="A546" s="21">
        <v>24</v>
      </c>
      <c r="B546" s="27">
        <v>68.289999999999992</v>
      </c>
      <c r="C546" s="27">
        <v>11.64</v>
      </c>
      <c r="D546" s="27">
        <v>42.44</v>
      </c>
      <c r="E546" s="27">
        <v>18.569999999999997</v>
      </c>
      <c r="F546" s="27">
        <v>0.01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0.09</v>
      </c>
      <c r="M546" s="27">
        <v>54.22</v>
      </c>
      <c r="N546" s="27">
        <v>45.6</v>
      </c>
      <c r="O546" s="27">
        <v>87.61999999999999</v>
      </c>
      <c r="P546" s="27">
        <v>128.93</v>
      </c>
      <c r="Q546" s="27">
        <v>93.08</v>
      </c>
      <c r="R546" s="27">
        <v>64.53</v>
      </c>
      <c r="S546" s="27">
        <v>46.83</v>
      </c>
      <c r="T546" s="27">
        <v>0</v>
      </c>
      <c r="U546" s="27">
        <v>74.95</v>
      </c>
      <c r="V546" s="27">
        <v>99.36</v>
      </c>
      <c r="W546" s="27">
        <v>129.22999999999999</v>
      </c>
      <c r="X546" s="27">
        <v>197.25</v>
      </c>
      <c r="Y546" s="27">
        <v>74.489999999999995</v>
      </c>
    </row>
    <row r="547" spans="1:25" x14ac:dyDescent="0.2">
      <c r="A547" s="21">
        <v>25</v>
      </c>
      <c r="B547" s="27">
        <v>70.88</v>
      </c>
      <c r="C547" s="27">
        <v>12.879999999999999</v>
      </c>
      <c r="D547" s="27">
        <v>34.9</v>
      </c>
      <c r="E547" s="27">
        <v>12.95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46.73</v>
      </c>
      <c r="V547" s="27">
        <v>74.61</v>
      </c>
      <c r="W547" s="27">
        <v>32.69</v>
      </c>
      <c r="X547" s="27">
        <v>50.19</v>
      </c>
      <c r="Y547" s="27">
        <v>142.94</v>
      </c>
    </row>
    <row r="548" spans="1:25" x14ac:dyDescent="0.2">
      <c r="A548" s="21">
        <v>26</v>
      </c>
      <c r="B548" s="27">
        <v>37.93</v>
      </c>
      <c r="C548" s="27">
        <v>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69.09</v>
      </c>
      <c r="U548" s="27">
        <v>121.02000000000001</v>
      </c>
      <c r="V548" s="27">
        <v>119.45</v>
      </c>
      <c r="W548" s="27">
        <v>128.29</v>
      </c>
      <c r="X548" s="27">
        <v>138.67000000000002</v>
      </c>
      <c r="Y548" s="27">
        <v>121.32</v>
      </c>
    </row>
    <row r="549" spans="1:25" x14ac:dyDescent="0.2">
      <c r="A549" s="21">
        <v>27</v>
      </c>
      <c r="B549" s="27">
        <v>47.91</v>
      </c>
      <c r="C549" s="27">
        <v>6.0600000000000005</v>
      </c>
      <c r="D549" s="27">
        <v>0</v>
      </c>
      <c r="E549" s="27">
        <v>0.17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66.5</v>
      </c>
      <c r="V549" s="27">
        <v>97.34</v>
      </c>
      <c r="W549" s="27">
        <v>118.18</v>
      </c>
      <c r="X549" s="27">
        <v>202.23000000000002</v>
      </c>
      <c r="Y549" s="27">
        <v>32.410000000000004</v>
      </c>
    </row>
    <row r="550" spans="1:25" x14ac:dyDescent="0.2">
      <c r="A550" s="21">
        <v>28</v>
      </c>
      <c r="B550" s="27">
        <v>70.180000000000007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25.87</v>
      </c>
      <c r="O550" s="27">
        <v>64.08</v>
      </c>
      <c r="P550" s="27">
        <v>55.190000000000005</v>
      </c>
      <c r="Q550" s="27">
        <v>29.73</v>
      </c>
      <c r="R550" s="27">
        <v>37.43</v>
      </c>
      <c r="S550" s="27">
        <v>0</v>
      </c>
      <c r="T550" s="27">
        <v>0</v>
      </c>
      <c r="U550" s="27">
        <v>93.49</v>
      </c>
      <c r="V550" s="27">
        <v>145.77000000000001</v>
      </c>
      <c r="W550" s="27">
        <v>155.96</v>
      </c>
      <c r="X550" s="27">
        <v>214.59</v>
      </c>
      <c r="Y550" s="27">
        <v>85.440000000000012</v>
      </c>
    </row>
    <row r="551" spans="1:25" x14ac:dyDescent="0.2">
      <c r="A551" s="21">
        <v>29</v>
      </c>
      <c r="B551" s="27">
        <v>194.65</v>
      </c>
      <c r="C551" s="27">
        <v>36.71</v>
      </c>
      <c r="D551" s="27">
        <v>57.919999999999995</v>
      </c>
      <c r="E551" s="27">
        <v>54.59</v>
      </c>
      <c r="F551" s="27">
        <v>20.9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7.72</v>
      </c>
      <c r="N551" s="27">
        <v>0</v>
      </c>
      <c r="O551" s="27">
        <v>26.11</v>
      </c>
      <c r="P551" s="27">
        <v>0</v>
      </c>
      <c r="Q551" s="27">
        <v>7.0000000000000007E-2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48.019999999999996</v>
      </c>
      <c r="X551" s="27">
        <v>23.220000000000002</v>
      </c>
      <c r="Y551" s="27">
        <v>49.809999999999995</v>
      </c>
    </row>
    <row r="552" spans="1:25" x14ac:dyDescent="0.2">
      <c r="A552" s="21">
        <v>30</v>
      </c>
      <c r="B552" s="27">
        <v>65.28</v>
      </c>
      <c r="C552" s="27">
        <v>3.13</v>
      </c>
      <c r="D552" s="27">
        <v>27.59</v>
      </c>
      <c r="E552" s="27">
        <v>33.99</v>
      </c>
      <c r="F552" s="27">
        <v>17.96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153.16</v>
      </c>
      <c r="Y552" s="27">
        <v>73.06</v>
      </c>
    </row>
    <row r="553" spans="1:25" x14ac:dyDescent="0.2">
      <c r="A553" s="21">
        <v>31</v>
      </c>
      <c r="B553" s="27">
        <v>62.8</v>
      </c>
      <c r="C553" s="27">
        <v>6.6099999999999994</v>
      </c>
      <c r="D553" s="27">
        <v>2</v>
      </c>
      <c r="E553" s="27">
        <v>0.03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13.73</v>
      </c>
      <c r="U553" s="27">
        <v>117.37</v>
      </c>
      <c r="V553" s="27">
        <v>171.25</v>
      </c>
      <c r="W553" s="27">
        <v>215.19</v>
      </c>
      <c r="X553" s="27">
        <v>231.74</v>
      </c>
      <c r="Y553" s="27">
        <v>182.71</v>
      </c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ROUND(15.29/100*0.74*(-3.13),2)</f>
        <v>-0.35</v>
      </c>
      <c r="O559" s="107"/>
      <c r="P559" s="107"/>
      <c r="Q559" s="99">
        <f>ROUND(14.04/100*0.74*(-3.13),2)</f>
        <v>-0.33</v>
      </c>
      <c r="R559" s="107"/>
      <c r="S559" s="107"/>
      <c r="T559" s="99">
        <f>ROUND(9.56/100*0.74*(-3.13),2)</f>
        <v>-0.22</v>
      </c>
      <c r="U559" s="107"/>
      <c r="V559" s="107"/>
      <c r="W559" s="99">
        <f>ROUND(5.6/100*0.74*(-3.13),2)</f>
        <v>-0.13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ROUND(15.29/100*0.74*461.01,2)</f>
        <v>52.16</v>
      </c>
      <c r="O560" s="107"/>
      <c r="P560" s="107"/>
      <c r="Q560" s="99">
        <f>ROUND(14.04/100*0.74*461.01,2)</f>
        <v>47.9</v>
      </c>
      <c r="R560" s="107"/>
      <c r="S560" s="107"/>
      <c r="T560" s="99">
        <f>ROUND(9.56/100*0.74*461.01,2)</f>
        <v>32.61</v>
      </c>
      <c r="U560" s="107"/>
      <c r="V560" s="107"/>
      <c r="W560" s="99">
        <f>ROUND(5.6/100*0.74*461.01,2)</f>
        <v>19.100000000000001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ROUND(15.29/100*0.74*398062.75,2)</f>
        <v>45039.21</v>
      </c>
      <c r="G567" s="99"/>
      <c r="H567" s="99"/>
      <c r="I567" s="99"/>
      <c r="J567" s="99"/>
      <c r="K567" s="98">
        <f>ROUND(14.04/100*0.74*398062.75,2)</f>
        <v>41357.129999999997</v>
      </c>
      <c r="L567" s="99"/>
      <c r="M567" s="99"/>
      <c r="N567" s="99"/>
      <c r="O567" s="99"/>
      <c r="P567" s="98">
        <f>ROUND(9.56/100*0.74*398062.75,2)</f>
        <v>28160.55</v>
      </c>
      <c r="Q567" s="99"/>
      <c r="R567" s="99"/>
      <c r="S567" s="99"/>
      <c r="T567" s="99"/>
      <c r="U567" s="98">
        <f>ROUND(5.6/100*0.74*398062.75,2)</f>
        <v>16495.72</v>
      </c>
      <c r="V567" s="99"/>
      <c r="W567" s="99"/>
      <c r="X567" s="99"/>
      <c r="Y567" s="99"/>
    </row>
    <row r="569" spans="1:25" x14ac:dyDescent="0.2">
      <c r="B569" s="18" t="s">
        <v>148</v>
      </c>
      <c r="Q569" s="18" t="s">
        <v>109</v>
      </c>
    </row>
  </sheetData>
  <mergeCells count="66"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419:A420"/>
    <mergeCell ref="B419:Y419"/>
    <mergeCell ref="A141:Y141"/>
    <mergeCell ref="A279:Y279"/>
    <mergeCell ref="A281:A282"/>
    <mergeCell ref="B281:Y281"/>
    <mergeCell ref="A315:A316"/>
    <mergeCell ref="B315:Y315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349:A350"/>
    <mergeCell ref="B349:Y349"/>
    <mergeCell ref="A383:A384"/>
    <mergeCell ref="B383:Y383"/>
    <mergeCell ref="A417:Y417"/>
    <mergeCell ref="A453:A454"/>
    <mergeCell ref="B453:Y453"/>
    <mergeCell ref="A487:A488"/>
    <mergeCell ref="B487:Y487"/>
    <mergeCell ref="A521:A522"/>
    <mergeCell ref="B521:Y521"/>
    <mergeCell ref="A555:Y555"/>
    <mergeCell ref="A557:M558"/>
    <mergeCell ref="T559:V559"/>
    <mergeCell ref="T560:V560"/>
    <mergeCell ref="W559:Y559"/>
    <mergeCell ref="W560:Y560"/>
    <mergeCell ref="N557:Y557"/>
    <mergeCell ref="N558:P558"/>
    <mergeCell ref="Q558:S558"/>
    <mergeCell ref="T558:V558"/>
    <mergeCell ref="W558:Y558"/>
    <mergeCell ref="A562:T562"/>
    <mergeCell ref="A559:M559"/>
    <mergeCell ref="A560:M560"/>
    <mergeCell ref="N559:P559"/>
    <mergeCell ref="N560:P560"/>
    <mergeCell ref="Q559:S559"/>
    <mergeCell ref="Q560:S560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  <mergeCell ref="A564:E566"/>
    <mergeCell ref="F564:Y564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zoomScaleNormal="100" workbookViewId="0">
      <selection activeCell="A3" sqref="A3:O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149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29"/>
      <c r="C8" s="29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30" t="s">
        <v>114</v>
      </c>
      <c r="E12" s="30" t="s">
        <v>115</v>
      </c>
      <c r="F12" s="30" t="s">
        <v>116</v>
      </c>
      <c r="G12" s="30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ROUND(15.29/100*0.74*1416.85,2)</f>
        <v>160.31</v>
      </c>
      <c r="E13" s="10">
        <f>ROUND(14.04/100*0.74*1416.85,2)</f>
        <v>147.21</v>
      </c>
      <c r="F13" s="10">
        <f>ROUND(9.56/100*0.74*1416.85,2)</f>
        <v>100.23</v>
      </c>
      <c r="G13" s="10">
        <f>ROUND(5.6/100*0.74*1416.85,2)</f>
        <v>58.71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A3" sqref="A3:O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ROUND(15.29/100*0.74*960.78,2)</f>
        <v>108.71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ROUND(14.04/100*0.74*960.78,2)</f>
        <v>99.82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ROUND(9.56/100*0.74*960.78,2)</f>
        <v>67.97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ROUND(5.6/100*0.74*960.78,2)</f>
        <v>39.81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ROUND(15.29/100*0.74*1532.35,2)</f>
        <v>173.38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ROUND(14.04/100*0.74*1532.35,2)</f>
        <v>159.21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ROUND(9.56/100*0.74*1532.35,2)</f>
        <v>108.4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ROUND(5.6/100*0.74*1532.35,2)</f>
        <v>63.5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ROUND(15.29/100*0.74*2798.36,2)</f>
        <v>316.62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ROUND(14.04/100*0.74*2798.36,2)</f>
        <v>290.74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ROUND(9.56/100*0.74*2798.36,2)</f>
        <v>197.97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ROUND(5.6/100*0.74*2798.36,2)</f>
        <v>115.96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ROUND(15.29/100*0.74*960.78,2)</f>
        <v>108.71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ROUND(14.04/100*0.74*960.78,2)</f>
        <v>99.82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ROUND(9.56/100*0.74*960.78,2)</f>
        <v>67.97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ROUND(5.6/100*0.74*960.78,2)</f>
        <v>39.81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ROUND(15.29/100*0.74*2024.43,2)</f>
        <v>229.06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ROUND(14.04/100*0.74*2024.43,2)</f>
        <v>210.33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ROUND(9.56/100*0.74*2024.43,2)</f>
        <v>143.22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ROUND(5.6/100*0.74*2024.43,2)</f>
        <v>83.89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A3" sqref="A3:O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1">
        <v>1</v>
      </c>
      <c r="B7" s="22">
        <v>121.61</v>
      </c>
      <c r="C7" s="22">
        <v>112.8</v>
      </c>
      <c r="D7" s="22">
        <v>109.24</v>
      </c>
      <c r="E7" s="22">
        <v>105.8</v>
      </c>
      <c r="F7" s="22">
        <v>106.46</v>
      </c>
      <c r="G7" s="22">
        <v>109.3</v>
      </c>
      <c r="H7" s="22">
        <v>109.82</v>
      </c>
      <c r="I7" s="22">
        <v>127.73</v>
      </c>
      <c r="J7" s="22">
        <v>137.19999999999999</v>
      </c>
      <c r="K7" s="22">
        <v>147.30000000000001</v>
      </c>
      <c r="L7" s="22">
        <v>154.47999999999999</v>
      </c>
      <c r="M7" s="22">
        <v>153.71</v>
      </c>
      <c r="N7" s="22">
        <v>149.04</v>
      </c>
      <c r="O7" s="22">
        <v>147.30000000000001</v>
      </c>
      <c r="P7" s="22">
        <v>145.02000000000001</v>
      </c>
      <c r="Q7" s="22">
        <v>143.6</v>
      </c>
      <c r="R7" s="22">
        <v>140.09</v>
      </c>
      <c r="S7" s="22">
        <v>141.75</v>
      </c>
      <c r="T7" s="22">
        <v>152.91999999999999</v>
      </c>
      <c r="U7" s="22">
        <v>155.11000000000001</v>
      </c>
      <c r="V7" s="22">
        <v>151.1</v>
      </c>
      <c r="W7" s="22">
        <v>148.6</v>
      </c>
      <c r="X7" s="22">
        <v>139.38999999999999</v>
      </c>
      <c r="Y7" s="22">
        <v>129.58000000000001</v>
      </c>
    </row>
    <row r="8" spans="1:25" ht="12" customHeight="1" x14ac:dyDescent="0.2">
      <c r="A8" s="31">
        <v>2</v>
      </c>
      <c r="B8" s="22">
        <v>124.65</v>
      </c>
      <c r="C8" s="22">
        <v>114.12</v>
      </c>
      <c r="D8" s="22">
        <v>104.57</v>
      </c>
      <c r="E8" s="22">
        <v>99.46</v>
      </c>
      <c r="F8" s="22">
        <v>99.08</v>
      </c>
      <c r="G8" s="22">
        <v>101.54</v>
      </c>
      <c r="H8" s="22">
        <v>103.48</v>
      </c>
      <c r="I8" s="22">
        <v>110.91</v>
      </c>
      <c r="J8" s="22">
        <v>123.99</v>
      </c>
      <c r="K8" s="22">
        <v>130.25</v>
      </c>
      <c r="L8" s="22">
        <v>133.38</v>
      </c>
      <c r="M8" s="22">
        <v>133.88</v>
      </c>
      <c r="N8" s="22">
        <v>133.51</v>
      </c>
      <c r="O8" s="22">
        <v>133.26</v>
      </c>
      <c r="P8" s="22">
        <v>133</v>
      </c>
      <c r="Q8" s="22">
        <v>133.02000000000001</v>
      </c>
      <c r="R8" s="22">
        <v>132.41</v>
      </c>
      <c r="S8" s="22">
        <v>132.75</v>
      </c>
      <c r="T8" s="22">
        <v>141.63</v>
      </c>
      <c r="U8" s="22">
        <v>151.76</v>
      </c>
      <c r="V8" s="22">
        <v>148.05000000000001</v>
      </c>
      <c r="W8" s="22">
        <v>145.54</v>
      </c>
      <c r="X8" s="22">
        <v>134.05000000000001</v>
      </c>
      <c r="Y8" s="22">
        <v>129.69</v>
      </c>
    </row>
    <row r="9" spans="1:25" ht="12" customHeight="1" x14ac:dyDescent="0.2">
      <c r="A9" s="31">
        <v>3</v>
      </c>
      <c r="B9" s="22">
        <v>119.87</v>
      </c>
      <c r="C9" s="22">
        <v>113.05</v>
      </c>
      <c r="D9" s="22">
        <v>104.81</v>
      </c>
      <c r="E9" s="22">
        <v>101.07</v>
      </c>
      <c r="F9" s="22">
        <v>106.88</v>
      </c>
      <c r="G9" s="22">
        <v>112.25</v>
      </c>
      <c r="H9" s="22">
        <v>122.53</v>
      </c>
      <c r="I9" s="22">
        <v>139.94</v>
      </c>
      <c r="J9" s="22">
        <v>155.91999999999999</v>
      </c>
      <c r="K9" s="22">
        <v>160.38999999999999</v>
      </c>
      <c r="L9" s="22">
        <v>160.72999999999999</v>
      </c>
      <c r="M9" s="22">
        <v>166.38</v>
      </c>
      <c r="N9" s="22">
        <v>160.15</v>
      </c>
      <c r="O9" s="22">
        <v>160.03</v>
      </c>
      <c r="P9" s="22">
        <v>160.66</v>
      </c>
      <c r="Q9" s="22">
        <v>157.11000000000001</v>
      </c>
      <c r="R9" s="22">
        <v>155.47</v>
      </c>
      <c r="S9" s="22">
        <v>154.1</v>
      </c>
      <c r="T9" s="22">
        <v>155.9</v>
      </c>
      <c r="U9" s="22">
        <v>158.01</v>
      </c>
      <c r="V9" s="22">
        <v>157.69999999999999</v>
      </c>
      <c r="W9" s="22">
        <v>155.1</v>
      </c>
      <c r="X9" s="22">
        <v>139.69</v>
      </c>
      <c r="Y9" s="22">
        <v>127.91</v>
      </c>
    </row>
    <row r="10" spans="1:25" ht="12" customHeight="1" x14ac:dyDescent="0.2">
      <c r="A10" s="31">
        <v>4</v>
      </c>
      <c r="B10" s="22">
        <v>112.57</v>
      </c>
      <c r="C10" s="22">
        <v>99.6</v>
      </c>
      <c r="D10" s="22">
        <v>96.88</v>
      </c>
      <c r="E10" s="22">
        <v>95.71</v>
      </c>
      <c r="F10" s="22">
        <v>96.59</v>
      </c>
      <c r="G10" s="22">
        <v>104.54</v>
      </c>
      <c r="H10" s="22">
        <v>118.24</v>
      </c>
      <c r="I10" s="22">
        <v>133.62</v>
      </c>
      <c r="J10" s="22">
        <v>147.41</v>
      </c>
      <c r="K10" s="22">
        <v>155.94999999999999</v>
      </c>
      <c r="L10" s="22">
        <v>158.28</v>
      </c>
      <c r="M10" s="22">
        <v>157.85</v>
      </c>
      <c r="N10" s="22">
        <v>152.16999999999999</v>
      </c>
      <c r="O10" s="22">
        <v>151.38999999999999</v>
      </c>
      <c r="P10" s="22">
        <v>155.72999999999999</v>
      </c>
      <c r="Q10" s="22">
        <v>150.81</v>
      </c>
      <c r="R10" s="22">
        <v>146.1</v>
      </c>
      <c r="S10" s="22">
        <v>146.19999999999999</v>
      </c>
      <c r="T10" s="22">
        <v>148.58000000000001</v>
      </c>
      <c r="U10" s="22">
        <v>152.25</v>
      </c>
      <c r="V10" s="22">
        <v>150.51</v>
      </c>
      <c r="W10" s="22">
        <v>148.66999999999999</v>
      </c>
      <c r="X10" s="22">
        <v>139.68</v>
      </c>
      <c r="Y10" s="22">
        <v>123.55</v>
      </c>
    </row>
    <row r="11" spans="1:25" ht="12" customHeight="1" x14ac:dyDescent="0.2">
      <c r="A11" s="31">
        <v>5</v>
      </c>
      <c r="B11" s="22">
        <v>112.12</v>
      </c>
      <c r="C11" s="22">
        <v>97.39</v>
      </c>
      <c r="D11" s="22">
        <v>94.85</v>
      </c>
      <c r="E11" s="22">
        <v>93.87</v>
      </c>
      <c r="F11" s="22">
        <v>95.64</v>
      </c>
      <c r="G11" s="22">
        <v>109.62</v>
      </c>
      <c r="H11" s="22">
        <v>116.41</v>
      </c>
      <c r="I11" s="22">
        <v>133.01</v>
      </c>
      <c r="J11" s="22">
        <v>148.65</v>
      </c>
      <c r="K11" s="22">
        <v>156.72</v>
      </c>
      <c r="L11" s="22">
        <v>158.32</v>
      </c>
      <c r="M11" s="22">
        <v>159.38</v>
      </c>
      <c r="N11" s="22">
        <v>154.24</v>
      </c>
      <c r="O11" s="22">
        <v>153.82</v>
      </c>
      <c r="P11" s="22">
        <v>157.52000000000001</v>
      </c>
      <c r="Q11" s="22">
        <v>152.57</v>
      </c>
      <c r="R11" s="22">
        <v>150.03</v>
      </c>
      <c r="S11" s="22">
        <v>148.97</v>
      </c>
      <c r="T11" s="22">
        <v>150.86000000000001</v>
      </c>
      <c r="U11" s="22">
        <v>153.69999999999999</v>
      </c>
      <c r="V11" s="22">
        <v>151.41999999999999</v>
      </c>
      <c r="W11" s="22">
        <v>149.88</v>
      </c>
      <c r="X11" s="22">
        <v>137.12</v>
      </c>
      <c r="Y11" s="22">
        <v>120.02</v>
      </c>
    </row>
    <row r="12" spans="1:25" ht="12" customHeight="1" x14ac:dyDescent="0.2">
      <c r="A12" s="31">
        <v>6</v>
      </c>
      <c r="B12" s="22">
        <v>114.06</v>
      </c>
      <c r="C12" s="22">
        <v>108.64</v>
      </c>
      <c r="D12" s="22">
        <v>105.43</v>
      </c>
      <c r="E12" s="22">
        <v>104.17</v>
      </c>
      <c r="F12" s="22">
        <v>105.86</v>
      </c>
      <c r="G12" s="22">
        <v>110.58</v>
      </c>
      <c r="H12" s="22">
        <v>118.55</v>
      </c>
      <c r="I12" s="22">
        <v>137.30000000000001</v>
      </c>
      <c r="J12" s="22">
        <v>148.68</v>
      </c>
      <c r="K12" s="22">
        <v>158.96</v>
      </c>
      <c r="L12" s="22">
        <v>159.31</v>
      </c>
      <c r="M12" s="22">
        <v>163.24</v>
      </c>
      <c r="N12" s="22">
        <v>151.63</v>
      </c>
      <c r="O12" s="22">
        <v>149.91999999999999</v>
      </c>
      <c r="P12" s="22">
        <v>151.97</v>
      </c>
      <c r="Q12" s="22">
        <v>148.66999999999999</v>
      </c>
      <c r="R12" s="22">
        <v>146.51</v>
      </c>
      <c r="S12" s="22">
        <v>146.31</v>
      </c>
      <c r="T12" s="22">
        <v>147.69999999999999</v>
      </c>
      <c r="U12" s="22">
        <v>151</v>
      </c>
      <c r="V12" s="22">
        <v>150.05000000000001</v>
      </c>
      <c r="W12" s="22">
        <v>147.25</v>
      </c>
      <c r="X12" s="22">
        <v>132.66</v>
      </c>
      <c r="Y12" s="22">
        <v>122.85</v>
      </c>
    </row>
    <row r="13" spans="1:25" ht="12" customHeight="1" x14ac:dyDescent="0.2">
      <c r="A13" s="31">
        <v>7</v>
      </c>
      <c r="B13" s="22">
        <v>115.56</v>
      </c>
      <c r="C13" s="22">
        <v>107.09</v>
      </c>
      <c r="D13" s="22">
        <v>103.84</v>
      </c>
      <c r="E13" s="22">
        <v>102.67</v>
      </c>
      <c r="F13" s="22">
        <v>103.45</v>
      </c>
      <c r="G13" s="22">
        <v>109.28</v>
      </c>
      <c r="H13" s="22">
        <v>121.92</v>
      </c>
      <c r="I13" s="22">
        <v>136.83000000000001</v>
      </c>
      <c r="J13" s="22">
        <v>150.59</v>
      </c>
      <c r="K13" s="22">
        <v>155.94999999999999</v>
      </c>
      <c r="L13" s="22">
        <v>155.88</v>
      </c>
      <c r="M13" s="22">
        <v>161.63999999999999</v>
      </c>
      <c r="N13" s="22">
        <v>155.38</v>
      </c>
      <c r="O13" s="22">
        <v>155.07</v>
      </c>
      <c r="P13" s="22">
        <v>156.69999999999999</v>
      </c>
      <c r="Q13" s="22">
        <v>152.04</v>
      </c>
      <c r="R13" s="22">
        <v>149.28</v>
      </c>
      <c r="S13" s="22">
        <v>148.12</v>
      </c>
      <c r="T13" s="22">
        <v>150.72999999999999</v>
      </c>
      <c r="U13" s="22">
        <v>154.03</v>
      </c>
      <c r="V13" s="22">
        <v>151.56</v>
      </c>
      <c r="W13" s="22">
        <v>149.96</v>
      </c>
      <c r="X13" s="22">
        <v>138.65</v>
      </c>
      <c r="Y13" s="22">
        <v>118.11</v>
      </c>
    </row>
    <row r="14" spans="1:25" ht="12" customHeight="1" x14ac:dyDescent="0.2">
      <c r="A14" s="31">
        <v>8</v>
      </c>
      <c r="B14" s="22">
        <v>128.72</v>
      </c>
      <c r="C14" s="22">
        <v>119.71</v>
      </c>
      <c r="D14" s="22">
        <v>110.29</v>
      </c>
      <c r="E14" s="22">
        <v>108.3</v>
      </c>
      <c r="F14" s="22">
        <v>108.41</v>
      </c>
      <c r="G14" s="22">
        <v>110.34</v>
      </c>
      <c r="H14" s="22">
        <v>113.89</v>
      </c>
      <c r="I14" s="22">
        <v>126.19</v>
      </c>
      <c r="J14" s="22">
        <v>132.02000000000001</v>
      </c>
      <c r="K14" s="22">
        <v>143.55000000000001</v>
      </c>
      <c r="L14" s="22">
        <v>147.02000000000001</v>
      </c>
      <c r="M14" s="22">
        <v>146.88</v>
      </c>
      <c r="N14" s="22">
        <v>145.79</v>
      </c>
      <c r="O14" s="22">
        <v>143.09</v>
      </c>
      <c r="P14" s="22">
        <v>142.22</v>
      </c>
      <c r="Q14" s="22">
        <v>136.16</v>
      </c>
      <c r="R14" s="22">
        <v>134.19999999999999</v>
      </c>
      <c r="S14" s="22">
        <v>135.53</v>
      </c>
      <c r="T14" s="22">
        <v>146.53</v>
      </c>
      <c r="U14" s="22">
        <v>153.1</v>
      </c>
      <c r="V14" s="22">
        <v>149.52000000000001</v>
      </c>
      <c r="W14" s="22">
        <v>148.05000000000001</v>
      </c>
      <c r="X14" s="22">
        <v>138.72999999999999</v>
      </c>
      <c r="Y14" s="22">
        <v>130.12</v>
      </c>
    </row>
    <row r="15" spans="1:25" x14ac:dyDescent="0.2">
      <c r="A15" s="31">
        <v>9</v>
      </c>
      <c r="B15" s="22">
        <v>121.84</v>
      </c>
      <c r="C15" s="22">
        <v>111.2</v>
      </c>
      <c r="D15" s="22">
        <v>108.66</v>
      </c>
      <c r="E15" s="22">
        <v>99.13</v>
      </c>
      <c r="F15" s="22">
        <v>98.15</v>
      </c>
      <c r="G15" s="22">
        <v>101.03</v>
      </c>
      <c r="H15" s="22">
        <v>106.71</v>
      </c>
      <c r="I15" s="22">
        <v>109.11</v>
      </c>
      <c r="J15" s="22">
        <v>118.8</v>
      </c>
      <c r="K15" s="22">
        <v>129.02000000000001</v>
      </c>
      <c r="L15" s="22">
        <v>131.82</v>
      </c>
      <c r="M15" s="22">
        <v>133.12</v>
      </c>
      <c r="N15" s="22">
        <v>132.25</v>
      </c>
      <c r="O15" s="22">
        <v>131.65</v>
      </c>
      <c r="P15" s="22">
        <v>131.24</v>
      </c>
      <c r="Q15" s="22">
        <v>130.63999999999999</v>
      </c>
      <c r="R15" s="22">
        <v>130.68</v>
      </c>
      <c r="S15" s="22">
        <v>132.68</v>
      </c>
      <c r="T15" s="22">
        <v>138.96</v>
      </c>
      <c r="U15" s="22">
        <v>151.81</v>
      </c>
      <c r="V15" s="22">
        <v>147.91</v>
      </c>
      <c r="W15" s="22">
        <v>145.66</v>
      </c>
      <c r="X15" s="22">
        <v>133.97999999999999</v>
      </c>
      <c r="Y15" s="22">
        <v>126.58</v>
      </c>
    </row>
    <row r="16" spans="1:25" ht="12" customHeight="1" x14ac:dyDescent="0.2">
      <c r="A16" s="31">
        <v>10</v>
      </c>
      <c r="B16" s="22">
        <v>111.62</v>
      </c>
      <c r="C16" s="22">
        <v>98.79</v>
      </c>
      <c r="D16" s="22">
        <v>94.23</v>
      </c>
      <c r="E16" s="22">
        <v>92.05</v>
      </c>
      <c r="F16" s="22">
        <v>92.1</v>
      </c>
      <c r="G16" s="22">
        <v>99.51</v>
      </c>
      <c r="H16" s="22">
        <v>112.14</v>
      </c>
      <c r="I16" s="22">
        <v>131.51</v>
      </c>
      <c r="J16" s="22">
        <v>146.41999999999999</v>
      </c>
      <c r="K16" s="22">
        <v>153.02000000000001</v>
      </c>
      <c r="L16" s="22">
        <v>154.79</v>
      </c>
      <c r="M16" s="22">
        <v>161.61000000000001</v>
      </c>
      <c r="N16" s="22">
        <v>153.35</v>
      </c>
      <c r="O16" s="22">
        <v>153.71</v>
      </c>
      <c r="P16" s="22">
        <v>155.53</v>
      </c>
      <c r="Q16" s="22">
        <v>151.78</v>
      </c>
      <c r="R16" s="22">
        <v>148.56</v>
      </c>
      <c r="S16" s="22">
        <v>147.52000000000001</v>
      </c>
      <c r="T16" s="22">
        <v>150.11000000000001</v>
      </c>
      <c r="U16" s="22">
        <v>153.49</v>
      </c>
      <c r="V16" s="22">
        <v>152.85</v>
      </c>
      <c r="W16" s="22">
        <v>150.69</v>
      </c>
      <c r="X16" s="22">
        <v>134.69</v>
      </c>
      <c r="Y16" s="22">
        <v>123.12</v>
      </c>
    </row>
    <row r="17" spans="1:25" ht="12" customHeight="1" x14ac:dyDescent="0.2">
      <c r="A17" s="31">
        <v>11</v>
      </c>
      <c r="B17" s="22">
        <v>112.01</v>
      </c>
      <c r="C17" s="22">
        <v>99.96</v>
      </c>
      <c r="D17" s="22">
        <v>95.04</v>
      </c>
      <c r="E17" s="22">
        <v>92.69</v>
      </c>
      <c r="F17" s="22">
        <v>94.13</v>
      </c>
      <c r="G17" s="22">
        <v>101.39</v>
      </c>
      <c r="H17" s="22">
        <v>113.99</v>
      </c>
      <c r="I17" s="22">
        <v>132.09</v>
      </c>
      <c r="J17" s="22">
        <v>141.66999999999999</v>
      </c>
      <c r="K17" s="22">
        <v>152.30000000000001</v>
      </c>
      <c r="L17" s="22">
        <v>154.07</v>
      </c>
      <c r="M17" s="22">
        <v>157.88</v>
      </c>
      <c r="N17" s="22">
        <v>150.69</v>
      </c>
      <c r="O17" s="22">
        <v>150.66</v>
      </c>
      <c r="P17" s="22">
        <v>152.78</v>
      </c>
      <c r="Q17" s="22">
        <v>147.83000000000001</v>
      </c>
      <c r="R17" s="22">
        <v>144.18</v>
      </c>
      <c r="S17" s="22">
        <v>142.63</v>
      </c>
      <c r="T17" s="22">
        <v>148.47</v>
      </c>
      <c r="U17" s="22">
        <v>153.21</v>
      </c>
      <c r="V17" s="22">
        <v>151.24</v>
      </c>
      <c r="W17" s="22">
        <v>148.41999999999999</v>
      </c>
      <c r="X17" s="22">
        <v>132.88</v>
      </c>
      <c r="Y17" s="22">
        <v>123.09</v>
      </c>
    </row>
    <row r="18" spans="1:25" x14ac:dyDescent="0.2">
      <c r="A18" s="31">
        <v>12</v>
      </c>
      <c r="B18" s="22">
        <v>118.26</v>
      </c>
      <c r="C18" s="22">
        <v>112.7</v>
      </c>
      <c r="D18" s="22">
        <v>105.84</v>
      </c>
      <c r="E18" s="22">
        <v>98.29</v>
      </c>
      <c r="F18" s="22">
        <v>102.58</v>
      </c>
      <c r="G18" s="22">
        <v>109.02</v>
      </c>
      <c r="H18" s="22">
        <v>116.02</v>
      </c>
      <c r="I18" s="22">
        <v>131.03</v>
      </c>
      <c r="J18" s="22">
        <v>146.28</v>
      </c>
      <c r="K18" s="22">
        <v>157.22999999999999</v>
      </c>
      <c r="L18" s="22">
        <v>159.88999999999999</v>
      </c>
      <c r="M18" s="22">
        <v>164.83</v>
      </c>
      <c r="N18" s="22">
        <v>157.47999999999999</v>
      </c>
      <c r="O18" s="22">
        <v>158.63999999999999</v>
      </c>
      <c r="P18" s="22">
        <v>160.05000000000001</v>
      </c>
      <c r="Q18" s="22">
        <v>155.54</v>
      </c>
      <c r="R18" s="22">
        <v>153.99</v>
      </c>
      <c r="S18" s="22">
        <v>151.26</v>
      </c>
      <c r="T18" s="22">
        <v>154.32</v>
      </c>
      <c r="U18" s="22">
        <v>159.66</v>
      </c>
      <c r="V18" s="22">
        <v>159.21</v>
      </c>
      <c r="W18" s="22">
        <v>155.58000000000001</v>
      </c>
      <c r="X18" s="22">
        <v>133.06</v>
      </c>
      <c r="Y18" s="22">
        <v>125.51</v>
      </c>
    </row>
    <row r="19" spans="1:25" ht="12" customHeight="1" x14ac:dyDescent="0.2">
      <c r="A19" s="31">
        <v>13</v>
      </c>
      <c r="B19" s="22">
        <v>116.94</v>
      </c>
      <c r="C19" s="22">
        <v>113.07</v>
      </c>
      <c r="D19" s="22">
        <v>108.65</v>
      </c>
      <c r="E19" s="22">
        <v>102.17</v>
      </c>
      <c r="F19" s="22">
        <v>108.39</v>
      </c>
      <c r="G19" s="22">
        <v>112.06</v>
      </c>
      <c r="H19" s="22">
        <v>116.92</v>
      </c>
      <c r="I19" s="22">
        <v>131.75</v>
      </c>
      <c r="J19" s="22">
        <v>152.72</v>
      </c>
      <c r="K19" s="22">
        <v>167.35</v>
      </c>
      <c r="L19" s="22">
        <v>173.55</v>
      </c>
      <c r="M19" s="22">
        <v>183.29</v>
      </c>
      <c r="N19" s="22">
        <v>168.84</v>
      </c>
      <c r="O19" s="22">
        <v>170.08</v>
      </c>
      <c r="P19" s="22">
        <v>174.13</v>
      </c>
      <c r="Q19" s="22">
        <v>166.47</v>
      </c>
      <c r="R19" s="22">
        <v>163.38</v>
      </c>
      <c r="S19" s="22">
        <v>155.32</v>
      </c>
      <c r="T19" s="22">
        <v>159.53</v>
      </c>
      <c r="U19" s="22">
        <v>172.26</v>
      </c>
      <c r="V19" s="22">
        <v>168.18</v>
      </c>
      <c r="W19" s="22">
        <v>158.72999999999999</v>
      </c>
      <c r="X19" s="22">
        <v>138.66999999999999</v>
      </c>
      <c r="Y19" s="22">
        <v>125.48</v>
      </c>
    </row>
    <row r="20" spans="1:25" ht="11.25" customHeight="1" x14ac:dyDescent="0.2">
      <c r="A20" s="31">
        <v>14</v>
      </c>
      <c r="B20" s="22">
        <v>115.43</v>
      </c>
      <c r="C20" s="22">
        <v>112.4</v>
      </c>
      <c r="D20" s="22">
        <v>107.7</v>
      </c>
      <c r="E20" s="22">
        <v>94.5</v>
      </c>
      <c r="F20" s="22">
        <v>103.76</v>
      </c>
      <c r="G20" s="22">
        <v>109.52</v>
      </c>
      <c r="H20" s="22">
        <v>113.96</v>
      </c>
      <c r="I20" s="22">
        <v>129.35</v>
      </c>
      <c r="J20" s="22">
        <v>148.35</v>
      </c>
      <c r="K20" s="22">
        <v>154.63</v>
      </c>
      <c r="L20" s="22">
        <v>155.6</v>
      </c>
      <c r="M20" s="22">
        <v>163.72</v>
      </c>
      <c r="N20" s="22">
        <v>154.96</v>
      </c>
      <c r="O20" s="22">
        <v>155.08000000000001</v>
      </c>
      <c r="P20" s="22">
        <v>154.93</v>
      </c>
      <c r="Q20" s="22">
        <v>152.02000000000001</v>
      </c>
      <c r="R20" s="22">
        <v>141</v>
      </c>
      <c r="S20" s="22">
        <v>138.13999999999999</v>
      </c>
      <c r="T20" s="22">
        <v>141.88</v>
      </c>
      <c r="U20" s="22">
        <v>151.16</v>
      </c>
      <c r="V20" s="22">
        <v>151.15</v>
      </c>
      <c r="W20" s="22">
        <v>143.33000000000001</v>
      </c>
      <c r="X20" s="22">
        <v>128.94999999999999</v>
      </c>
      <c r="Y20" s="22">
        <v>117.85</v>
      </c>
    </row>
    <row r="21" spans="1:25" ht="12" customHeight="1" x14ac:dyDescent="0.2">
      <c r="A21" s="31">
        <v>15</v>
      </c>
      <c r="B21" s="22">
        <v>119.97</v>
      </c>
      <c r="C21" s="22">
        <v>114.52</v>
      </c>
      <c r="D21" s="22">
        <v>113.01</v>
      </c>
      <c r="E21" s="22">
        <v>107.92</v>
      </c>
      <c r="F21" s="22">
        <v>109.22</v>
      </c>
      <c r="G21" s="22">
        <v>110.59</v>
      </c>
      <c r="H21" s="22">
        <v>113.34</v>
      </c>
      <c r="I21" s="22">
        <v>117.13</v>
      </c>
      <c r="J21" s="22">
        <v>124.42</v>
      </c>
      <c r="K21" s="22">
        <v>130.26</v>
      </c>
      <c r="L21" s="22">
        <v>134.22999999999999</v>
      </c>
      <c r="M21" s="22">
        <v>134.86000000000001</v>
      </c>
      <c r="N21" s="22">
        <v>132.62</v>
      </c>
      <c r="O21" s="22">
        <v>131.22</v>
      </c>
      <c r="P21" s="22">
        <v>130.41999999999999</v>
      </c>
      <c r="Q21" s="22">
        <v>129.58000000000001</v>
      </c>
      <c r="R21" s="22">
        <v>129.78</v>
      </c>
      <c r="S21" s="22">
        <v>127.91</v>
      </c>
      <c r="T21" s="22">
        <v>136.03</v>
      </c>
      <c r="U21" s="22">
        <v>143.31</v>
      </c>
      <c r="V21" s="22">
        <v>140.53</v>
      </c>
      <c r="W21" s="22">
        <v>135.88</v>
      </c>
      <c r="X21" s="22">
        <v>129.63</v>
      </c>
      <c r="Y21" s="22">
        <v>118.64</v>
      </c>
    </row>
    <row r="22" spans="1:25" x14ac:dyDescent="0.2">
      <c r="A22" s="31">
        <v>16</v>
      </c>
      <c r="B22" s="22">
        <v>112.2</v>
      </c>
      <c r="C22" s="22">
        <v>109.45</v>
      </c>
      <c r="D22" s="22">
        <v>101.71</v>
      </c>
      <c r="E22" s="22">
        <v>94.53</v>
      </c>
      <c r="F22" s="22">
        <v>94.78</v>
      </c>
      <c r="G22" s="22">
        <v>102.72</v>
      </c>
      <c r="H22" s="22">
        <v>106.15</v>
      </c>
      <c r="I22" s="22">
        <v>110.94</v>
      </c>
      <c r="J22" s="22">
        <v>114.68</v>
      </c>
      <c r="K22" s="22">
        <v>122.47</v>
      </c>
      <c r="L22" s="22">
        <v>128.41999999999999</v>
      </c>
      <c r="M22" s="22">
        <v>130.72999999999999</v>
      </c>
      <c r="N22" s="22">
        <v>129.51</v>
      </c>
      <c r="O22" s="22">
        <v>129.15</v>
      </c>
      <c r="P22" s="22">
        <v>128.79</v>
      </c>
      <c r="Q22" s="22">
        <v>128.16999999999999</v>
      </c>
      <c r="R22" s="22">
        <v>127.77</v>
      </c>
      <c r="S22" s="22">
        <v>128.07</v>
      </c>
      <c r="T22" s="22">
        <v>137.13</v>
      </c>
      <c r="U22" s="22">
        <v>147.68</v>
      </c>
      <c r="V22" s="22">
        <v>144.37</v>
      </c>
      <c r="W22" s="22">
        <v>142.19</v>
      </c>
      <c r="X22" s="22">
        <v>128.35</v>
      </c>
      <c r="Y22" s="22">
        <v>123.3</v>
      </c>
    </row>
    <row r="23" spans="1:25" ht="12" customHeight="1" x14ac:dyDescent="0.2">
      <c r="A23" s="31">
        <v>17</v>
      </c>
      <c r="B23" s="22">
        <v>115.61</v>
      </c>
      <c r="C23" s="22">
        <v>111.97</v>
      </c>
      <c r="D23" s="22">
        <v>99.11</v>
      </c>
      <c r="E23" s="22">
        <v>99.21</v>
      </c>
      <c r="F23" s="22">
        <v>103.85</v>
      </c>
      <c r="G23" s="22">
        <v>110.13</v>
      </c>
      <c r="H23" s="22">
        <v>118.74</v>
      </c>
      <c r="I23" s="22">
        <v>138.44999999999999</v>
      </c>
      <c r="J23" s="22">
        <v>147.15</v>
      </c>
      <c r="K23" s="22">
        <v>162.41</v>
      </c>
      <c r="L23" s="22">
        <v>164.3</v>
      </c>
      <c r="M23" s="22">
        <v>166.39</v>
      </c>
      <c r="N23" s="22">
        <v>161.57</v>
      </c>
      <c r="O23" s="22">
        <v>160.87</v>
      </c>
      <c r="P23" s="22">
        <v>162.6</v>
      </c>
      <c r="Q23" s="22">
        <v>156</v>
      </c>
      <c r="R23" s="22">
        <v>152.57</v>
      </c>
      <c r="S23" s="22">
        <v>150.05000000000001</v>
      </c>
      <c r="T23" s="22">
        <v>151.91999999999999</v>
      </c>
      <c r="U23" s="22">
        <v>162.5</v>
      </c>
      <c r="V23" s="22">
        <v>162.53</v>
      </c>
      <c r="W23" s="22">
        <v>152.82</v>
      </c>
      <c r="X23" s="22">
        <v>140.69</v>
      </c>
      <c r="Y23" s="22">
        <v>125.77</v>
      </c>
    </row>
    <row r="24" spans="1:25" ht="12" customHeight="1" x14ac:dyDescent="0.2">
      <c r="A24" s="31">
        <v>18</v>
      </c>
      <c r="B24" s="22">
        <v>112.99</v>
      </c>
      <c r="C24" s="22">
        <v>101.83</v>
      </c>
      <c r="D24" s="22">
        <v>94.86</v>
      </c>
      <c r="E24" s="22">
        <v>93.27</v>
      </c>
      <c r="F24" s="22">
        <v>96.54</v>
      </c>
      <c r="G24" s="22">
        <v>109.94</v>
      </c>
      <c r="H24" s="22">
        <v>114.26</v>
      </c>
      <c r="I24" s="22">
        <v>131.08000000000001</v>
      </c>
      <c r="J24" s="22">
        <v>138.83000000000001</v>
      </c>
      <c r="K24" s="22">
        <v>155.41</v>
      </c>
      <c r="L24" s="22">
        <v>158.76</v>
      </c>
      <c r="M24" s="22">
        <v>156.44999999999999</v>
      </c>
      <c r="N24" s="22">
        <v>150.82</v>
      </c>
      <c r="O24" s="22">
        <v>150.72</v>
      </c>
      <c r="P24" s="22">
        <v>152.94999999999999</v>
      </c>
      <c r="Q24" s="22">
        <v>144.19</v>
      </c>
      <c r="R24" s="22">
        <v>139.69</v>
      </c>
      <c r="S24" s="22">
        <v>137.66999999999999</v>
      </c>
      <c r="T24" s="22">
        <v>139.53</v>
      </c>
      <c r="U24" s="22">
        <v>149.83000000000001</v>
      </c>
      <c r="V24" s="22">
        <v>150.03</v>
      </c>
      <c r="W24" s="22">
        <v>141.22999999999999</v>
      </c>
      <c r="X24" s="22">
        <v>133.72999999999999</v>
      </c>
      <c r="Y24" s="22">
        <v>124.85</v>
      </c>
    </row>
    <row r="25" spans="1:25" ht="12" customHeight="1" x14ac:dyDescent="0.2">
      <c r="A25" s="31">
        <v>19</v>
      </c>
      <c r="B25" s="22">
        <v>111.59</v>
      </c>
      <c r="C25" s="22">
        <v>102.46</v>
      </c>
      <c r="D25" s="22">
        <v>94.29</v>
      </c>
      <c r="E25" s="22">
        <v>91.5</v>
      </c>
      <c r="F25" s="22">
        <v>98.23</v>
      </c>
      <c r="G25" s="22">
        <v>100.32</v>
      </c>
      <c r="H25" s="22">
        <v>111.68</v>
      </c>
      <c r="I25" s="22">
        <v>129.77000000000001</v>
      </c>
      <c r="J25" s="22">
        <v>136.54</v>
      </c>
      <c r="K25" s="22">
        <v>149.83000000000001</v>
      </c>
      <c r="L25" s="22">
        <v>151.47</v>
      </c>
      <c r="M25" s="22">
        <v>150.69999999999999</v>
      </c>
      <c r="N25" s="22">
        <v>149.32</v>
      </c>
      <c r="O25" s="22">
        <v>150.5</v>
      </c>
      <c r="P25" s="22">
        <v>151.15</v>
      </c>
      <c r="Q25" s="22">
        <v>146.79</v>
      </c>
      <c r="R25" s="22">
        <v>140.91</v>
      </c>
      <c r="S25" s="22">
        <v>139.29</v>
      </c>
      <c r="T25" s="22">
        <v>141.08000000000001</v>
      </c>
      <c r="U25" s="22">
        <v>152.4</v>
      </c>
      <c r="V25" s="22">
        <v>153.13999999999999</v>
      </c>
      <c r="W25" s="22">
        <v>148.28</v>
      </c>
      <c r="X25" s="22">
        <v>133.31</v>
      </c>
      <c r="Y25" s="22">
        <v>119.83</v>
      </c>
    </row>
    <row r="26" spans="1:25" ht="12" customHeight="1" x14ac:dyDescent="0.2">
      <c r="A26" s="31">
        <v>20</v>
      </c>
      <c r="B26" s="22">
        <v>113.46</v>
      </c>
      <c r="C26" s="22">
        <v>108.45</v>
      </c>
      <c r="D26" s="22">
        <v>98.34</v>
      </c>
      <c r="E26" s="22">
        <v>96.27</v>
      </c>
      <c r="F26" s="22">
        <v>103.87</v>
      </c>
      <c r="G26" s="22">
        <v>105.32</v>
      </c>
      <c r="H26" s="22">
        <v>113.4</v>
      </c>
      <c r="I26" s="22">
        <v>131.52000000000001</v>
      </c>
      <c r="J26" s="22">
        <v>138.55000000000001</v>
      </c>
      <c r="K26" s="22">
        <v>155.07</v>
      </c>
      <c r="L26" s="22">
        <v>154.91</v>
      </c>
      <c r="M26" s="22">
        <v>151.83000000000001</v>
      </c>
      <c r="N26" s="22">
        <v>147.75</v>
      </c>
      <c r="O26" s="22">
        <v>148.47999999999999</v>
      </c>
      <c r="P26" s="22">
        <v>149.13999999999999</v>
      </c>
      <c r="Q26" s="22">
        <v>143.58000000000001</v>
      </c>
      <c r="R26" s="22">
        <v>140.01</v>
      </c>
      <c r="S26" s="22">
        <v>137.69999999999999</v>
      </c>
      <c r="T26" s="22">
        <v>138.18</v>
      </c>
      <c r="U26" s="22">
        <v>152.19999999999999</v>
      </c>
      <c r="V26" s="22">
        <v>152.30000000000001</v>
      </c>
      <c r="W26" s="22">
        <v>144.74</v>
      </c>
      <c r="X26" s="22">
        <v>135.24</v>
      </c>
      <c r="Y26" s="22">
        <v>121.17</v>
      </c>
    </row>
    <row r="27" spans="1:25" ht="12" customHeight="1" x14ac:dyDescent="0.2">
      <c r="A27" s="31">
        <v>21</v>
      </c>
      <c r="B27" s="22">
        <v>112.55</v>
      </c>
      <c r="C27" s="22">
        <v>107.48</v>
      </c>
      <c r="D27" s="22">
        <v>100.15</v>
      </c>
      <c r="E27" s="22">
        <v>94.14</v>
      </c>
      <c r="F27" s="22">
        <v>100.69</v>
      </c>
      <c r="G27" s="22">
        <v>104.01</v>
      </c>
      <c r="H27" s="22">
        <v>113.13</v>
      </c>
      <c r="I27" s="22">
        <v>130.88999999999999</v>
      </c>
      <c r="J27" s="22">
        <v>138.04</v>
      </c>
      <c r="K27" s="22">
        <v>155.71</v>
      </c>
      <c r="L27" s="22">
        <v>154.19</v>
      </c>
      <c r="M27" s="22">
        <v>153.62</v>
      </c>
      <c r="N27" s="22">
        <v>143.75</v>
      </c>
      <c r="O27" s="22">
        <v>143.71</v>
      </c>
      <c r="P27" s="22">
        <v>142.55000000000001</v>
      </c>
      <c r="Q27" s="22">
        <v>137.80000000000001</v>
      </c>
      <c r="R27" s="22">
        <v>135.96</v>
      </c>
      <c r="S27" s="22">
        <v>134.91999999999999</v>
      </c>
      <c r="T27" s="22">
        <v>136.11000000000001</v>
      </c>
      <c r="U27" s="22">
        <v>145</v>
      </c>
      <c r="V27" s="22">
        <v>148.18</v>
      </c>
      <c r="W27" s="22">
        <v>142.13999999999999</v>
      </c>
      <c r="X27" s="22">
        <v>133.47</v>
      </c>
      <c r="Y27" s="22">
        <v>117.43</v>
      </c>
    </row>
    <row r="28" spans="1:25" ht="11.25" customHeight="1" x14ac:dyDescent="0.2">
      <c r="A28" s="31">
        <v>22</v>
      </c>
      <c r="B28" s="22">
        <v>117.99</v>
      </c>
      <c r="C28" s="22">
        <v>114.49</v>
      </c>
      <c r="D28" s="22">
        <v>112.15</v>
      </c>
      <c r="E28" s="22">
        <v>106.76</v>
      </c>
      <c r="F28" s="22">
        <v>108.27</v>
      </c>
      <c r="G28" s="22">
        <v>105.9</v>
      </c>
      <c r="H28" s="22">
        <v>101.63</v>
      </c>
      <c r="I28" s="22">
        <v>110.12</v>
      </c>
      <c r="J28" s="22">
        <v>123.09</v>
      </c>
      <c r="K28" s="22">
        <v>130.35</v>
      </c>
      <c r="L28" s="22">
        <v>133.58000000000001</v>
      </c>
      <c r="M28" s="22">
        <v>133.13999999999999</v>
      </c>
      <c r="N28" s="22">
        <v>132.33000000000001</v>
      </c>
      <c r="O28" s="22">
        <v>131.80000000000001</v>
      </c>
      <c r="P28" s="22">
        <v>131.13999999999999</v>
      </c>
      <c r="Q28" s="22">
        <v>130.31</v>
      </c>
      <c r="R28" s="22">
        <v>129.37</v>
      </c>
      <c r="S28" s="22">
        <v>127.65</v>
      </c>
      <c r="T28" s="22">
        <v>136.75</v>
      </c>
      <c r="U28" s="22">
        <v>142.19</v>
      </c>
      <c r="V28" s="22">
        <v>141.32</v>
      </c>
      <c r="W28" s="22">
        <v>136.44</v>
      </c>
      <c r="X28" s="22">
        <v>133.71</v>
      </c>
      <c r="Y28" s="22">
        <v>116.86</v>
      </c>
    </row>
    <row r="29" spans="1:25" ht="12" customHeight="1" x14ac:dyDescent="0.2">
      <c r="A29" s="31">
        <v>23</v>
      </c>
      <c r="B29" s="22">
        <v>114.67</v>
      </c>
      <c r="C29" s="22">
        <v>102.18</v>
      </c>
      <c r="D29" s="22">
        <v>94.48</v>
      </c>
      <c r="E29" s="22">
        <v>87.97</v>
      </c>
      <c r="F29" s="22">
        <v>88.04</v>
      </c>
      <c r="G29" s="22">
        <v>86.94</v>
      </c>
      <c r="H29" s="22">
        <v>94.26</v>
      </c>
      <c r="I29" s="22">
        <v>89.47</v>
      </c>
      <c r="J29" s="22">
        <v>110.39</v>
      </c>
      <c r="K29" s="22">
        <v>115.92</v>
      </c>
      <c r="L29" s="22">
        <v>117.54</v>
      </c>
      <c r="M29" s="22">
        <v>119.43</v>
      </c>
      <c r="N29" s="22">
        <v>119.87</v>
      </c>
      <c r="O29" s="22">
        <v>119.35</v>
      </c>
      <c r="P29" s="22">
        <v>119.06</v>
      </c>
      <c r="Q29" s="22">
        <v>119.15</v>
      </c>
      <c r="R29" s="22">
        <v>117.59</v>
      </c>
      <c r="S29" s="22">
        <v>118.15</v>
      </c>
      <c r="T29" s="22">
        <v>131.25</v>
      </c>
      <c r="U29" s="22">
        <v>140.93</v>
      </c>
      <c r="V29" s="22">
        <v>140.59</v>
      </c>
      <c r="W29" s="22">
        <v>135.56</v>
      </c>
      <c r="X29" s="22">
        <v>124.07</v>
      </c>
      <c r="Y29" s="22">
        <v>116.71</v>
      </c>
    </row>
    <row r="30" spans="1:25" ht="12" customHeight="1" x14ac:dyDescent="0.2">
      <c r="A30" s="31">
        <v>24</v>
      </c>
      <c r="B30" s="22">
        <v>110.97</v>
      </c>
      <c r="C30" s="22">
        <v>102.24</v>
      </c>
      <c r="D30" s="22">
        <v>91.55</v>
      </c>
      <c r="E30" s="22">
        <v>87.37</v>
      </c>
      <c r="F30" s="22">
        <v>93.5</v>
      </c>
      <c r="G30" s="22">
        <v>95.22</v>
      </c>
      <c r="H30" s="22">
        <v>104.61</v>
      </c>
      <c r="I30" s="22">
        <v>126.79</v>
      </c>
      <c r="J30" s="22">
        <v>135.03</v>
      </c>
      <c r="K30" s="22">
        <v>144.38</v>
      </c>
      <c r="L30" s="22">
        <v>146.63</v>
      </c>
      <c r="M30" s="22">
        <v>148.04</v>
      </c>
      <c r="N30" s="22">
        <v>142.21</v>
      </c>
      <c r="O30" s="22">
        <v>142.47</v>
      </c>
      <c r="P30" s="22">
        <v>143.13</v>
      </c>
      <c r="Q30" s="22">
        <v>139.94999999999999</v>
      </c>
      <c r="R30" s="22">
        <v>138.51</v>
      </c>
      <c r="S30" s="22">
        <v>136.94999999999999</v>
      </c>
      <c r="T30" s="22">
        <v>137.38999999999999</v>
      </c>
      <c r="U30" s="22">
        <v>146.65</v>
      </c>
      <c r="V30" s="22">
        <v>148.62</v>
      </c>
      <c r="W30" s="22">
        <v>143.5</v>
      </c>
      <c r="X30" s="22">
        <v>133.53</v>
      </c>
      <c r="Y30" s="22">
        <v>115.72</v>
      </c>
    </row>
    <row r="31" spans="1:25" ht="12" customHeight="1" x14ac:dyDescent="0.2">
      <c r="A31" s="31">
        <v>25</v>
      </c>
      <c r="B31" s="22">
        <v>116.83</v>
      </c>
      <c r="C31" s="22">
        <v>108</v>
      </c>
      <c r="D31" s="22">
        <v>99.02</v>
      </c>
      <c r="E31" s="22">
        <v>95.75</v>
      </c>
      <c r="F31" s="22">
        <v>103.4</v>
      </c>
      <c r="G31" s="22">
        <v>110.85</v>
      </c>
      <c r="H31" s="22">
        <v>115.89</v>
      </c>
      <c r="I31" s="22">
        <v>132.11000000000001</v>
      </c>
      <c r="J31" s="22">
        <v>144.13999999999999</v>
      </c>
      <c r="K31" s="22">
        <v>152.08000000000001</v>
      </c>
      <c r="L31" s="22">
        <v>154.34</v>
      </c>
      <c r="M31" s="22">
        <v>149.47999999999999</v>
      </c>
      <c r="N31" s="22">
        <v>149.75</v>
      </c>
      <c r="O31" s="22">
        <v>148.37</v>
      </c>
      <c r="P31" s="22">
        <v>149.35</v>
      </c>
      <c r="Q31" s="22">
        <v>145.68</v>
      </c>
      <c r="R31" s="22">
        <v>143.18</v>
      </c>
      <c r="S31" s="22">
        <v>140.30000000000001</v>
      </c>
      <c r="T31" s="22">
        <v>145.19</v>
      </c>
      <c r="U31" s="22">
        <v>151.26</v>
      </c>
      <c r="V31" s="22">
        <v>157.41</v>
      </c>
      <c r="W31" s="22">
        <v>154.35</v>
      </c>
      <c r="X31" s="22">
        <v>139.07</v>
      </c>
      <c r="Y31" s="22">
        <v>126.51</v>
      </c>
    </row>
    <row r="32" spans="1:25" ht="12" customHeight="1" x14ac:dyDescent="0.2">
      <c r="A32" s="31">
        <v>26</v>
      </c>
      <c r="B32" s="22">
        <v>118.43</v>
      </c>
      <c r="C32" s="22">
        <v>110.66</v>
      </c>
      <c r="D32" s="22">
        <v>99.68</v>
      </c>
      <c r="E32" s="22">
        <v>94.89</v>
      </c>
      <c r="F32" s="22">
        <v>100.44</v>
      </c>
      <c r="G32" s="22">
        <v>110.69</v>
      </c>
      <c r="H32" s="22">
        <v>116.85</v>
      </c>
      <c r="I32" s="22">
        <v>132.31</v>
      </c>
      <c r="J32" s="22">
        <v>142.06</v>
      </c>
      <c r="K32" s="22">
        <v>155.63</v>
      </c>
      <c r="L32" s="22">
        <v>158.13999999999999</v>
      </c>
      <c r="M32" s="22">
        <v>156.32</v>
      </c>
      <c r="N32" s="22">
        <v>149.84</v>
      </c>
      <c r="O32" s="22">
        <v>149.88999999999999</v>
      </c>
      <c r="P32" s="22">
        <v>147.86000000000001</v>
      </c>
      <c r="Q32" s="22">
        <v>141.96</v>
      </c>
      <c r="R32" s="22">
        <v>138.66</v>
      </c>
      <c r="S32" s="22">
        <v>137.46</v>
      </c>
      <c r="T32" s="22">
        <v>139.24</v>
      </c>
      <c r="U32" s="22">
        <v>149.86000000000001</v>
      </c>
      <c r="V32" s="22">
        <v>153.27000000000001</v>
      </c>
      <c r="W32" s="22">
        <v>145.99</v>
      </c>
      <c r="X32" s="22">
        <v>135.21</v>
      </c>
      <c r="Y32" s="22">
        <v>128.04</v>
      </c>
    </row>
    <row r="33" spans="1:25" x14ac:dyDescent="0.2">
      <c r="A33" s="31">
        <v>27</v>
      </c>
      <c r="B33" s="22">
        <v>117.14</v>
      </c>
      <c r="C33" s="22">
        <v>111.34</v>
      </c>
      <c r="D33" s="22">
        <v>100.24</v>
      </c>
      <c r="E33" s="22">
        <v>95.37</v>
      </c>
      <c r="F33" s="22">
        <v>99.99</v>
      </c>
      <c r="G33" s="22">
        <v>107.4</v>
      </c>
      <c r="H33" s="22">
        <v>115.16</v>
      </c>
      <c r="I33" s="22">
        <v>130.66</v>
      </c>
      <c r="J33" s="22">
        <v>141.81</v>
      </c>
      <c r="K33" s="22">
        <v>151.53</v>
      </c>
      <c r="L33" s="22">
        <v>151.65</v>
      </c>
      <c r="M33" s="22">
        <v>148.81</v>
      </c>
      <c r="N33" s="22">
        <v>146.53</v>
      </c>
      <c r="O33" s="22">
        <v>147.11000000000001</v>
      </c>
      <c r="P33" s="22">
        <v>144.66999999999999</v>
      </c>
      <c r="Q33" s="22">
        <v>139.11000000000001</v>
      </c>
      <c r="R33" s="22">
        <v>136.16999999999999</v>
      </c>
      <c r="S33" s="22">
        <v>134.74</v>
      </c>
      <c r="T33" s="22">
        <v>136.08000000000001</v>
      </c>
      <c r="U33" s="22">
        <v>145.47999999999999</v>
      </c>
      <c r="V33" s="22">
        <v>151.71</v>
      </c>
      <c r="W33" s="22">
        <v>144.66</v>
      </c>
      <c r="X33" s="22">
        <v>131.33000000000001</v>
      </c>
      <c r="Y33" s="22">
        <v>121.41</v>
      </c>
    </row>
    <row r="34" spans="1:25" ht="12" customHeight="1" x14ac:dyDescent="0.2">
      <c r="A34" s="31">
        <v>28</v>
      </c>
      <c r="B34" s="22">
        <v>113.31</v>
      </c>
      <c r="C34" s="22">
        <v>101.64</v>
      </c>
      <c r="D34" s="22">
        <v>93.91</v>
      </c>
      <c r="E34" s="22">
        <v>94</v>
      </c>
      <c r="F34" s="22">
        <v>97.23</v>
      </c>
      <c r="G34" s="22">
        <v>106.72</v>
      </c>
      <c r="H34" s="22">
        <v>115.74</v>
      </c>
      <c r="I34" s="22">
        <v>130.57</v>
      </c>
      <c r="J34" s="22">
        <v>139.66999999999999</v>
      </c>
      <c r="K34" s="22">
        <v>148.44</v>
      </c>
      <c r="L34" s="22">
        <v>148.61000000000001</v>
      </c>
      <c r="M34" s="22">
        <v>147.44</v>
      </c>
      <c r="N34" s="22">
        <v>144.24</v>
      </c>
      <c r="O34" s="22">
        <v>144.13999999999999</v>
      </c>
      <c r="P34" s="22">
        <v>142.94999999999999</v>
      </c>
      <c r="Q34" s="22">
        <v>136.41</v>
      </c>
      <c r="R34" s="22">
        <v>134.6</v>
      </c>
      <c r="S34" s="22">
        <v>133.30000000000001</v>
      </c>
      <c r="T34" s="22">
        <v>132.75</v>
      </c>
      <c r="U34" s="22">
        <v>143.66999999999999</v>
      </c>
      <c r="V34" s="22">
        <v>149.35</v>
      </c>
      <c r="W34" s="22">
        <v>144.16</v>
      </c>
      <c r="X34" s="22">
        <v>130.15</v>
      </c>
      <c r="Y34" s="22">
        <v>117.26</v>
      </c>
    </row>
    <row r="35" spans="1:25" ht="12" customHeight="1" x14ac:dyDescent="0.2">
      <c r="A35" s="31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2" customHeight="1" x14ac:dyDescent="0.2">
      <c r="A36" s="31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1.25" customHeight="1" x14ac:dyDescent="0.2">
      <c r="A37" s="31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1">
        <v>1</v>
      </c>
      <c r="B41" s="22">
        <v>111.67</v>
      </c>
      <c r="C41" s="22">
        <v>103.58</v>
      </c>
      <c r="D41" s="22">
        <v>100.31</v>
      </c>
      <c r="E41" s="22">
        <v>97.15</v>
      </c>
      <c r="F41" s="22">
        <v>97.75</v>
      </c>
      <c r="G41" s="22">
        <v>100.36</v>
      </c>
      <c r="H41" s="22">
        <v>100.84</v>
      </c>
      <c r="I41" s="22">
        <v>117.28</v>
      </c>
      <c r="J41" s="22">
        <v>125.99</v>
      </c>
      <c r="K41" s="22">
        <v>135.26</v>
      </c>
      <c r="L41" s="22">
        <v>141.85</v>
      </c>
      <c r="M41" s="22">
        <v>141.13999999999999</v>
      </c>
      <c r="N41" s="22">
        <v>136.85</v>
      </c>
      <c r="O41" s="22">
        <v>135.25</v>
      </c>
      <c r="P41" s="22">
        <v>133.16</v>
      </c>
      <c r="Q41" s="22">
        <v>131.86000000000001</v>
      </c>
      <c r="R41" s="22">
        <v>128.63999999999999</v>
      </c>
      <c r="S41" s="22">
        <v>130.16</v>
      </c>
      <c r="T41" s="22">
        <v>140.41999999999999</v>
      </c>
      <c r="U41" s="22">
        <v>142.43</v>
      </c>
      <c r="V41" s="22">
        <v>138.75</v>
      </c>
      <c r="W41" s="22">
        <v>136.44999999999999</v>
      </c>
      <c r="X41" s="22">
        <v>128</v>
      </c>
      <c r="Y41" s="22">
        <v>118.99</v>
      </c>
    </row>
    <row r="42" spans="1:25" ht="12" customHeight="1" x14ac:dyDescent="0.2">
      <c r="A42" s="31">
        <v>2</v>
      </c>
      <c r="B42" s="22">
        <v>114.46</v>
      </c>
      <c r="C42" s="22">
        <v>104.79</v>
      </c>
      <c r="D42" s="22">
        <v>96.02</v>
      </c>
      <c r="E42" s="22">
        <v>91.33</v>
      </c>
      <c r="F42" s="22">
        <v>90.98</v>
      </c>
      <c r="G42" s="22">
        <v>93.24</v>
      </c>
      <c r="H42" s="22">
        <v>95.02</v>
      </c>
      <c r="I42" s="22">
        <v>101.84</v>
      </c>
      <c r="J42" s="22">
        <v>113.86</v>
      </c>
      <c r="K42" s="22">
        <v>119.6</v>
      </c>
      <c r="L42" s="22">
        <v>122.48</v>
      </c>
      <c r="M42" s="22">
        <v>122.94</v>
      </c>
      <c r="N42" s="22">
        <v>122.6</v>
      </c>
      <c r="O42" s="22">
        <v>122.37</v>
      </c>
      <c r="P42" s="22">
        <v>122.13</v>
      </c>
      <c r="Q42" s="22">
        <v>122.14</v>
      </c>
      <c r="R42" s="22">
        <v>121.59</v>
      </c>
      <c r="S42" s="22">
        <v>121.9</v>
      </c>
      <c r="T42" s="22">
        <v>130.05000000000001</v>
      </c>
      <c r="U42" s="22">
        <v>139.35</v>
      </c>
      <c r="V42" s="22">
        <v>135.94999999999999</v>
      </c>
      <c r="W42" s="22">
        <v>133.63999999999999</v>
      </c>
      <c r="X42" s="22">
        <v>123.09</v>
      </c>
      <c r="Y42" s="22">
        <v>119.09</v>
      </c>
    </row>
    <row r="43" spans="1:25" ht="12" customHeight="1" x14ac:dyDescent="0.2">
      <c r="A43" s="31">
        <v>3</v>
      </c>
      <c r="B43" s="22">
        <v>110.07</v>
      </c>
      <c r="C43" s="22">
        <v>103.81</v>
      </c>
      <c r="D43" s="22">
        <v>96.24</v>
      </c>
      <c r="E43" s="22">
        <v>92.81</v>
      </c>
      <c r="F43" s="22">
        <v>98.14</v>
      </c>
      <c r="G43" s="22">
        <v>103.07</v>
      </c>
      <c r="H43" s="22">
        <v>112.51</v>
      </c>
      <c r="I43" s="22">
        <v>128.5</v>
      </c>
      <c r="J43" s="22">
        <v>143.18</v>
      </c>
      <c r="K43" s="22">
        <v>147.28</v>
      </c>
      <c r="L43" s="22">
        <v>147.59</v>
      </c>
      <c r="M43" s="22">
        <v>152.78</v>
      </c>
      <c r="N43" s="22">
        <v>147.06</v>
      </c>
      <c r="O43" s="22">
        <v>146.94</v>
      </c>
      <c r="P43" s="22">
        <v>147.53</v>
      </c>
      <c r="Q43" s="22">
        <v>144.27000000000001</v>
      </c>
      <c r="R43" s="22">
        <v>142.76</v>
      </c>
      <c r="S43" s="22">
        <v>141.5</v>
      </c>
      <c r="T43" s="22">
        <v>143.16</v>
      </c>
      <c r="U43" s="22">
        <v>145.09</v>
      </c>
      <c r="V43" s="22">
        <v>144.81</v>
      </c>
      <c r="W43" s="22">
        <v>142.41999999999999</v>
      </c>
      <c r="X43" s="22">
        <v>128.27000000000001</v>
      </c>
      <c r="Y43" s="22">
        <v>117.45</v>
      </c>
    </row>
    <row r="44" spans="1:25" ht="12" customHeight="1" x14ac:dyDescent="0.2">
      <c r="A44" s="31">
        <v>4</v>
      </c>
      <c r="B44" s="22">
        <v>103.37</v>
      </c>
      <c r="C44" s="22">
        <v>91.45</v>
      </c>
      <c r="D44" s="22">
        <v>88.96</v>
      </c>
      <c r="E44" s="22">
        <v>87.89</v>
      </c>
      <c r="F44" s="22">
        <v>88.7</v>
      </c>
      <c r="G44" s="22">
        <v>95.99</v>
      </c>
      <c r="H44" s="22">
        <v>108.58</v>
      </c>
      <c r="I44" s="22">
        <v>122.69</v>
      </c>
      <c r="J44" s="22">
        <v>135.36000000000001</v>
      </c>
      <c r="K44" s="22">
        <v>143.21</v>
      </c>
      <c r="L44" s="22">
        <v>145.34</v>
      </c>
      <c r="M44" s="22">
        <v>144.94</v>
      </c>
      <c r="N44" s="22">
        <v>139.72999999999999</v>
      </c>
      <c r="O44" s="22">
        <v>139.01</v>
      </c>
      <c r="P44" s="22">
        <v>143</v>
      </c>
      <c r="Q44" s="22">
        <v>138.47999999999999</v>
      </c>
      <c r="R44" s="22">
        <v>134.16</v>
      </c>
      <c r="S44" s="22">
        <v>134.25</v>
      </c>
      <c r="T44" s="22">
        <v>136.43</v>
      </c>
      <c r="U44" s="22">
        <v>139.81</v>
      </c>
      <c r="V44" s="22">
        <v>138.21</v>
      </c>
      <c r="W44" s="22">
        <v>136.52000000000001</v>
      </c>
      <c r="X44" s="22">
        <v>128.26</v>
      </c>
      <c r="Y44" s="22">
        <v>113.45</v>
      </c>
    </row>
    <row r="45" spans="1:25" ht="12" customHeight="1" x14ac:dyDescent="0.2">
      <c r="A45" s="31">
        <v>5</v>
      </c>
      <c r="B45" s="22">
        <v>102.96</v>
      </c>
      <c r="C45" s="22">
        <v>89.43</v>
      </c>
      <c r="D45" s="22">
        <v>87.1</v>
      </c>
      <c r="E45" s="22">
        <v>86.2</v>
      </c>
      <c r="F45" s="22">
        <v>87.82</v>
      </c>
      <c r="G45" s="22">
        <v>100.66</v>
      </c>
      <c r="H45" s="22">
        <v>106.9</v>
      </c>
      <c r="I45" s="22">
        <v>122.14</v>
      </c>
      <c r="J45" s="22">
        <v>136.5</v>
      </c>
      <c r="K45" s="22">
        <v>143.91</v>
      </c>
      <c r="L45" s="22">
        <v>145.38</v>
      </c>
      <c r="M45" s="22">
        <v>146.35</v>
      </c>
      <c r="N45" s="22">
        <v>141.63</v>
      </c>
      <c r="O45" s="22">
        <v>141.24</v>
      </c>
      <c r="P45" s="22">
        <v>144.63999999999999</v>
      </c>
      <c r="Q45" s="22">
        <v>140.1</v>
      </c>
      <c r="R45" s="22">
        <v>137.77000000000001</v>
      </c>
      <c r="S45" s="22">
        <v>136.79</v>
      </c>
      <c r="T45" s="22">
        <v>138.52000000000001</v>
      </c>
      <c r="U45" s="22">
        <v>141.13</v>
      </c>
      <c r="V45" s="22">
        <v>139.04</v>
      </c>
      <c r="W45" s="22">
        <v>137.62</v>
      </c>
      <c r="X45" s="22">
        <v>125.91</v>
      </c>
      <c r="Y45" s="22">
        <v>110.21</v>
      </c>
    </row>
    <row r="46" spans="1:25" ht="12" customHeight="1" x14ac:dyDescent="0.2">
      <c r="A46" s="31">
        <v>6</v>
      </c>
      <c r="B46" s="22">
        <v>104.74</v>
      </c>
      <c r="C46" s="22">
        <v>99.76</v>
      </c>
      <c r="D46" s="22">
        <v>96.81</v>
      </c>
      <c r="E46" s="22">
        <v>95.65</v>
      </c>
      <c r="F46" s="22">
        <v>97.2</v>
      </c>
      <c r="G46" s="22">
        <v>101.54</v>
      </c>
      <c r="H46" s="22">
        <v>108.85</v>
      </c>
      <c r="I46" s="22">
        <v>126.08</v>
      </c>
      <c r="J46" s="22">
        <v>136.52000000000001</v>
      </c>
      <c r="K46" s="22">
        <v>145.97</v>
      </c>
      <c r="L46" s="22">
        <v>146.29</v>
      </c>
      <c r="M46" s="22">
        <v>149.88999999999999</v>
      </c>
      <c r="N46" s="22">
        <v>139.24</v>
      </c>
      <c r="O46" s="22">
        <v>137.66</v>
      </c>
      <c r="P46" s="22">
        <v>139.54</v>
      </c>
      <c r="Q46" s="22">
        <v>136.51</v>
      </c>
      <c r="R46" s="22">
        <v>134.53</v>
      </c>
      <c r="S46" s="22">
        <v>134.35</v>
      </c>
      <c r="T46" s="22">
        <v>135.62</v>
      </c>
      <c r="U46" s="22">
        <v>138.65</v>
      </c>
      <c r="V46" s="22">
        <v>137.78</v>
      </c>
      <c r="W46" s="22">
        <v>135.22</v>
      </c>
      <c r="X46" s="22">
        <v>121.82</v>
      </c>
      <c r="Y46" s="22">
        <v>112.8</v>
      </c>
    </row>
    <row r="47" spans="1:25" ht="12" customHeight="1" x14ac:dyDescent="0.2">
      <c r="A47" s="31">
        <v>7</v>
      </c>
      <c r="B47" s="22">
        <v>106.11</v>
      </c>
      <c r="C47" s="22">
        <v>98.34</v>
      </c>
      <c r="D47" s="22">
        <v>95.35</v>
      </c>
      <c r="E47" s="22">
        <v>94.28</v>
      </c>
      <c r="F47" s="22">
        <v>94.99</v>
      </c>
      <c r="G47" s="22">
        <v>100.34</v>
      </c>
      <c r="H47" s="22">
        <v>111.96</v>
      </c>
      <c r="I47" s="22">
        <v>125.64</v>
      </c>
      <c r="J47" s="22">
        <v>138.28</v>
      </c>
      <c r="K47" s="22">
        <v>143.19999999999999</v>
      </c>
      <c r="L47" s="22">
        <v>143.13999999999999</v>
      </c>
      <c r="M47" s="22">
        <v>148.41999999999999</v>
      </c>
      <c r="N47" s="22">
        <v>142.68</v>
      </c>
      <c r="O47" s="22">
        <v>142.38999999999999</v>
      </c>
      <c r="P47" s="22">
        <v>143.88999999999999</v>
      </c>
      <c r="Q47" s="22">
        <v>139.61000000000001</v>
      </c>
      <c r="R47" s="22">
        <v>137.08000000000001</v>
      </c>
      <c r="S47" s="22">
        <v>136.01</v>
      </c>
      <c r="T47" s="22">
        <v>138.4</v>
      </c>
      <c r="U47" s="22">
        <v>141.43</v>
      </c>
      <c r="V47" s="22">
        <v>139.16999999999999</v>
      </c>
      <c r="W47" s="22">
        <v>137.69999999999999</v>
      </c>
      <c r="X47" s="22">
        <v>127.32</v>
      </c>
      <c r="Y47" s="22">
        <v>108.46</v>
      </c>
    </row>
    <row r="48" spans="1:25" ht="12" customHeight="1" x14ac:dyDescent="0.2">
      <c r="A48" s="31">
        <v>8</v>
      </c>
      <c r="B48" s="22">
        <v>118.2</v>
      </c>
      <c r="C48" s="22">
        <v>109.93</v>
      </c>
      <c r="D48" s="22">
        <v>101.27</v>
      </c>
      <c r="E48" s="22">
        <v>99.45</v>
      </c>
      <c r="F48" s="22">
        <v>99.55</v>
      </c>
      <c r="G48" s="22">
        <v>101.32</v>
      </c>
      <c r="H48" s="22">
        <v>104.58</v>
      </c>
      <c r="I48" s="22">
        <v>115.87</v>
      </c>
      <c r="J48" s="22">
        <v>121.22</v>
      </c>
      <c r="K48" s="22">
        <v>131.82</v>
      </c>
      <c r="L48" s="22">
        <v>135</v>
      </c>
      <c r="M48" s="22">
        <v>134.87</v>
      </c>
      <c r="N48" s="22">
        <v>133.87</v>
      </c>
      <c r="O48" s="22">
        <v>131.38999999999999</v>
      </c>
      <c r="P48" s="22">
        <v>130.59</v>
      </c>
      <c r="Q48" s="22">
        <v>125.03</v>
      </c>
      <c r="R48" s="22">
        <v>123.23</v>
      </c>
      <c r="S48" s="22">
        <v>124.45</v>
      </c>
      <c r="T48" s="22">
        <v>134.55000000000001</v>
      </c>
      <c r="U48" s="22">
        <v>140.59</v>
      </c>
      <c r="V48" s="22">
        <v>137.29</v>
      </c>
      <c r="W48" s="22">
        <v>135.94999999999999</v>
      </c>
      <c r="X48" s="22">
        <v>127.39</v>
      </c>
      <c r="Y48" s="22">
        <v>119.48</v>
      </c>
    </row>
    <row r="49" spans="1:25" x14ac:dyDescent="0.2">
      <c r="A49" s="31">
        <v>9</v>
      </c>
      <c r="B49" s="22">
        <v>111.88</v>
      </c>
      <c r="C49" s="22">
        <v>102.11</v>
      </c>
      <c r="D49" s="22">
        <v>99.78</v>
      </c>
      <c r="E49" s="22">
        <v>91.03</v>
      </c>
      <c r="F49" s="22">
        <v>90.13</v>
      </c>
      <c r="G49" s="22">
        <v>92.77</v>
      </c>
      <c r="H49" s="22">
        <v>97.99</v>
      </c>
      <c r="I49" s="22">
        <v>100.19</v>
      </c>
      <c r="J49" s="22">
        <v>109.09</v>
      </c>
      <c r="K49" s="22">
        <v>118.47</v>
      </c>
      <c r="L49" s="22">
        <v>121.04</v>
      </c>
      <c r="M49" s="22">
        <v>122.24</v>
      </c>
      <c r="N49" s="22">
        <v>121.44</v>
      </c>
      <c r="O49" s="22">
        <v>120.88</v>
      </c>
      <c r="P49" s="22">
        <v>120.51</v>
      </c>
      <c r="Q49" s="22">
        <v>119.96</v>
      </c>
      <c r="R49" s="22">
        <v>119.99</v>
      </c>
      <c r="S49" s="22">
        <v>121.84</v>
      </c>
      <c r="T49" s="22">
        <v>127.6</v>
      </c>
      <c r="U49" s="22">
        <v>139.4</v>
      </c>
      <c r="V49" s="22">
        <v>135.82</v>
      </c>
      <c r="W49" s="22">
        <v>133.75</v>
      </c>
      <c r="X49" s="22">
        <v>123.02</v>
      </c>
      <c r="Y49" s="22">
        <v>116.23</v>
      </c>
    </row>
    <row r="50" spans="1:25" ht="12" customHeight="1" x14ac:dyDescent="0.2">
      <c r="A50" s="31">
        <v>10</v>
      </c>
      <c r="B50" s="22">
        <v>102.49</v>
      </c>
      <c r="C50" s="22">
        <v>90.72</v>
      </c>
      <c r="D50" s="22">
        <v>86.53</v>
      </c>
      <c r="E50" s="22">
        <v>84.53</v>
      </c>
      <c r="F50" s="22">
        <v>84.57</v>
      </c>
      <c r="G50" s="22">
        <v>91.38</v>
      </c>
      <c r="H50" s="22">
        <v>102.97</v>
      </c>
      <c r="I50" s="22">
        <v>120.76</v>
      </c>
      <c r="J50" s="22">
        <v>134.44999999999999</v>
      </c>
      <c r="K50" s="22">
        <v>140.51</v>
      </c>
      <c r="L50" s="22">
        <v>142.13999999999999</v>
      </c>
      <c r="M50" s="22">
        <v>148.4</v>
      </c>
      <c r="N50" s="22">
        <v>140.81</v>
      </c>
      <c r="O50" s="22">
        <v>141.15</v>
      </c>
      <c r="P50" s="22">
        <v>142.81</v>
      </c>
      <c r="Q50" s="22">
        <v>139.37</v>
      </c>
      <c r="R50" s="22">
        <v>136.41999999999999</v>
      </c>
      <c r="S50" s="22">
        <v>135.46</v>
      </c>
      <c r="T50" s="22">
        <v>137.84</v>
      </c>
      <c r="U50" s="22">
        <v>140.94</v>
      </c>
      <c r="V50" s="22">
        <v>140.35</v>
      </c>
      <c r="W50" s="22">
        <v>138.37</v>
      </c>
      <c r="X50" s="22">
        <v>123.68</v>
      </c>
      <c r="Y50" s="22">
        <v>113.05</v>
      </c>
    </row>
    <row r="51" spans="1:25" ht="12" customHeight="1" x14ac:dyDescent="0.2">
      <c r="A51" s="31">
        <v>11</v>
      </c>
      <c r="B51" s="22">
        <v>102.85</v>
      </c>
      <c r="C51" s="22">
        <v>91.79</v>
      </c>
      <c r="D51" s="22">
        <v>87.27</v>
      </c>
      <c r="E51" s="22">
        <v>85.11</v>
      </c>
      <c r="F51" s="22">
        <v>86.44</v>
      </c>
      <c r="G51" s="22">
        <v>93.1</v>
      </c>
      <c r="H51" s="22">
        <v>104.67</v>
      </c>
      <c r="I51" s="22">
        <v>121.29</v>
      </c>
      <c r="J51" s="22">
        <v>130.09</v>
      </c>
      <c r="K51" s="22">
        <v>139.85</v>
      </c>
      <c r="L51" s="22">
        <v>141.47</v>
      </c>
      <c r="M51" s="22">
        <v>144.97</v>
      </c>
      <c r="N51" s="22">
        <v>138.37</v>
      </c>
      <c r="O51" s="22">
        <v>138.34</v>
      </c>
      <c r="P51" s="22">
        <v>140.29</v>
      </c>
      <c r="Q51" s="22">
        <v>135.74</v>
      </c>
      <c r="R51" s="22">
        <v>132.38999999999999</v>
      </c>
      <c r="S51" s="22">
        <v>130.97</v>
      </c>
      <c r="T51" s="22">
        <v>136.33000000000001</v>
      </c>
      <c r="U51" s="22">
        <v>140.68</v>
      </c>
      <c r="V51" s="22">
        <v>138.87</v>
      </c>
      <c r="W51" s="22">
        <v>136.29</v>
      </c>
      <c r="X51" s="22">
        <v>122.02</v>
      </c>
      <c r="Y51" s="22">
        <v>113.02</v>
      </c>
    </row>
    <row r="52" spans="1:25" ht="12" customHeight="1" x14ac:dyDescent="0.2">
      <c r="A52" s="31">
        <v>12</v>
      </c>
      <c r="B52" s="22">
        <v>108.59</v>
      </c>
      <c r="C52" s="22">
        <v>103.48</v>
      </c>
      <c r="D52" s="22">
        <v>97.18</v>
      </c>
      <c r="E52" s="22">
        <v>90.25</v>
      </c>
      <c r="F52" s="22">
        <v>94.2</v>
      </c>
      <c r="G52" s="22">
        <v>100.1</v>
      </c>
      <c r="H52" s="22">
        <v>106.53</v>
      </c>
      <c r="I52" s="22">
        <v>120.31</v>
      </c>
      <c r="J52" s="22">
        <v>134.32</v>
      </c>
      <c r="K52" s="22">
        <v>144.37</v>
      </c>
      <c r="L52" s="22">
        <v>146.82</v>
      </c>
      <c r="M52" s="22">
        <v>151.36000000000001</v>
      </c>
      <c r="N52" s="22">
        <v>144.61000000000001</v>
      </c>
      <c r="O52" s="22">
        <v>145.66999999999999</v>
      </c>
      <c r="P52" s="22">
        <v>146.97</v>
      </c>
      <c r="Q52" s="22">
        <v>142.82</v>
      </c>
      <c r="R52" s="22">
        <v>141.4</v>
      </c>
      <c r="S52" s="22">
        <v>138.88999999999999</v>
      </c>
      <c r="T52" s="22">
        <v>141.69999999999999</v>
      </c>
      <c r="U52" s="22">
        <v>146.61000000000001</v>
      </c>
      <c r="V52" s="22">
        <v>146.19999999999999</v>
      </c>
      <c r="W52" s="22">
        <v>142.86000000000001</v>
      </c>
      <c r="X52" s="22">
        <v>122.18</v>
      </c>
      <c r="Y52" s="22">
        <v>115.25</v>
      </c>
    </row>
    <row r="53" spans="1:25" ht="12" customHeight="1" x14ac:dyDescent="0.2">
      <c r="A53" s="31">
        <v>13</v>
      </c>
      <c r="B53" s="22">
        <v>107.38</v>
      </c>
      <c r="C53" s="22">
        <v>103.83</v>
      </c>
      <c r="D53" s="22">
        <v>99.77</v>
      </c>
      <c r="E53" s="22">
        <v>93.82</v>
      </c>
      <c r="F53" s="22">
        <v>99.53</v>
      </c>
      <c r="G53" s="22">
        <v>102.9</v>
      </c>
      <c r="H53" s="22">
        <v>107.37</v>
      </c>
      <c r="I53" s="22">
        <v>120.98</v>
      </c>
      <c r="J53" s="22">
        <v>140.24</v>
      </c>
      <c r="K53" s="22">
        <v>153.66999999999999</v>
      </c>
      <c r="L53" s="22">
        <v>159.36000000000001</v>
      </c>
      <c r="M53" s="22">
        <v>168.3</v>
      </c>
      <c r="N53" s="22">
        <v>155.03</v>
      </c>
      <c r="O53" s="22">
        <v>156.18</v>
      </c>
      <c r="P53" s="22">
        <v>159.88999999999999</v>
      </c>
      <c r="Q53" s="22">
        <v>152.86000000000001</v>
      </c>
      <c r="R53" s="22">
        <v>150.02000000000001</v>
      </c>
      <c r="S53" s="22">
        <v>142.62</v>
      </c>
      <c r="T53" s="22">
        <v>146.49</v>
      </c>
      <c r="U53" s="22">
        <v>158.18</v>
      </c>
      <c r="V53" s="22">
        <v>154.43</v>
      </c>
      <c r="W53" s="22">
        <v>145.75</v>
      </c>
      <c r="X53" s="22">
        <v>127.34</v>
      </c>
      <c r="Y53" s="22">
        <v>115.22</v>
      </c>
    </row>
    <row r="54" spans="1:25" ht="12" customHeight="1" x14ac:dyDescent="0.2">
      <c r="A54" s="31">
        <v>14</v>
      </c>
      <c r="B54" s="22">
        <v>106</v>
      </c>
      <c r="C54" s="22">
        <v>103.22</v>
      </c>
      <c r="D54" s="22">
        <v>98.89</v>
      </c>
      <c r="E54" s="22">
        <v>86.77</v>
      </c>
      <c r="F54" s="22">
        <v>95.28</v>
      </c>
      <c r="G54" s="22">
        <v>100.57</v>
      </c>
      <c r="H54" s="22">
        <v>104.65</v>
      </c>
      <c r="I54" s="22">
        <v>118.77</v>
      </c>
      <c r="J54" s="22">
        <v>136.22</v>
      </c>
      <c r="K54" s="22">
        <v>141.99</v>
      </c>
      <c r="L54" s="22">
        <v>142.88</v>
      </c>
      <c r="M54" s="22">
        <v>150.34</v>
      </c>
      <c r="N54" s="22">
        <v>142.29</v>
      </c>
      <c r="O54" s="22">
        <v>142.4</v>
      </c>
      <c r="P54" s="22">
        <v>142.27000000000001</v>
      </c>
      <c r="Q54" s="22">
        <v>139.59</v>
      </c>
      <c r="R54" s="22">
        <v>129.47</v>
      </c>
      <c r="S54" s="22">
        <v>126.85</v>
      </c>
      <c r="T54" s="22">
        <v>130.28</v>
      </c>
      <c r="U54" s="22">
        <v>138.80000000000001</v>
      </c>
      <c r="V54" s="22">
        <v>138.79</v>
      </c>
      <c r="W54" s="22">
        <v>131.62</v>
      </c>
      <c r="X54" s="22">
        <v>118.41</v>
      </c>
      <c r="Y54" s="22">
        <v>108.21</v>
      </c>
    </row>
    <row r="55" spans="1:25" ht="12" customHeight="1" x14ac:dyDescent="0.2">
      <c r="A55" s="31">
        <v>15</v>
      </c>
      <c r="B55" s="22">
        <v>110.16</v>
      </c>
      <c r="C55" s="22">
        <v>105.15</v>
      </c>
      <c r="D55" s="22">
        <v>103.77</v>
      </c>
      <c r="E55" s="22">
        <v>99.1</v>
      </c>
      <c r="F55" s="22">
        <v>100.29</v>
      </c>
      <c r="G55" s="22">
        <v>101.55</v>
      </c>
      <c r="H55" s="22">
        <v>104.07</v>
      </c>
      <c r="I55" s="22">
        <v>107.56</v>
      </c>
      <c r="J55" s="22">
        <v>114.25</v>
      </c>
      <c r="K55" s="22">
        <v>119.61</v>
      </c>
      <c r="L55" s="22">
        <v>123.25</v>
      </c>
      <c r="M55" s="22">
        <v>123.84</v>
      </c>
      <c r="N55" s="22">
        <v>121.77</v>
      </c>
      <c r="O55" s="22">
        <v>120.49</v>
      </c>
      <c r="P55" s="22">
        <v>119.76</v>
      </c>
      <c r="Q55" s="22">
        <v>118.98</v>
      </c>
      <c r="R55" s="22">
        <v>119.17</v>
      </c>
      <c r="S55" s="22">
        <v>117.45</v>
      </c>
      <c r="T55" s="22">
        <v>124.91</v>
      </c>
      <c r="U55" s="22">
        <v>131.6</v>
      </c>
      <c r="V55" s="22">
        <v>129.04</v>
      </c>
      <c r="W55" s="22">
        <v>124.77</v>
      </c>
      <c r="X55" s="22">
        <v>119.04</v>
      </c>
      <c r="Y55" s="22">
        <v>108.94</v>
      </c>
    </row>
    <row r="56" spans="1:25" ht="12" customHeight="1" x14ac:dyDescent="0.2">
      <c r="A56" s="31">
        <v>16</v>
      </c>
      <c r="B56" s="22">
        <v>103.02</v>
      </c>
      <c r="C56" s="22">
        <v>100.5</v>
      </c>
      <c r="D56" s="22">
        <v>93.39</v>
      </c>
      <c r="E56" s="22">
        <v>86.8</v>
      </c>
      <c r="F56" s="22">
        <v>87.03</v>
      </c>
      <c r="G56" s="22">
        <v>94.32</v>
      </c>
      <c r="H56" s="22">
        <v>97.47</v>
      </c>
      <c r="I56" s="22">
        <v>101.87</v>
      </c>
      <c r="J56" s="22">
        <v>105.3</v>
      </c>
      <c r="K56" s="22">
        <v>112.46</v>
      </c>
      <c r="L56" s="22">
        <v>117.92</v>
      </c>
      <c r="M56" s="22">
        <v>120.04</v>
      </c>
      <c r="N56" s="22">
        <v>118.92</v>
      </c>
      <c r="O56" s="22">
        <v>118.59</v>
      </c>
      <c r="P56" s="22">
        <v>118.26</v>
      </c>
      <c r="Q56" s="22">
        <v>117.69</v>
      </c>
      <c r="R56" s="22">
        <v>117.33</v>
      </c>
      <c r="S56" s="22">
        <v>117.6</v>
      </c>
      <c r="T56" s="22">
        <v>125.92</v>
      </c>
      <c r="U56" s="22">
        <v>135.61000000000001</v>
      </c>
      <c r="V56" s="22">
        <v>132.56</v>
      </c>
      <c r="W56" s="22">
        <v>130.57</v>
      </c>
      <c r="X56" s="22">
        <v>117.86</v>
      </c>
      <c r="Y56" s="22">
        <v>113.22</v>
      </c>
    </row>
    <row r="57" spans="1:25" ht="12" customHeight="1" x14ac:dyDescent="0.2">
      <c r="A57" s="31">
        <v>17</v>
      </c>
      <c r="B57" s="22">
        <v>106.16</v>
      </c>
      <c r="C57" s="22">
        <v>102.81</v>
      </c>
      <c r="D57" s="22">
        <v>91</v>
      </c>
      <c r="E57" s="22">
        <v>91.1</v>
      </c>
      <c r="F57" s="22">
        <v>95.36</v>
      </c>
      <c r="G57" s="22">
        <v>101.12</v>
      </c>
      <c r="H57" s="22">
        <v>109.04</v>
      </c>
      <c r="I57" s="22">
        <v>127.13</v>
      </c>
      <c r="J57" s="22">
        <v>135.12</v>
      </c>
      <c r="K57" s="22">
        <v>149.13999999999999</v>
      </c>
      <c r="L57" s="22">
        <v>150.87</v>
      </c>
      <c r="M57" s="22">
        <v>152.78</v>
      </c>
      <c r="N57" s="22">
        <v>148.36000000000001</v>
      </c>
      <c r="O57" s="22">
        <v>147.72</v>
      </c>
      <c r="P57" s="22">
        <v>149.30000000000001</v>
      </c>
      <c r="Q57" s="22">
        <v>143.24</v>
      </c>
      <c r="R57" s="22">
        <v>140.1</v>
      </c>
      <c r="S57" s="22">
        <v>137.78</v>
      </c>
      <c r="T57" s="22">
        <v>139.5</v>
      </c>
      <c r="U57" s="22">
        <v>149.22</v>
      </c>
      <c r="V57" s="22">
        <v>149.24</v>
      </c>
      <c r="W57" s="22">
        <v>140.32</v>
      </c>
      <c r="X57" s="22">
        <v>129.19</v>
      </c>
      <c r="Y57" s="22">
        <v>115.49</v>
      </c>
    </row>
    <row r="58" spans="1:25" x14ac:dyDescent="0.2">
      <c r="A58" s="31">
        <v>18</v>
      </c>
      <c r="B58" s="22">
        <v>103.75</v>
      </c>
      <c r="C58" s="22">
        <v>93.5</v>
      </c>
      <c r="D58" s="22">
        <v>87.11</v>
      </c>
      <c r="E58" s="22">
        <v>85.65</v>
      </c>
      <c r="F58" s="22">
        <v>88.64</v>
      </c>
      <c r="G58" s="22">
        <v>100.95</v>
      </c>
      <c r="H58" s="22">
        <v>104.92</v>
      </c>
      <c r="I58" s="22">
        <v>120.36</v>
      </c>
      <c r="J58" s="22">
        <v>127.48</v>
      </c>
      <c r="K58" s="22">
        <v>142.71</v>
      </c>
      <c r="L58" s="22">
        <v>145.78</v>
      </c>
      <c r="M58" s="22">
        <v>143.66</v>
      </c>
      <c r="N58" s="22">
        <v>138.49</v>
      </c>
      <c r="O58" s="22">
        <v>138.4</v>
      </c>
      <c r="P58" s="22">
        <v>140.44</v>
      </c>
      <c r="Q58" s="22">
        <v>132.4</v>
      </c>
      <c r="R58" s="22">
        <v>128.27000000000001</v>
      </c>
      <c r="S58" s="22">
        <v>126.41</v>
      </c>
      <c r="T58" s="22">
        <v>128.12</v>
      </c>
      <c r="U58" s="22">
        <v>137.58000000000001</v>
      </c>
      <c r="V58" s="22">
        <v>137.76</v>
      </c>
      <c r="W58" s="22">
        <v>129.68</v>
      </c>
      <c r="X58" s="22">
        <v>122.8</v>
      </c>
      <c r="Y58" s="22">
        <v>114.64</v>
      </c>
    </row>
    <row r="59" spans="1:25" ht="12" customHeight="1" x14ac:dyDescent="0.2">
      <c r="A59" s="31">
        <v>19</v>
      </c>
      <c r="B59" s="22">
        <v>102.46</v>
      </c>
      <c r="C59" s="22">
        <v>94.08</v>
      </c>
      <c r="D59" s="22">
        <v>86.58</v>
      </c>
      <c r="E59" s="22">
        <v>84.02</v>
      </c>
      <c r="F59" s="22">
        <v>90.2</v>
      </c>
      <c r="G59" s="22">
        <v>92.12</v>
      </c>
      <c r="H59" s="22">
        <v>102.55</v>
      </c>
      <c r="I59" s="22">
        <v>119.16</v>
      </c>
      <c r="J59" s="22">
        <v>125.37</v>
      </c>
      <c r="K59" s="22">
        <v>137.58000000000001</v>
      </c>
      <c r="L59" s="22">
        <v>139.09</v>
      </c>
      <c r="M59" s="22">
        <v>138.38</v>
      </c>
      <c r="N59" s="22">
        <v>137.11000000000001</v>
      </c>
      <c r="O59" s="22">
        <v>138.19</v>
      </c>
      <c r="P59" s="22">
        <v>138.79</v>
      </c>
      <c r="Q59" s="22">
        <v>134.79</v>
      </c>
      <c r="R59" s="22">
        <v>129.38999999999999</v>
      </c>
      <c r="S59" s="22">
        <v>127.91</v>
      </c>
      <c r="T59" s="22">
        <v>129.55000000000001</v>
      </c>
      <c r="U59" s="22">
        <v>139.94</v>
      </c>
      <c r="V59" s="22">
        <v>140.62</v>
      </c>
      <c r="W59" s="22">
        <v>136.15</v>
      </c>
      <c r="X59" s="22">
        <v>122.41</v>
      </c>
      <c r="Y59" s="22">
        <v>110.04</v>
      </c>
    </row>
    <row r="60" spans="1:25" ht="12" customHeight="1" x14ac:dyDescent="0.2">
      <c r="A60" s="31">
        <v>20</v>
      </c>
      <c r="B60" s="22">
        <v>104.18</v>
      </c>
      <c r="C60" s="22">
        <v>99.58</v>
      </c>
      <c r="D60" s="22">
        <v>90.3</v>
      </c>
      <c r="E60" s="22">
        <v>88.4</v>
      </c>
      <c r="F60" s="22">
        <v>95.38</v>
      </c>
      <c r="G60" s="22">
        <v>96.71</v>
      </c>
      <c r="H60" s="22">
        <v>104.13</v>
      </c>
      <c r="I60" s="22">
        <v>120.77</v>
      </c>
      <c r="J60" s="22">
        <v>127.22</v>
      </c>
      <c r="K60" s="22">
        <v>142.38999999999999</v>
      </c>
      <c r="L60" s="22">
        <v>142.24</v>
      </c>
      <c r="M60" s="22">
        <v>139.41999999999999</v>
      </c>
      <c r="N60" s="22">
        <v>135.66999999999999</v>
      </c>
      <c r="O60" s="22">
        <v>136.34</v>
      </c>
      <c r="P60" s="22">
        <v>136.94999999999999</v>
      </c>
      <c r="Q60" s="22">
        <v>131.85</v>
      </c>
      <c r="R60" s="22">
        <v>128.56</v>
      </c>
      <c r="S60" s="22">
        <v>126.44</v>
      </c>
      <c r="T60" s="22">
        <v>126.88</v>
      </c>
      <c r="U60" s="22">
        <v>139.76</v>
      </c>
      <c r="V60" s="22">
        <v>139.85</v>
      </c>
      <c r="W60" s="22">
        <v>132.91</v>
      </c>
      <c r="X60" s="22">
        <v>124.18</v>
      </c>
      <c r="Y60" s="22">
        <v>111.26</v>
      </c>
    </row>
    <row r="61" spans="1:25" ht="12" customHeight="1" x14ac:dyDescent="0.2">
      <c r="A61" s="31">
        <v>21</v>
      </c>
      <c r="B61" s="22">
        <v>103.35</v>
      </c>
      <c r="C61" s="22">
        <v>98.69</v>
      </c>
      <c r="D61" s="22">
        <v>91.96</v>
      </c>
      <c r="E61" s="22">
        <v>86.45</v>
      </c>
      <c r="F61" s="22">
        <v>92.46</v>
      </c>
      <c r="G61" s="22">
        <v>95.51</v>
      </c>
      <c r="H61" s="22">
        <v>103.88</v>
      </c>
      <c r="I61" s="22">
        <v>120.18</v>
      </c>
      <c r="J61" s="22">
        <v>126.76</v>
      </c>
      <c r="K61" s="22">
        <v>142.97999999999999</v>
      </c>
      <c r="L61" s="22">
        <v>141.58000000000001</v>
      </c>
      <c r="M61" s="22">
        <v>141.06</v>
      </c>
      <c r="N61" s="22">
        <v>132</v>
      </c>
      <c r="O61" s="22">
        <v>131.96</v>
      </c>
      <c r="P61" s="22">
        <v>130.88999999999999</v>
      </c>
      <c r="Q61" s="22">
        <v>126.53</v>
      </c>
      <c r="R61" s="22">
        <v>124.85</v>
      </c>
      <c r="S61" s="22">
        <v>123.89</v>
      </c>
      <c r="T61" s="22">
        <v>124.98</v>
      </c>
      <c r="U61" s="22">
        <v>133.13999999999999</v>
      </c>
      <c r="V61" s="22">
        <v>136.07</v>
      </c>
      <c r="W61" s="22">
        <v>130.52000000000001</v>
      </c>
      <c r="X61" s="22">
        <v>122.56</v>
      </c>
      <c r="Y61" s="22">
        <v>107.83</v>
      </c>
    </row>
    <row r="62" spans="1:25" x14ac:dyDescent="0.2">
      <c r="A62" s="31">
        <v>22</v>
      </c>
      <c r="B62" s="22">
        <v>108.34</v>
      </c>
      <c r="C62" s="22">
        <v>105.13</v>
      </c>
      <c r="D62" s="22">
        <v>102.99</v>
      </c>
      <c r="E62" s="22">
        <v>98.03</v>
      </c>
      <c r="F62" s="22">
        <v>99.42</v>
      </c>
      <c r="G62" s="22">
        <v>97.24</v>
      </c>
      <c r="H62" s="22">
        <v>93.32</v>
      </c>
      <c r="I62" s="22">
        <v>101.11</v>
      </c>
      <c r="J62" s="22">
        <v>113.03</v>
      </c>
      <c r="K62" s="22">
        <v>119.7</v>
      </c>
      <c r="L62" s="22">
        <v>122.66</v>
      </c>
      <c r="M62" s="22">
        <v>122.26</v>
      </c>
      <c r="N62" s="22">
        <v>121.51</v>
      </c>
      <c r="O62" s="22">
        <v>121.02</v>
      </c>
      <c r="P62" s="22">
        <v>120.42</v>
      </c>
      <c r="Q62" s="22">
        <v>119.66</v>
      </c>
      <c r="R62" s="22">
        <v>118.79</v>
      </c>
      <c r="S62" s="22">
        <v>117.22</v>
      </c>
      <c r="T62" s="22">
        <v>125.57</v>
      </c>
      <c r="U62" s="22">
        <v>130.56</v>
      </c>
      <c r="V62" s="22">
        <v>129.77000000000001</v>
      </c>
      <c r="W62" s="22">
        <v>125.28</v>
      </c>
      <c r="X62" s="22">
        <v>122.78</v>
      </c>
      <c r="Y62" s="22">
        <v>107.3</v>
      </c>
    </row>
    <row r="63" spans="1:25" ht="12" customHeight="1" x14ac:dyDescent="0.2">
      <c r="A63" s="31">
        <v>23</v>
      </c>
      <c r="B63" s="22">
        <v>105.29</v>
      </c>
      <c r="C63" s="22">
        <v>93.83</v>
      </c>
      <c r="D63" s="22">
        <v>86.76</v>
      </c>
      <c r="E63" s="22">
        <v>80.78</v>
      </c>
      <c r="F63" s="22">
        <v>80.849999999999994</v>
      </c>
      <c r="G63" s="22">
        <v>79.83</v>
      </c>
      <c r="H63" s="22">
        <v>86.55</v>
      </c>
      <c r="I63" s="22">
        <v>82.16</v>
      </c>
      <c r="J63" s="22">
        <v>101.36</v>
      </c>
      <c r="K63" s="22">
        <v>106.45</v>
      </c>
      <c r="L63" s="22">
        <v>107.93</v>
      </c>
      <c r="M63" s="22">
        <v>109.67</v>
      </c>
      <c r="N63" s="22">
        <v>110.07</v>
      </c>
      <c r="O63" s="22">
        <v>109.59</v>
      </c>
      <c r="P63" s="22">
        <v>109.32</v>
      </c>
      <c r="Q63" s="22">
        <v>109.41</v>
      </c>
      <c r="R63" s="22">
        <v>107.98</v>
      </c>
      <c r="S63" s="22">
        <v>108.49</v>
      </c>
      <c r="T63" s="22">
        <v>120.52</v>
      </c>
      <c r="U63" s="22">
        <v>129.41</v>
      </c>
      <c r="V63" s="22">
        <v>129.09</v>
      </c>
      <c r="W63" s="22">
        <v>124.48</v>
      </c>
      <c r="X63" s="22">
        <v>113.93</v>
      </c>
      <c r="Y63" s="22">
        <v>107.16</v>
      </c>
    </row>
    <row r="64" spans="1:25" ht="12" customHeight="1" x14ac:dyDescent="0.2">
      <c r="A64" s="31">
        <v>24</v>
      </c>
      <c r="B64" s="22">
        <v>101.9</v>
      </c>
      <c r="C64" s="22">
        <v>93.88</v>
      </c>
      <c r="D64" s="22">
        <v>84.07</v>
      </c>
      <c r="E64" s="22">
        <v>80.23</v>
      </c>
      <c r="F64" s="22">
        <v>85.86</v>
      </c>
      <c r="G64" s="22">
        <v>87.44</v>
      </c>
      <c r="H64" s="22">
        <v>96.05</v>
      </c>
      <c r="I64" s="22">
        <v>116.42</v>
      </c>
      <c r="J64" s="22">
        <v>123.99</v>
      </c>
      <c r="K64" s="22">
        <v>132.58000000000001</v>
      </c>
      <c r="L64" s="22">
        <v>134.63999999999999</v>
      </c>
      <c r="M64" s="22">
        <v>135.94</v>
      </c>
      <c r="N64" s="22">
        <v>130.58000000000001</v>
      </c>
      <c r="O64" s="22">
        <v>130.82</v>
      </c>
      <c r="P64" s="22">
        <v>131.43</v>
      </c>
      <c r="Q64" s="22">
        <v>128.51</v>
      </c>
      <c r="R64" s="22">
        <v>127.18</v>
      </c>
      <c r="S64" s="22">
        <v>125.76</v>
      </c>
      <c r="T64" s="22">
        <v>126.16</v>
      </c>
      <c r="U64" s="22">
        <v>134.66</v>
      </c>
      <c r="V64" s="22">
        <v>136.47</v>
      </c>
      <c r="W64" s="22">
        <v>131.77000000000001</v>
      </c>
      <c r="X64" s="22">
        <v>122.62</v>
      </c>
      <c r="Y64" s="22">
        <v>106.26</v>
      </c>
    </row>
    <row r="65" spans="1:25" ht="12" customHeight="1" x14ac:dyDescent="0.2">
      <c r="A65" s="31">
        <v>25</v>
      </c>
      <c r="B65" s="22">
        <v>107.28</v>
      </c>
      <c r="C65" s="22">
        <v>99.17</v>
      </c>
      <c r="D65" s="22">
        <v>90.92</v>
      </c>
      <c r="E65" s="22">
        <v>87.92</v>
      </c>
      <c r="F65" s="22">
        <v>94.94</v>
      </c>
      <c r="G65" s="22">
        <v>101.79</v>
      </c>
      <c r="H65" s="22">
        <v>106.41</v>
      </c>
      <c r="I65" s="22">
        <v>121.31</v>
      </c>
      <c r="J65" s="22">
        <v>132.36000000000001</v>
      </c>
      <c r="K65" s="22">
        <v>139.65</v>
      </c>
      <c r="L65" s="22">
        <v>141.72</v>
      </c>
      <c r="M65" s="22">
        <v>137.26</v>
      </c>
      <c r="N65" s="22">
        <v>137.51</v>
      </c>
      <c r="O65" s="22">
        <v>136.24</v>
      </c>
      <c r="P65" s="22">
        <v>137.13999999999999</v>
      </c>
      <c r="Q65" s="22">
        <v>133.77000000000001</v>
      </c>
      <c r="R65" s="22">
        <v>131.47</v>
      </c>
      <c r="S65" s="22">
        <v>128.83000000000001</v>
      </c>
      <c r="T65" s="22">
        <v>133.32</v>
      </c>
      <c r="U65" s="22">
        <v>138.9</v>
      </c>
      <c r="V65" s="22">
        <v>144.54</v>
      </c>
      <c r="W65" s="22">
        <v>141.72999999999999</v>
      </c>
      <c r="X65" s="22">
        <v>127.7</v>
      </c>
      <c r="Y65" s="22">
        <v>116.16</v>
      </c>
    </row>
    <row r="66" spans="1:25" ht="12" customHeight="1" x14ac:dyDescent="0.2">
      <c r="A66" s="31">
        <v>26</v>
      </c>
      <c r="B66" s="22">
        <v>108.74</v>
      </c>
      <c r="C66" s="22">
        <v>101.61</v>
      </c>
      <c r="D66" s="22">
        <v>91.53</v>
      </c>
      <c r="E66" s="22">
        <v>87.13</v>
      </c>
      <c r="F66" s="22">
        <v>92.22</v>
      </c>
      <c r="G66" s="22">
        <v>101.64</v>
      </c>
      <c r="H66" s="22">
        <v>107.3</v>
      </c>
      <c r="I66" s="22">
        <v>121.49</v>
      </c>
      <c r="J66" s="22">
        <v>130.44999999999999</v>
      </c>
      <c r="K66" s="22">
        <v>142.91</v>
      </c>
      <c r="L66" s="22">
        <v>145.21</v>
      </c>
      <c r="M66" s="22">
        <v>143.54</v>
      </c>
      <c r="N66" s="22">
        <v>137.59</v>
      </c>
      <c r="O66" s="22">
        <v>137.63999999999999</v>
      </c>
      <c r="P66" s="22">
        <v>135.77000000000001</v>
      </c>
      <c r="Q66" s="22">
        <v>130.35</v>
      </c>
      <c r="R66" s="22">
        <v>127.33</v>
      </c>
      <c r="S66" s="22">
        <v>126.23</v>
      </c>
      <c r="T66" s="22">
        <v>127.86</v>
      </c>
      <c r="U66" s="22">
        <v>137.61000000000001</v>
      </c>
      <c r="V66" s="22">
        <v>140.74</v>
      </c>
      <c r="W66" s="22">
        <v>134.06</v>
      </c>
      <c r="X66" s="22">
        <v>124.16</v>
      </c>
      <c r="Y66" s="22">
        <v>117.57</v>
      </c>
    </row>
    <row r="67" spans="1:25" ht="12" customHeight="1" x14ac:dyDescent="0.2">
      <c r="A67" s="31">
        <v>27</v>
      </c>
      <c r="B67" s="22">
        <v>107.57</v>
      </c>
      <c r="C67" s="22">
        <v>102.23</v>
      </c>
      <c r="D67" s="22">
        <v>92.04</v>
      </c>
      <c r="E67" s="22">
        <v>87.57</v>
      </c>
      <c r="F67" s="22">
        <v>91.81</v>
      </c>
      <c r="G67" s="22">
        <v>98.62</v>
      </c>
      <c r="H67" s="22">
        <v>105.75</v>
      </c>
      <c r="I67" s="22">
        <v>119.98</v>
      </c>
      <c r="J67" s="22">
        <v>130.22</v>
      </c>
      <c r="K67" s="22">
        <v>139.13999999999999</v>
      </c>
      <c r="L67" s="22">
        <v>139.25</v>
      </c>
      <c r="M67" s="22">
        <v>136.63999999999999</v>
      </c>
      <c r="N67" s="22">
        <v>134.55000000000001</v>
      </c>
      <c r="O67" s="22">
        <v>135.08000000000001</v>
      </c>
      <c r="P67" s="22">
        <v>132.84</v>
      </c>
      <c r="Q67" s="22">
        <v>127.73</v>
      </c>
      <c r="R67" s="22">
        <v>125.04</v>
      </c>
      <c r="S67" s="22">
        <v>123.73</v>
      </c>
      <c r="T67" s="22">
        <v>124.96</v>
      </c>
      <c r="U67" s="22">
        <v>133.59</v>
      </c>
      <c r="V67" s="22">
        <v>139.31</v>
      </c>
      <c r="W67" s="22">
        <v>132.84</v>
      </c>
      <c r="X67" s="22">
        <v>120.59</v>
      </c>
      <c r="Y67" s="22">
        <v>111.48</v>
      </c>
    </row>
    <row r="68" spans="1:25" ht="12" customHeight="1" x14ac:dyDescent="0.2">
      <c r="A68" s="31">
        <v>28</v>
      </c>
      <c r="B68" s="22">
        <v>104.05</v>
      </c>
      <c r="C68" s="22">
        <v>93.33</v>
      </c>
      <c r="D68" s="22">
        <v>86.24</v>
      </c>
      <c r="E68" s="22">
        <v>86.31</v>
      </c>
      <c r="F68" s="22">
        <v>89.28</v>
      </c>
      <c r="G68" s="22">
        <v>97.99</v>
      </c>
      <c r="H68" s="22">
        <v>106.28</v>
      </c>
      <c r="I68" s="22">
        <v>119.89</v>
      </c>
      <c r="J68" s="22">
        <v>128.25</v>
      </c>
      <c r="K68" s="22">
        <v>136.30000000000001</v>
      </c>
      <c r="L68" s="22">
        <v>136.46</v>
      </c>
      <c r="M68" s="22">
        <v>135.38999999999999</v>
      </c>
      <c r="N68" s="22">
        <v>132.44999999999999</v>
      </c>
      <c r="O68" s="22">
        <v>132.36000000000001</v>
      </c>
      <c r="P68" s="22">
        <v>131.26</v>
      </c>
      <c r="Q68" s="22">
        <v>125.26</v>
      </c>
      <c r="R68" s="22">
        <v>123.59</v>
      </c>
      <c r="S68" s="22">
        <v>122.41</v>
      </c>
      <c r="T68" s="22">
        <v>121.89</v>
      </c>
      <c r="U68" s="22">
        <v>131.93</v>
      </c>
      <c r="V68" s="22">
        <v>137.13999999999999</v>
      </c>
      <c r="W68" s="22">
        <v>132.38</v>
      </c>
      <c r="X68" s="22">
        <v>119.51</v>
      </c>
      <c r="Y68" s="22">
        <v>107.67</v>
      </c>
    </row>
    <row r="69" spans="1:25" ht="12" customHeight="1" x14ac:dyDescent="0.2">
      <c r="A69" s="31">
        <v>29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" customHeight="1" x14ac:dyDescent="0.2">
      <c r="A70" s="31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" customHeight="1" x14ac:dyDescent="0.2">
      <c r="A71" s="31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1">
        <v>1</v>
      </c>
      <c r="B75" s="22">
        <v>76.040000000000006</v>
      </c>
      <c r="C75" s="22">
        <v>70.53</v>
      </c>
      <c r="D75" s="22">
        <v>68.3</v>
      </c>
      <c r="E75" s="22">
        <v>66.150000000000006</v>
      </c>
      <c r="F75" s="22">
        <v>66.56</v>
      </c>
      <c r="G75" s="22">
        <v>68.34</v>
      </c>
      <c r="H75" s="22">
        <v>68.66</v>
      </c>
      <c r="I75" s="22">
        <v>79.86</v>
      </c>
      <c r="J75" s="22">
        <v>85.78</v>
      </c>
      <c r="K75" s="22">
        <v>92.1</v>
      </c>
      <c r="L75" s="22">
        <v>96.59</v>
      </c>
      <c r="M75" s="22">
        <v>96.1</v>
      </c>
      <c r="N75" s="22">
        <v>93.19</v>
      </c>
      <c r="O75" s="22">
        <v>92.1</v>
      </c>
      <c r="P75" s="22">
        <v>90.67</v>
      </c>
      <c r="Q75" s="22">
        <v>89.79</v>
      </c>
      <c r="R75" s="22">
        <v>87.59</v>
      </c>
      <c r="S75" s="22">
        <v>88.63</v>
      </c>
      <c r="T75" s="22">
        <v>95.61</v>
      </c>
      <c r="U75" s="22">
        <v>96.98</v>
      </c>
      <c r="V75" s="22">
        <v>94.48</v>
      </c>
      <c r="W75" s="22">
        <v>92.91</v>
      </c>
      <c r="X75" s="22">
        <v>87.15</v>
      </c>
      <c r="Y75" s="22">
        <v>81.02</v>
      </c>
    </row>
    <row r="76" spans="1:25" ht="12" customHeight="1" x14ac:dyDescent="0.2">
      <c r="A76" s="31">
        <v>2</v>
      </c>
      <c r="B76" s="22">
        <v>77.94</v>
      </c>
      <c r="C76" s="22">
        <v>71.349999999999994</v>
      </c>
      <c r="D76" s="22">
        <v>65.38</v>
      </c>
      <c r="E76" s="22">
        <v>62.19</v>
      </c>
      <c r="F76" s="22">
        <v>61.95</v>
      </c>
      <c r="G76" s="22">
        <v>63.49</v>
      </c>
      <c r="H76" s="22">
        <v>64.7</v>
      </c>
      <c r="I76" s="22">
        <v>69.349999999999994</v>
      </c>
      <c r="J76" s="22">
        <v>77.53</v>
      </c>
      <c r="K76" s="22">
        <v>81.44</v>
      </c>
      <c r="L76" s="22">
        <v>83.4</v>
      </c>
      <c r="M76" s="22">
        <v>83.71</v>
      </c>
      <c r="N76" s="22">
        <v>83.48</v>
      </c>
      <c r="O76" s="22">
        <v>83.32</v>
      </c>
      <c r="P76" s="22">
        <v>83.16</v>
      </c>
      <c r="Q76" s="22">
        <v>83.17</v>
      </c>
      <c r="R76" s="22">
        <v>82.79</v>
      </c>
      <c r="S76" s="22">
        <v>83</v>
      </c>
      <c r="T76" s="22">
        <v>88.55</v>
      </c>
      <c r="U76" s="22">
        <v>94.89</v>
      </c>
      <c r="V76" s="22">
        <v>92.57</v>
      </c>
      <c r="W76" s="22">
        <v>91</v>
      </c>
      <c r="X76" s="22">
        <v>83.82</v>
      </c>
      <c r="Y76" s="22">
        <v>81.09</v>
      </c>
    </row>
    <row r="77" spans="1:25" ht="12" customHeight="1" x14ac:dyDescent="0.2">
      <c r="A77" s="31">
        <v>3</v>
      </c>
      <c r="B77" s="22">
        <v>74.95</v>
      </c>
      <c r="C77" s="22">
        <v>70.680000000000007</v>
      </c>
      <c r="D77" s="22">
        <v>65.53</v>
      </c>
      <c r="E77" s="22">
        <v>63.19</v>
      </c>
      <c r="F77" s="22">
        <v>66.83</v>
      </c>
      <c r="G77" s="22">
        <v>70.180000000000007</v>
      </c>
      <c r="H77" s="22">
        <v>76.61</v>
      </c>
      <c r="I77" s="22">
        <v>87.5</v>
      </c>
      <c r="J77" s="22">
        <v>97.49</v>
      </c>
      <c r="K77" s="22">
        <v>100.28</v>
      </c>
      <c r="L77" s="22">
        <v>100.5</v>
      </c>
      <c r="M77" s="22">
        <v>104.03</v>
      </c>
      <c r="N77" s="22">
        <v>100.13</v>
      </c>
      <c r="O77" s="22">
        <v>100.06</v>
      </c>
      <c r="P77" s="22">
        <v>100.45</v>
      </c>
      <c r="Q77" s="22">
        <v>98.23</v>
      </c>
      <c r="R77" s="22">
        <v>97.21</v>
      </c>
      <c r="S77" s="22">
        <v>96.35</v>
      </c>
      <c r="T77" s="22">
        <v>97.48</v>
      </c>
      <c r="U77" s="22">
        <v>98.8</v>
      </c>
      <c r="V77" s="22">
        <v>98.6</v>
      </c>
      <c r="W77" s="22">
        <v>96.98</v>
      </c>
      <c r="X77" s="22">
        <v>87.34</v>
      </c>
      <c r="Y77" s="22">
        <v>79.98</v>
      </c>
    </row>
    <row r="78" spans="1:25" ht="12" customHeight="1" x14ac:dyDescent="0.2">
      <c r="A78" s="31">
        <v>4</v>
      </c>
      <c r="B78" s="22">
        <v>70.39</v>
      </c>
      <c r="C78" s="22">
        <v>62.27</v>
      </c>
      <c r="D78" s="22">
        <v>60.57</v>
      </c>
      <c r="E78" s="22">
        <v>59.84</v>
      </c>
      <c r="F78" s="22">
        <v>60.39</v>
      </c>
      <c r="G78" s="22">
        <v>65.36</v>
      </c>
      <c r="H78" s="22">
        <v>73.930000000000007</v>
      </c>
      <c r="I78" s="22">
        <v>83.54</v>
      </c>
      <c r="J78" s="22">
        <v>92.17</v>
      </c>
      <c r="K78" s="22">
        <v>97.51</v>
      </c>
      <c r="L78" s="22">
        <v>98.96</v>
      </c>
      <c r="M78" s="22">
        <v>98.69</v>
      </c>
      <c r="N78" s="22">
        <v>95.14</v>
      </c>
      <c r="O78" s="22">
        <v>94.65</v>
      </c>
      <c r="P78" s="22">
        <v>97.37</v>
      </c>
      <c r="Q78" s="22">
        <v>94.29</v>
      </c>
      <c r="R78" s="22">
        <v>91.35</v>
      </c>
      <c r="S78" s="22">
        <v>91.41</v>
      </c>
      <c r="T78" s="22">
        <v>92.9</v>
      </c>
      <c r="U78" s="22">
        <v>95.2</v>
      </c>
      <c r="V78" s="22">
        <v>94.11</v>
      </c>
      <c r="W78" s="22">
        <v>92.96</v>
      </c>
      <c r="X78" s="22">
        <v>87.33</v>
      </c>
      <c r="Y78" s="22">
        <v>77.25</v>
      </c>
    </row>
    <row r="79" spans="1:25" ht="12" customHeight="1" x14ac:dyDescent="0.2">
      <c r="A79" s="31">
        <v>5</v>
      </c>
      <c r="B79" s="22">
        <v>70.11</v>
      </c>
      <c r="C79" s="22">
        <v>60.89</v>
      </c>
      <c r="D79" s="22">
        <v>59.31</v>
      </c>
      <c r="E79" s="22">
        <v>58.69</v>
      </c>
      <c r="F79" s="22">
        <v>59.8</v>
      </c>
      <c r="G79" s="22">
        <v>68.540000000000006</v>
      </c>
      <c r="H79" s="22">
        <v>72.790000000000006</v>
      </c>
      <c r="I79" s="22">
        <v>83.17</v>
      </c>
      <c r="J79" s="22">
        <v>92.95</v>
      </c>
      <c r="K79" s="22">
        <v>97.99</v>
      </c>
      <c r="L79" s="22">
        <v>98.99</v>
      </c>
      <c r="M79" s="22">
        <v>99.65</v>
      </c>
      <c r="N79" s="22">
        <v>96.44</v>
      </c>
      <c r="O79" s="22">
        <v>96.17</v>
      </c>
      <c r="P79" s="22">
        <v>98.49</v>
      </c>
      <c r="Q79" s="22">
        <v>95.39</v>
      </c>
      <c r="R79" s="22">
        <v>93.81</v>
      </c>
      <c r="S79" s="22">
        <v>93.14</v>
      </c>
      <c r="T79" s="22">
        <v>94.32</v>
      </c>
      <c r="U79" s="22">
        <v>96.1</v>
      </c>
      <c r="V79" s="22">
        <v>94.67</v>
      </c>
      <c r="W79" s="22">
        <v>93.71</v>
      </c>
      <c r="X79" s="22">
        <v>85.73</v>
      </c>
      <c r="Y79" s="22">
        <v>75.040000000000006</v>
      </c>
    </row>
    <row r="80" spans="1:25" ht="12" customHeight="1" x14ac:dyDescent="0.2">
      <c r="A80" s="31">
        <v>6</v>
      </c>
      <c r="B80" s="22">
        <v>71.319999999999993</v>
      </c>
      <c r="C80" s="22">
        <v>67.930000000000007</v>
      </c>
      <c r="D80" s="22">
        <v>65.92</v>
      </c>
      <c r="E80" s="22">
        <v>65.13</v>
      </c>
      <c r="F80" s="22">
        <v>66.19</v>
      </c>
      <c r="G80" s="22">
        <v>69.14</v>
      </c>
      <c r="H80" s="22">
        <v>74.12</v>
      </c>
      <c r="I80" s="22">
        <v>85.85</v>
      </c>
      <c r="J80" s="22">
        <v>92.96</v>
      </c>
      <c r="K80" s="22">
        <v>99.39</v>
      </c>
      <c r="L80" s="22">
        <v>99.61</v>
      </c>
      <c r="M80" s="22">
        <v>102.07</v>
      </c>
      <c r="N80" s="22">
        <v>94.81</v>
      </c>
      <c r="O80" s="22">
        <v>93.73</v>
      </c>
      <c r="P80" s="22">
        <v>95.02</v>
      </c>
      <c r="Q80" s="22">
        <v>92.95</v>
      </c>
      <c r="R80" s="22">
        <v>91.6</v>
      </c>
      <c r="S80" s="22">
        <v>91.48</v>
      </c>
      <c r="T80" s="22">
        <v>92.35</v>
      </c>
      <c r="U80" s="22">
        <v>94.41</v>
      </c>
      <c r="V80" s="22">
        <v>93.82</v>
      </c>
      <c r="W80" s="22">
        <v>92.07</v>
      </c>
      <c r="X80" s="22">
        <v>82.95</v>
      </c>
      <c r="Y80" s="22">
        <v>76.81</v>
      </c>
    </row>
    <row r="81" spans="1:25" ht="12" customHeight="1" x14ac:dyDescent="0.2">
      <c r="A81" s="31">
        <v>7</v>
      </c>
      <c r="B81" s="22">
        <v>72.25</v>
      </c>
      <c r="C81" s="22">
        <v>66.959999999999994</v>
      </c>
      <c r="D81" s="22">
        <v>64.930000000000007</v>
      </c>
      <c r="E81" s="22">
        <v>64.2</v>
      </c>
      <c r="F81" s="22">
        <v>64.680000000000007</v>
      </c>
      <c r="G81" s="22">
        <v>68.319999999999993</v>
      </c>
      <c r="H81" s="22">
        <v>76.23</v>
      </c>
      <c r="I81" s="22">
        <v>85.55</v>
      </c>
      <c r="J81" s="22">
        <v>94.16</v>
      </c>
      <c r="K81" s="22">
        <v>97.51</v>
      </c>
      <c r="L81" s="22">
        <v>97.47</v>
      </c>
      <c r="M81" s="22">
        <v>101.06</v>
      </c>
      <c r="N81" s="22">
        <v>97.15</v>
      </c>
      <c r="O81" s="22">
        <v>96.95</v>
      </c>
      <c r="P81" s="22">
        <v>97.98</v>
      </c>
      <c r="Q81" s="22">
        <v>95.06</v>
      </c>
      <c r="R81" s="22">
        <v>93.34</v>
      </c>
      <c r="S81" s="22">
        <v>92.61</v>
      </c>
      <c r="T81" s="22">
        <v>94.24</v>
      </c>
      <c r="U81" s="22">
        <v>96.3</v>
      </c>
      <c r="V81" s="22">
        <v>94.76</v>
      </c>
      <c r="W81" s="22">
        <v>93.76</v>
      </c>
      <c r="X81" s="22">
        <v>86.69</v>
      </c>
      <c r="Y81" s="22">
        <v>73.849999999999994</v>
      </c>
    </row>
    <row r="82" spans="1:25" ht="12" customHeight="1" x14ac:dyDescent="0.2">
      <c r="A82" s="31">
        <v>8</v>
      </c>
      <c r="B82" s="22">
        <v>80.48</v>
      </c>
      <c r="C82" s="22">
        <v>74.849999999999994</v>
      </c>
      <c r="D82" s="22">
        <v>68.959999999999994</v>
      </c>
      <c r="E82" s="22">
        <v>67.72</v>
      </c>
      <c r="F82" s="22">
        <v>67.78</v>
      </c>
      <c r="G82" s="22">
        <v>68.989999999999995</v>
      </c>
      <c r="H82" s="22">
        <v>71.209999999999994</v>
      </c>
      <c r="I82" s="22">
        <v>78.900000000000006</v>
      </c>
      <c r="J82" s="22">
        <v>82.54</v>
      </c>
      <c r="K82" s="22">
        <v>89.76</v>
      </c>
      <c r="L82" s="22">
        <v>91.92</v>
      </c>
      <c r="M82" s="22">
        <v>91.84</v>
      </c>
      <c r="N82" s="22">
        <v>91.15</v>
      </c>
      <c r="O82" s="22">
        <v>89.47</v>
      </c>
      <c r="P82" s="22">
        <v>88.92</v>
      </c>
      <c r="Q82" s="22">
        <v>85.13</v>
      </c>
      <c r="R82" s="22">
        <v>83.91</v>
      </c>
      <c r="S82" s="22">
        <v>84.74</v>
      </c>
      <c r="T82" s="22">
        <v>91.62</v>
      </c>
      <c r="U82" s="22">
        <v>95.73</v>
      </c>
      <c r="V82" s="22">
        <v>93.49</v>
      </c>
      <c r="W82" s="22">
        <v>92.57</v>
      </c>
      <c r="X82" s="22">
        <v>86.74</v>
      </c>
      <c r="Y82" s="22">
        <v>81.36</v>
      </c>
    </row>
    <row r="83" spans="1:25" ht="12" customHeight="1" x14ac:dyDescent="0.2">
      <c r="A83" s="31">
        <v>9</v>
      </c>
      <c r="B83" s="22">
        <v>76.180000000000007</v>
      </c>
      <c r="C83" s="22">
        <v>69.53</v>
      </c>
      <c r="D83" s="22">
        <v>67.94</v>
      </c>
      <c r="E83" s="22">
        <v>61.98</v>
      </c>
      <c r="F83" s="22">
        <v>61.37</v>
      </c>
      <c r="G83" s="22">
        <v>63.17</v>
      </c>
      <c r="H83" s="22">
        <v>66.72</v>
      </c>
      <c r="I83" s="22">
        <v>68.22</v>
      </c>
      <c r="J83" s="22">
        <v>74.28</v>
      </c>
      <c r="K83" s="22">
        <v>80.67</v>
      </c>
      <c r="L83" s="22">
        <v>82.42</v>
      </c>
      <c r="M83" s="22">
        <v>83.23</v>
      </c>
      <c r="N83" s="22">
        <v>82.69</v>
      </c>
      <c r="O83" s="22">
        <v>82.31</v>
      </c>
      <c r="P83" s="22">
        <v>82.06</v>
      </c>
      <c r="Q83" s="22">
        <v>81.680000000000007</v>
      </c>
      <c r="R83" s="22">
        <v>81.7</v>
      </c>
      <c r="S83" s="22">
        <v>82.96</v>
      </c>
      <c r="T83" s="22">
        <v>86.89</v>
      </c>
      <c r="U83" s="22">
        <v>94.92</v>
      </c>
      <c r="V83" s="22">
        <v>92.48</v>
      </c>
      <c r="W83" s="22">
        <v>91.07</v>
      </c>
      <c r="X83" s="22">
        <v>83.77</v>
      </c>
      <c r="Y83" s="22">
        <v>79.14</v>
      </c>
    </row>
    <row r="84" spans="1:25" ht="12" customHeight="1" x14ac:dyDescent="0.2">
      <c r="A84" s="31">
        <v>10</v>
      </c>
      <c r="B84" s="22">
        <v>69.790000000000006</v>
      </c>
      <c r="C84" s="22">
        <v>61.77</v>
      </c>
      <c r="D84" s="22">
        <v>58.92</v>
      </c>
      <c r="E84" s="22">
        <v>57.56</v>
      </c>
      <c r="F84" s="22">
        <v>57.58</v>
      </c>
      <c r="G84" s="22">
        <v>62.22</v>
      </c>
      <c r="H84" s="22">
        <v>70.11</v>
      </c>
      <c r="I84" s="22">
        <v>82.23</v>
      </c>
      <c r="J84" s="22">
        <v>91.55</v>
      </c>
      <c r="K84" s="22">
        <v>95.68</v>
      </c>
      <c r="L84" s="22">
        <v>96.78</v>
      </c>
      <c r="M84" s="22">
        <v>101.05</v>
      </c>
      <c r="N84" s="22">
        <v>95.88</v>
      </c>
      <c r="O84" s="22">
        <v>96.11</v>
      </c>
      <c r="P84" s="22">
        <v>97.24</v>
      </c>
      <c r="Q84" s="22">
        <v>94.9</v>
      </c>
      <c r="R84" s="22">
        <v>92.89</v>
      </c>
      <c r="S84" s="22">
        <v>92.24</v>
      </c>
      <c r="T84" s="22">
        <v>93.85</v>
      </c>
      <c r="U84" s="22">
        <v>95.97</v>
      </c>
      <c r="V84" s="22">
        <v>95.57</v>
      </c>
      <c r="W84" s="22">
        <v>94.22</v>
      </c>
      <c r="X84" s="22">
        <v>84.21</v>
      </c>
      <c r="Y84" s="22">
        <v>76.98</v>
      </c>
    </row>
    <row r="85" spans="1:25" ht="12" customHeight="1" x14ac:dyDescent="0.2">
      <c r="A85" s="31">
        <v>11</v>
      </c>
      <c r="B85" s="22">
        <v>70.03</v>
      </c>
      <c r="C85" s="22">
        <v>62.5</v>
      </c>
      <c r="D85" s="22">
        <v>59.42</v>
      </c>
      <c r="E85" s="22">
        <v>57.95</v>
      </c>
      <c r="F85" s="22">
        <v>58.86</v>
      </c>
      <c r="G85" s="22">
        <v>63.4</v>
      </c>
      <c r="H85" s="22">
        <v>71.27</v>
      </c>
      <c r="I85" s="22">
        <v>82.59</v>
      </c>
      <c r="J85" s="22">
        <v>88.58</v>
      </c>
      <c r="K85" s="22">
        <v>95.22</v>
      </c>
      <c r="L85" s="22">
        <v>96.33</v>
      </c>
      <c r="M85" s="22">
        <v>98.71</v>
      </c>
      <c r="N85" s="22">
        <v>94.22</v>
      </c>
      <c r="O85" s="22">
        <v>94.2</v>
      </c>
      <c r="P85" s="22">
        <v>95.52</v>
      </c>
      <c r="Q85" s="22">
        <v>92.43</v>
      </c>
      <c r="R85" s="22">
        <v>90.15</v>
      </c>
      <c r="S85" s="22">
        <v>89.18</v>
      </c>
      <c r="T85" s="22">
        <v>92.83</v>
      </c>
      <c r="U85" s="22">
        <v>95.79</v>
      </c>
      <c r="V85" s="22">
        <v>94.56</v>
      </c>
      <c r="W85" s="22">
        <v>92.8</v>
      </c>
      <c r="X85" s="22">
        <v>83.08</v>
      </c>
      <c r="Y85" s="22">
        <v>76.959999999999994</v>
      </c>
    </row>
    <row r="86" spans="1:25" ht="12" customHeight="1" x14ac:dyDescent="0.2">
      <c r="A86" s="31">
        <v>12</v>
      </c>
      <c r="B86" s="22">
        <v>73.94</v>
      </c>
      <c r="C86" s="22">
        <v>70.459999999999994</v>
      </c>
      <c r="D86" s="22">
        <v>66.17</v>
      </c>
      <c r="E86" s="22">
        <v>61.46</v>
      </c>
      <c r="F86" s="22">
        <v>64.14</v>
      </c>
      <c r="G86" s="22">
        <v>68.16</v>
      </c>
      <c r="H86" s="22">
        <v>72.540000000000006</v>
      </c>
      <c r="I86" s="22">
        <v>81.92</v>
      </c>
      <c r="J86" s="22">
        <v>91.46</v>
      </c>
      <c r="K86" s="22">
        <v>98.31</v>
      </c>
      <c r="L86" s="22">
        <v>99.97</v>
      </c>
      <c r="M86" s="22">
        <v>103.06</v>
      </c>
      <c r="N86" s="22">
        <v>98.47</v>
      </c>
      <c r="O86" s="22">
        <v>99.19</v>
      </c>
      <c r="P86" s="22">
        <v>100.07</v>
      </c>
      <c r="Q86" s="22">
        <v>97.25</v>
      </c>
      <c r="R86" s="22">
        <v>96.28</v>
      </c>
      <c r="S86" s="22">
        <v>94.57</v>
      </c>
      <c r="T86" s="22">
        <v>96.49</v>
      </c>
      <c r="U86" s="22">
        <v>99.83</v>
      </c>
      <c r="V86" s="22">
        <v>99.55</v>
      </c>
      <c r="W86" s="22">
        <v>97.28</v>
      </c>
      <c r="X86" s="22">
        <v>83.19</v>
      </c>
      <c r="Y86" s="22">
        <v>78.48</v>
      </c>
    </row>
    <row r="87" spans="1:25" ht="12" customHeight="1" x14ac:dyDescent="0.2">
      <c r="A87" s="31">
        <v>13</v>
      </c>
      <c r="B87" s="22">
        <v>73.12</v>
      </c>
      <c r="C87" s="22">
        <v>70.7</v>
      </c>
      <c r="D87" s="22">
        <v>67.930000000000007</v>
      </c>
      <c r="E87" s="22">
        <v>63.88</v>
      </c>
      <c r="F87" s="22">
        <v>67.77</v>
      </c>
      <c r="G87" s="22">
        <v>70.06</v>
      </c>
      <c r="H87" s="22">
        <v>73.11</v>
      </c>
      <c r="I87" s="22">
        <v>82.38</v>
      </c>
      <c r="J87" s="22">
        <v>95.49</v>
      </c>
      <c r="K87" s="22">
        <v>104.63</v>
      </c>
      <c r="L87" s="22">
        <v>108.51</v>
      </c>
      <c r="M87" s="22">
        <v>114.6</v>
      </c>
      <c r="N87" s="22">
        <v>105.56</v>
      </c>
      <c r="O87" s="22">
        <v>106.34</v>
      </c>
      <c r="P87" s="22">
        <v>108.87</v>
      </c>
      <c r="Q87" s="22">
        <v>104.08</v>
      </c>
      <c r="R87" s="22">
        <v>102.15</v>
      </c>
      <c r="S87" s="22">
        <v>97.11</v>
      </c>
      <c r="T87" s="22">
        <v>99.75</v>
      </c>
      <c r="U87" s="22">
        <v>107.71</v>
      </c>
      <c r="V87" s="22">
        <v>105.15</v>
      </c>
      <c r="W87" s="22">
        <v>99.24</v>
      </c>
      <c r="X87" s="22">
        <v>86.71</v>
      </c>
      <c r="Y87" s="22">
        <v>78.45</v>
      </c>
    </row>
    <row r="88" spans="1:25" ht="12" customHeight="1" x14ac:dyDescent="0.2">
      <c r="A88" s="31">
        <v>14</v>
      </c>
      <c r="B88" s="22">
        <v>72.17</v>
      </c>
      <c r="C88" s="22">
        <v>70.28</v>
      </c>
      <c r="D88" s="22">
        <v>67.34</v>
      </c>
      <c r="E88" s="22">
        <v>59.08</v>
      </c>
      <c r="F88" s="22">
        <v>64.88</v>
      </c>
      <c r="G88" s="22">
        <v>68.48</v>
      </c>
      <c r="H88" s="22">
        <v>71.25</v>
      </c>
      <c r="I88" s="22">
        <v>80.87</v>
      </c>
      <c r="J88" s="22">
        <v>92.76</v>
      </c>
      <c r="K88" s="22">
        <v>96.68</v>
      </c>
      <c r="L88" s="22">
        <v>97.29</v>
      </c>
      <c r="M88" s="22">
        <v>102.37</v>
      </c>
      <c r="N88" s="22">
        <v>96.89</v>
      </c>
      <c r="O88" s="22">
        <v>96.96</v>
      </c>
      <c r="P88" s="22">
        <v>96.87</v>
      </c>
      <c r="Q88" s="22">
        <v>95.05</v>
      </c>
      <c r="R88" s="22">
        <v>88.16</v>
      </c>
      <c r="S88" s="22">
        <v>86.37</v>
      </c>
      <c r="T88" s="22">
        <v>88.71</v>
      </c>
      <c r="U88" s="22">
        <v>94.51</v>
      </c>
      <c r="V88" s="22">
        <v>94.51</v>
      </c>
      <c r="W88" s="22">
        <v>89.62</v>
      </c>
      <c r="X88" s="22">
        <v>80.63</v>
      </c>
      <c r="Y88" s="22">
        <v>73.680000000000007</v>
      </c>
    </row>
    <row r="89" spans="1:25" ht="12" customHeight="1" x14ac:dyDescent="0.2">
      <c r="A89" s="31">
        <v>15</v>
      </c>
      <c r="B89" s="22">
        <v>75.010000000000005</v>
      </c>
      <c r="C89" s="22">
        <v>71.599999999999994</v>
      </c>
      <c r="D89" s="22">
        <v>70.66</v>
      </c>
      <c r="E89" s="22">
        <v>67.48</v>
      </c>
      <c r="F89" s="22">
        <v>68.290000000000006</v>
      </c>
      <c r="G89" s="22">
        <v>69.150000000000006</v>
      </c>
      <c r="H89" s="22">
        <v>70.86</v>
      </c>
      <c r="I89" s="22">
        <v>73.239999999999995</v>
      </c>
      <c r="J89" s="22">
        <v>77.790000000000006</v>
      </c>
      <c r="K89" s="22">
        <v>81.44</v>
      </c>
      <c r="L89" s="22">
        <v>83.93</v>
      </c>
      <c r="M89" s="22">
        <v>84.32</v>
      </c>
      <c r="N89" s="22">
        <v>82.92</v>
      </c>
      <c r="O89" s="22">
        <v>82.04</v>
      </c>
      <c r="P89" s="22">
        <v>81.55</v>
      </c>
      <c r="Q89" s="22">
        <v>81.02</v>
      </c>
      <c r="R89" s="22">
        <v>81.150000000000006</v>
      </c>
      <c r="S89" s="22">
        <v>79.97</v>
      </c>
      <c r="T89" s="22">
        <v>85.05</v>
      </c>
      <c r="U89" s="22">
        <v>89.61</v>
      </c>
      <c r="V89" s="22">
        <v>87.87</v>
      </c>
      <c r="W89" s="22">
        <v>84.96</v>
      </c>
      <c r="X89" s="22">
        <v>81.05</v>
      </c>
      <c r="Y89" s="22">
        <v>74.180000000000007</v>
      </c>
    </row>
    <row r="90" spans="1:25" ht="12" customHeight="1" x14ac:dyDescent="0.2">
      <c r="A90" s="31">
        <v>16</v>
      </c>
      <c r="B90" s="22">
        <v>70.150000000000006</v>
      </c>
      <c r="C90" s="22">
        <v>68.430000000000007</v>
      </c>
      <c r="D90" s="22">
        <v>63.59</v>
      </c>
      <c r="E90" s="22">
        <v>59.1</v>
      </c>
      <c r="F90" s="22">
        <v>59.26</v>
      </c>
      <c r="G90" s="22">
        <v>64.23</v>
      </c>
      <c r="H90" s="22">
        <v>66.37</v>
      </c>
      <c r="I90" s="22">
        <v>69.36</v>
      </c>
      <c r="J90" s="22">
        <v>71.7</v>
      </c>
      <c r="K90" s="22">
        <v>76.569999999999993</v>
      </c>
      <c r="L90" s="22">
        <v>80.290000000000006</v>
      </c>
      <c r="M90" s="22">
        <v>81.739999999999995</v>
      </c>
      <c r="N90" s="22">
        <v>80.98</v>
      </c>
      <c r="O90" s="22">
        <v>80.75</v>
      </c>
      <c r="P90" s="22">
        <v>80.52</v>
      </c>
      <c r="Q90" s="22">
        <v>80.14</v>
      </c>
      <c r="R90" s="22">
        <v>79.89</v>
      </c>
      <c r="S90" s="22">
        <v>80.08</v>
      </c>
      <c r="T90" s="22">
        <v>85.74</v>
      </c>
      <c r="U90" s="22">
        <v>92.34</v>
      </c>
      <c r="V90" s="22">
        <v>90.26</v>
      </c>
      <c r="W90" s="22">
        <v>88.9</v>
      </c>
      <c r="X90" s="22">
        <v>80.25</v>
      </c>
      <c r="Y90" s="22">
        <v>77.09</v>
      </c>
    </row>
    <row r="91" spans="1:25" ht="12" customHeight="1" x14ac:dyDescent="0.2">
      <c r="A91" s="31">
        <v>17</v>
      </c>
      <c r="B91" s="22">
        <v>72.28</v>
      </c>
      <c r="C91" s="22">
        <v>70.010000000000005</v>
      </c>
      <c r="D91" s="22">
        <v>61.97</v>
      </c>
      <c r="E91" s="22">
        <v>62.03</v>
      </c>
      <c r="F91" s="22">
        <v>64.930000000000007</v>
      </c>
      <c r="G91" s="22">
        <v>68.86</v>
      </c>
      <c r="H91" s="22">
        <v>74.239999999999995</v>
      </c>
      <c r="I91" s="22">
        <v>86.57</v>
      </c>
      <c r="J91" s="22">
        <v>92</v>
      </c>
      <c r="K91" s="22">
        <v>101.55</v>
      </c>
      <c r="L91" s="22">
        <v>102.73</v>
      </c>
      <c r="M91" s="22">
        <v>104.03</v>
      </c>
      <c r="N91" s="22">
        <v>101.02</v>
      </c>
      <c r="O91" s="22">
        <v>100.58</v>
      </c>
      <c r="P91" s="22">
        <v>101.66</v>
      </c>
      <c r="Q91" s="22">
        <v>97.54</v>
      </c>
      <c r="R91" s="22">
        <v>95.4</v>
      </c>
      <c r="S91" s="22">
        <v>93.82</v>
      </c>
      <c r="T91" s="22">
        <v>94.99</v>
      </c>
      <c r="U91" s="22">
        <v>101.61</v>
      </c>
      <c r="V91" s="22">
        <v>101.62</v>
      </c>
      <c r="W91" s="22">
        <v>95.55</v>
      </c>
      <c r="X91" s="22">
        <v>87.97</v>
      </c>
      <c r="Y91" s="22">
        <v>78.64</v>
      </c>
    </row>
    <row r="92" spans="1:25" ht="12" customHeight="1" x14ac:dyDescent="0.2">
      <c r="A92" s="31">
        <v>18</v>
      </c>
      <c r="B92" s="22">
        <v>70.650000000000006</v>
      </c>
      <c r="C92" s="22">
        <v>63.67</v>
      </c>
      <c r="D92" s="22">
        <v>59.31</v>
      </c>
      <c r="E92" s="22">
        <v>58.32</v>
      </c>
      <c r="F92" s="22">
        <v>60.36</v>
      </c>
      <c r="G92" s="22">
        <v>68.739999999999995</v>
      </c>
      <c r="H92" s="22">
        <v>71.44</v>
      </c>
      <c r="I92" s="22">
        <v>81.95</v>
      </c>
      <c r="J92" s="22">
        <v>86.8</v>
      </c>
      <c r="K92" s="22">
        <v>97.17</v>
      </c>
      <c r="L92" s="22">
        <v>99.26</v>
      </c>
      <c r="M92" s="22">
        <v>97.82</v>
      </c>
      <c r="N92" s="22">
        <v>94.3</v>
      </c>
      <c r="O92" s="22">
        <v>94.24</v>
      </c>
      <c r="P92" s="22">
        <v>95.63</v>
      </c>
      <c r="Q92" s="22">
        <v>90.15</v>
      </c>
      <c r="R92" s="22">
        <v>87.34</v>
      </c>
      <c r="S92" s="22">
        <v>86.08</v>
      </c>
      <c r="T92" s="22">
        <v>87.24</v>
      </c>
      <c r="U92" s="22">
        <v>93.68</v>
      </c>
      <c r="V92" s="22">
        <v>93.8</v>
      </c>
      <c r="W92" s="22">
        <v>88.3</v>
      </c>
      <c r="X92" s="22">
        <v>83.62</v>
      </c>
      <c r="Y92" s="22">
        <v>78.06</v>
      </c>
    </row>
    <row r="93" spans="1:25" x14ac:dyDescent="0.2">
      <c r="A93" s="31">
        <v>19</v>
      </c>
      <c r="B93" s="22">
        <v>69.77</v>
      </c>
      <c r="C93" s="22">
        <v>64.06</v>
      </c>
      <c r="D93" s="22">
        <v>58.95</v>
      </c>
      <c r="E93" s="22">
        <v>57.21</v>
      </c>
      <c r="F93" s="22">
        <v>61.42</v>
      </c>
      <c r="G93" s="22">
        <v>62.72</v>
      </c>
      <c r="H93" s="22">
        <v>69.83</v>
      </c>
      <c r="I93" s="22">
        <v>81.14</v>
      </c>
      <c r="J93" s="22">
        <v>85.37</v>
      </c>
      <c r="K93" s="22">
        <v>93.68</v>
      </c>
      <c r="L93" s="22">
        <v>94.71</v>
      </c>
      <c r="M93" s="22">
        <v>94.23</v>
      </c>
      <c r="N93" s="22">
        <v>93.36</v>
      </c>
      <c r="O93" s="22">
        <v>94.1</v>
      </c>
      <c r="P93" s="22">
        <v>94.5</v>
      </c>
      <c r="Q93" s="22">
        <v>91.78</v>
      </c>
      <c r="R93" s="22">
        <v>88.1</v>
      </c>
      <c r="S93" s="22">
        <v>87.09</v>
      </c>
      <c r="T93" s="22">
        <v>88.21</v>
      </c>
      <c r="U93" s="22">
        <v>95.29</v>
      </c>
      <c r="V93" s="22">
        <v>95.75</v>
      </c>
      <c r="W93" s="22">
        <v>92.71</v>
      </c>
      <c r="X93" s="22">
        <v>83.35</v>
      </c>
      <c r="Y93" s="22">
        <v>74.930000000000007</v>
      </c>
    </row>
    <row r="94" spans="1:25" x14ac:dyDescent="0.2">
      <c r="A94" s="31">
        <v>20</v>
      </c>
      <c r="B94" s="22">
        <v>70.94</v>
      </c>
      <c r="C94" s="22">
        <v>67.81</v>
      </c>
      <c r="D94" s="22">
        <v>61.48</v>
      </c>
      <c r="E94" s="22">
        <v>60.19</v>
      </c>
      <c r="F94" s="22">
        <v>64.94</v>
      </c>
      <c r="G94" s="22">
        <v>65.849999999999994</v>
      </c>
      <c r="H94" s="22">
        <v>70.91</v>
      </c>
      <c r="I94" s="22">
        <v>82.23</v>
      </c>
      <c r="J94" s="22">
        <v>86.63</v>
      </c>
      <c r="K94" s="22">
        <v>96.96</v>
      </c>
      <c r="L94" s="22">
        <v>96.85</v>
      </c>
      <c r="M94" s="22">
        <v>94.93</v>
      </c>
      <c r="N94" s="22">
        <v>92.38</v>
      </c>
      <c r="O94" s="22">
        <v>92.84</v>
      </c>
      <c r="P94" s="22">
        <v>93.25</v>
      </c>
      <c r="Q94" s="22">
        <v>89.78</v>
      </c>
      <c r="R94" s="22">
        <v>87.54</v>
      </c>
      <c r="S94" s="22">
        <v>86.1</v>
      </c>
      <c r="T94" s="22">
        <v>86.39</v>
      </c>
      <c r="U94" s="22">
        <v>95.16</v>
      </c>
      <c r="V94" s="22">
        <v>95.22</v>
      </c>
      <c r="W94" s="22">
        <v>90.5</v>
      </c>
      <c r="X94" s="22">
        <v>84.56</v>
      </c>
      <c r="Y94" s="22">
        <v>75.760000000000005</v>
      </c>
    </row>
    <row r="95" spans="1:25" ht="12" customHeight="1" x14ac:dyDescent="0.2">
      <c r="A95" s="31">
        <v>21</v>
      </c>
      <c r="B95" s="22">
        <v>70.37</v>
      </c>
      <c r="C95" s="22">
        <v>67.2</v>
      </c>
      <c r="D95" s="22">
        <v>62.62</v>
      </c>
      <c r="E95" s="22">
        <v>58.86</v>
      </c>
      <c r="F95" s="22">
        <v>62.96</v>
      </c>
      <c r="G95" s="22">
        <v>65.03</v>
      </c>
      <c r="H95" s="22">
        <v>70.73</v>
      </c>
      <c r="I95" s="22">
        <v>81.84</v>
      </c>
      <c r="J95" s="22">
        <v>86.31</v>
      </c>
      <c r="K95" s="22">
        <v>97.36</v>
      </c>
      <c r="L95" s="22">
        <v>96.41</v>
      </c>
      <c r="M95" s="22">
        <v>96.05</v>
      </c>
      <c r="N95" s="22">
        <v>89.88</v>
      </c>
      <c r="O95" s="22">
        <v>89.85</v>
      </c>
      <c r="P95" s="22">
        <v>89.13</v>
      </c>
      <c r="Q95" s="22">
        <v>86.16</v>
      </c>
      <c r="R95" s="22">
        <v>85.01</v>
      </c>
      <c r="S95" s="22">
        <v>84.36</v>
      </c>
      <c r="T95" s="22">
        <v>85.1</v>
      </c>
      <c r="U95" s="22">
        <v>90.66</v>
      </c>
      <c r="V95" s="22">
        <v>92.65</v>
      </c>
      <c r="W95" s="22">
        <v>88.87</v>
      </c>
      <c r="X95" s="22">
        <v>83.45</v>
      </c>
      <c r="Y95" s="22">
        <v>73.42</v>
      </c>
    </row>
    <row r="96" spans="1:25" ht="12" customHeight="1" x14ac:dyDescent="0.2">
      <c r="A96" s="31">
        <v>22</v>
      </c>
      <c r="B96" s="22">
        <v>73.77</v>
      </c>
      <c r="C96" s="22">
        <v>71.58</v>
      </c>
      <c r="D96" s="22">
        <v>70.12</v>
      </c>
      <c r="E96" s="22">
        <v>66.75</v>
      </c>
      <c r="F96" s="22">
        <v>67.69</v>
      </c>
      <c r="G96" s="22">
        <v>66.209999999999994</v>
      </c>
      <c r="H96" s="22">
        <v>63.55</v>
      </c>
      <c r="I96" s="22">
        <v>68.849999999999994</v>
      </c>
      <c r="J96" s="22">
        <v>76.959999999999994</v>
      </c>
      <c r="K96" s="22">
        <v>81.5</v>
      </c>
      <c r="L96" s="22">
        <v>83.52</v>
      </c>
      <c r="M96" s="22">
        <v>83.25</v>
      </c>
      <c r="N96" s="22">
        <v>82.74</v>
      </c>
      <c r="O96" s="22">
        <v>82.41</v>
      </c>
      <c r="P96" s="22">
        <v>81.99</v>
      </c>
      <c r="Q96" s="22">
        <v>81.48</v>
      </c>
      <c r="R96" s="22">
        <v>80.89</v>
      </c>
      <c r="S96" s="22">
        <v>79.81</v>
      </c>
      <c r="T96" s="22">
        <v>85.5</v>
      </c>
      <c r="U96" s="22">
        <v>88.9</v>
      </c>
      <c r="V96" s="22">
        <v>88.36</v>
      </c>
      <c r="W96" s="22">
        <v>85.31</v>
      </c>
      <c r="X96" s="22">
        <v>83.6</v>
      </c>
      <c r="Y96" s="22">
        <v>73.06</v>
      </c>
    </row>
    <row r="97" spans="1:25" ht="12" customHeight="1" x14ac:dyDescent="0.2">
      <c r="A97" s="31">
        <v>23</v>
      </c>
      <c r="B97" s="22">
        <v>71.69</v>
      </c>
      <c r="C97" s="22">
        <v>63.89</v>
      </c>
      <c r="D97" s="22">
        <v>59.07</v>
      </c>
      <c r="E97" s="22">
        <v>55</v>
      </c>
      <c r="F97" s="22">
        <v>55.05</v>
      </c>
      <c r="G97" s="22">
        <v>54.36</v>
      </c>
      <c r="H97" s="22">
        <v>58.94</v>
      </c>
      <c r="I97" s="22">
        <v>55.94</v>
      </c>
      <c r="J97" s="22">
        <v>69.02</v>
      </c>
      <c r="K97" s="22">
        <v>72.48</v>
      </c>
      <c r="L97" s="22">
        <v>73.489999999999995</v>
      </c>
      <c r="M97" s="22">
        <v>74.67</v>
      </c>
      <c r="N97" s="22">
        <v>74.95</v>
      </c>
      <c r="O97" s="22">
        <v>74.62</v>
      </c>
      <c r="P97" s="22">
        <v>74.44</v>
      </c>
      <c r="Q97" s="22">
        <v>74.5</v>
      </c>
      <c r="R97" s="22">
        <v>73.52</v>
      </c>
      <c r="S97" s="22">
        <v>73.87</v>
      </c>
      <c r="T97" s="22">
        <v>82.07</v>
      </c>
      <c r="U97" s="22">
        <v>88.11</v>
      </c>
      <c r="V97" s="22">
        <v>87.9</v>
      </c>
      <c r="W97" s="22">
        <v>84.76</v>
      </c>
      <c r="X97" s="22">
        <v>77.58</v>
      </c>
      <c r="Y97" s="22">
        <v>72.97</v>
      </c>
    </row>
    <row r="98" spans="1:25" ht="12" customHeight="1" x14ac:dyDescent="0.2">
      <c r="A98" s="31">
        <v>24</v>
      </c>
      <c r="B98" s="22">
        <v>69.38</v>
      </c>
      <c r="C98" s="22">
        <v>63.92</v>
      </c>
      <c r="D98" s="22">
        <v>57.24</v>
      </c>
      <c r="E98" s="22">
        <v>54.63</v>
      </c>
      <c r="F98" s="22">
        <v>58.46</v>
      </c>
      <c r="G98" s="22">
        <v>59.54</v>
      </c>
      <c r="H98" s="22">
        <v>65.400000000000006</v>
      </c>
      <c r="I98" s="22">
        <v>79.27</v>
      </c>
      <c r="J98" s="22">
        <v>84.43</v>
      </c>
      <c r="K98" s="22">
        <v>90.28</v>
      </c>
      <c r="L98" s="22">
        <v>91.68</v>
      </c>
      <c r="M98" s="22">
        <v>92.56</v>
      </c>
      <c r="N98" s="22">
        <v>88.92</v>
      </c>
      <c r="O98" s="22">
        <v>89.08</v>
      </c>
      <c r="P98" s="22">
        <v>89.49</v>
      </c>
      <c r="Q98" s="22">
        <v>87.5</v>
      </c>
      <c r="R98" s="22">
        <v>86.6</v>
      </c>
      <c r="S98" s="22">
        <v>85.63</v>
      </c>
      <c r="T98" s="22">
        <v>85.9</v>
      </c>
      <c r="U98" s="22">
        <v>91.69</v>
      </c>
      <c r="V98" s="22">
        <v>92.92</v>
      </c>
      <c r="W98" s="22">
        <v>89.72</v>
      </c>
      <c r="X98" s="22">
        <v>83.49</v>
      </c>
      <c r="Y98" s="22">
        <v>72.349999999999994</v>
      </c>
    </row>
    <row r="99" spans="1:25" ht="12" customHeight="1" x14ac:dyDescent="0.2">
      <c r="A99" s="31">
        <v>25</v>
      </c>
      <c r="B99" s="22">
        <v>73.05</v>
      </c>
      <c r="C99" s="22">
        <v>67.53</v>
      </c>
      <c r="D99" s="22">
        <v>61.91</v>
      </c>
      <c r="E99" s="22">
        <v>59.87</v>
      </c>
      <c r="F99" s="22">
        <v>64.650000000000006</v>
      </c>
      <c r="G99" s="22">
        <v>69.31</v>
      </c>
      <c r="H99" s="22">
        <v>72.459999999999994</v>
      </c>
      <c r="I99" s="22">
        <v>82.6</v>
      </c>
      <c r="J99" s="22">
        <v>90.12</v>
      </c>
      <c r="K99" s="22">
        <v>95.09</v>
      </c>
      <c r="L99" s="22">
        <v>96.5</v>
      </c>
      <c r="M99" s="22">
        <v>93.46</v>
      </c>
      <c r="N99" s="22">
        <v>93.63</v>
      </c>
      <c r="O99" s="22">
        <v>92.77</v>
      </c>
      <c r="P99" s="22">
        <v>93.38</v>
      </c>
      <c r="Q99" s="22">
        <v>91.08</v>
      </c>
      <c r="R99" s="22">
        <v>89.52</v>
      </c>
      <c r="S99" s="22">
        <v>87.72</v>
      </c>
      <c r="T99" s="22">
        <v>90.78</v>
      </c>
      <c r="U99" s="22">
        <v>94.58</v>
      </c>
      <c r="V99" s="22">
        <v>98.42</v>
      </c>
      <c r="W99" s="22">
        <v>96.5</v>
      </c>
      <c r="X99" s="22">
        <v>86.95</v>
      </c>
      <c r="Y99" s="22">
        <v>79.099999999999994</v>
      </c>
    </row>
    <row r="100" spans="1:25" ht="12" customHeight="1" x14ac:dyDescent="0.2">
      <c r="A100" s="31">
        <v>26</v>
      </c>
      <c r="B100" s="22">
        <v>74.040000000000006</v>
      </c>
      <c r="C100" s="22">
        <v>69.19</v>
      </c>
      <c r="D100" s="22">
        <v>62.32</v>
      </c>
      <c r="E100" s="22">
        <v>59.33</v>
      </c>
      <c r="F100" s="22">
        <v>62.8</v>
      </c>
      <c r="G100" s="22">
        <v>69.209999999999994</v>
      </c>
      <c r="H100" s="22">
        <v>73.06</v>
      </c>
      <c r="I100" s="22">
        <v>82.73</v>
      </c>
      <c r="J100" s="22">
        <v>88.82</v>
      </c>
      <c r="K100" s="22">
        <v>97.31</v>
      </c>
      <c r="L100" s="22">
        <v>98.87</v>
      </c>
      <c r="M100" s="22">
        <v>97.74</v>
      </c>
      <c r="N100" s="22">
        <v>93.68</v>
      </c>
      <c r="O100" s="22">
        <v>93.72</v>
      </c>
      <c r="P100" s="22">
        <v>92.45</v>
      </c>
      <c r="Q100" s="22">
        <v>88.76</v>
      </c>
      <c r="R100" s="22">
        <v>86.7</v>
      </c>
      <c r="S100" s="22">
        <v>85.95</v>
      </c>
      <c r="T100" s="22">
        <v>87.06</v>
      </c>
      <c r="U100" s="22">
        <v>93.7</v>
      </c>
      <c r="V100" s="22">
        <v>95.83</v>
      </c>
      <c r="W100" s="22">
        <v>91.28</v>
      </c>
      <c r="X100" s="22">
        <v>84.54</v>
      </c>
      <c r="Y100" s="22">
        <v>80.06</v>
      </c>
    </row>
    <row r="101" spans="1:25" ht="12" customHeight="1" x14ac:dyDescent="0.2">
      <c r="A101" s="31">
        <v>27</v>
      </c>
      <c r="B101" s="22">
        <v>73.239999999999995</v>
      </c>
      <c r="C101" s="22">
        <v>69.61</v>
      </c>
      <c r="D101" s="22">
        <v>62.67</v>
      </c>
      <c r="E101" s="22">
        <v>59.63</v>
      </c>
      <c r="F101" s="22">
        <v>62.52</v>
      </c>
      <c r="G101" s="22">
        <v>67.150000000000006</v>
      </c>
      <c r="H101" s="22">
        <v>72</v>
      </c>
      <c r="I101" s="22">
        <v>81.69</v>
      </c>
      <c r="J101" s="22">
        <v>88.67</v>
      </c>
      <c r="K101" s="22">
        <v>94.74</v>
      </c>
      <c r="L101" s="22">
        <v>94.82</v>
      </c>
      <c r="M101" s="22">
        <v>93.04</v>
      </c>
      <c r="N101" s="22">
        <v>91.61</v>
      </c>
      <c r="O101" s="22">
        <v>91.98</v>
      </c>
      <c r="P101" s="22">
        <v>90.45</v>
      </c>
      <c r="Q101" s="22">
        <v>86.97</v>
      </c>
      <c r="R101" s="22">
        <v>85.14</v>
      </c>
      <c r="S101" s="22">
        <v>84.25</v>
      </c>
      <c r="T101" s="22">
        <v>85.08</v>
      </c>
      <c r="U101" s="22">
        <v>90.96</v>
      </c>
      <c r="V101" s="22">
        <v>94.86</v>
      </c>
      <c r="W101" s="22">
        <v>90.45</v>
      </c>
      <c r="X101" s="22">
        <v>82.11</v>
      </c>
      <c r="Y101" s="22">
        <v>75.91</v>
      </c>
    </row>
    <row r="102" spans="1:25" ht="12" customHeight="1" x14ac:dyDescent="0.2">
      <c r="A102" s="31">
        <v>28</v>
      </c>
      <c r="B102" s="22">
        <v>70.849999999999994</v>
      </c>
      <c r="C102" s="22">
        <v>63.55</v>
      </c>
      <c r="D102" s="22">
        <v>58.72</v>
      </c>
      <c r="E102" s="22">
        <v>58.77</v>
      </c>
      <c r="F102" s="22">
        <v>60.79</v>
      </c>
      <c r="G102" s="22">
        <v>66.72</v>
      </c>
      <c r="H102" s="22">
        <v>72.37</v>
      </c>
      <c r="I102" s="22">
        <v>81.64</v>
      </c>
      <c r="J102" s="22">
        <v>87.33</v>
      </c>
      <c r="K102" s="22">
        <v>92.81</v>
      </c>
      <c r="L102" s="22">
        <v>92.92</v>
      </c>
      <c r="M102" s="22">
        <v>92.19</v>
      </c>
      <c r="N102" s="22">
        <v>90.19</v>
      </c>
      <c r="O102" s="22">
        <v>90.12</v>
      </c>
      <c r="P102" s="22">
        <v>89.38</v>
      </c>
      <c r="Q102" s="22">
        <v>85.29</v>
      </c>
      <c r="R102" s="22">
        <v>84.16</v>
      </c>
      <c r="S102" s="22">
        <v>83.35</v>
      </c>
      <c r="T102" s="22">
        <v>83</v>
      </c>
      <c r="U102" s="22">
        <v>89.83</v>
      </c>
      <c r="V102" s="22">
        <v>93.38</v>
      </c>
      <c r="W102" s="22">
        <v>90.14</v>
      </c>
      <c r="X102" s="22">
        <v>81.37</v>
      </c>
      <c r="Y102" s="22">
        <v>73.31</v>
      </c>
    </row>
    <row r="103" spans="1:25" ht="12" customHeight="1" x14ac:dyDescent="0.2">
      <c r="A103" s="31">
        <v>29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1.25" customHeight="1" x14ac:dyDescent="0.2">
      <c r="A104" s="31">
        <v>30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2" customHeight="1" x14ac:dyDescent="0.2">
      <c r="A105" s="31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1">
        <v>1</v>
      </c>
      <c r="B109" s="22">
        <v>44.54</v>
      </c>
      <c r="C109" s="22">
        <v>41.31</v>
      </c>
      <c r="D109" s="22">
        <v>40.01</v>
      </c>
      <c r="E109" s="22">
        <v>38.75</v>
      </c>
      <c r="F109" s="22">
        <v>38.99</v>
      </c>
      <c r="G109" s="22">
        <v>40.03</v>
      </c>
      <c r="H109" s="22">
        <v>40.22</v>
      </c>
      <c r="I109" s="22">
        <v>46.78</v>
      </c>
      <c r="J109" s="22">
        <v>50.25</v>
      </c>
      <c r="K109" s="22">
        <v>53.95</v>
      </c>
      <c r="L109" s="22">
        <v>56.58</v>
      </c>
      <c r="M109" s="22">
        <v>56.29</v>
      </c>
      <c r="N109" s="22">
        <v>54.59</v>
      </c>
      <c r="O109" s="22">
        <v>53.95</v>
      </c>
      <c r="P109" s="22">
        <v>53.11</v>
      </c>
      <c r="Q109" s="22">
        <v>52.59</v>
      </c>
      <c r="R109" s="22">
        <v>51.31</v>
      </c>
      <c r="S109" s="22">
        <v>51.92</v>
      </c>
      <c r="T109" s="22">
        <v>56.01</v>
      </c>
      <c r="U109" s="22">
        <v>56.81</v>
      </c>
      <c r="V109" s="22">
        <v>55.34</v>
      </c>
      <c r="W109" s="22">
        <v>54.43</v>
      </c>
      <c r="X109" s="22">
        <v>51.05</v>
      </c>
      <c r="Y109" s="22">
        <v>47.46</v>
      </c>
    </row>
    <row r="110" spans="1:25" ht="12" customHeight="1" x14ac:dyDescent="0.2">
      <c r="A110" s="31">
        <v>2</v>
      </c>
      <c r="B110" s="22">
        <v>45.65</v>
      </c>
      <c r="C110" s="22">
        <v>41.8</v>
      </c>
      <c r="D110" s="22">
        <v>38.299999999999997</v>
      </c>
      <c r="E110" s="22">
        <v>36.43</v>
      </c>
      <c r="F110" s="22">
        <v>36.29</v>
      </c>
      <c r="G110" s="22">
        <v>37.19</v>
      </c>
      <c r="H110" s="22">
        <v>37.9</v>
      </c>
      <c r="I110" s="22">
        <v>40.619999999999997</v>
      </c>
      <c r="J110" s="22">
        <v>45.41</v>
      </c>
      <c r="K110" s="22">
        <v>47.7</v>
      </c>
      <c r="L110" s="22">
        <v>48.85</v>
      </c>
      <c r="M110" s="22">
        <v>49.03</v>
      </c>
      <c r="N110" s="22">
        <v>48.9</v>
      </c>
      <c r="O110" s="22">
        <v>48.81</v>
      </c>
      <c r="P110" s="22">
        <v>48.71</v>
      </c>
      <c r="Q110" s="22">
        <v>48.72</v>
      </c>
      <c r="R110" s="22">
        <v>48.5</v>
      </c>
      <c r="S110" s="22">
        <v>48.62</v>
      </c>
      <c r="T110" s="22">
        <v>51.87</v>
      </c>
      <c r="U110" s="22">
        <v>55.58</v>
      </c>
      <c r="V110" s="22">
        <v>54.22</v>
      </c>
      <c r="W110" s="22">
        <v>53.3</v>
      </c>
      <c r="X110" s="22">
        <v>49.1</v>
      </c>
      <c r="Y110" s="22">
        <v>47.5</v>
      </c>
    </row>
    <row r="111" spans="1:25" ht="12" customHeight="1" x14ac:dyDescent="0.2">
      <c r="A111" s="31">
        <v>3</v>
      </c>
      <c r="B111" s="22">
        <v>43.9</v>
      </c>
      <c r="C111" s="22">
        <v>41.4</v>
      </c>
      <c r="D111" s="22">
        <v>38.39</v>
      </c>
      <c r="E111" s="22">
        <v>37.020000000000003</v>
      </c>
      <c r="F111" s="22">
        <v>39.15</v>
      </c>
      <c r="G111" s="22">
        <v>41.11</v>
      </c>
      <c r="H111" s="22">
        <v>44.88</v>
      </c>
      <c r="I111" s="22">
        <v>51.25</v>
      </c>
      <c r="J111" s="22">
        <v>57.11</v>
      </c>
      <c r="K111" s="22">
        <v>58.74</v>
      </c>
      <c r="L111" s="22">
        <v>58.87</v>
      </c>
      <c r="M111" s="22">
        <v>60.94</v>
      </c>
      <c r="N111" s="22">
        <v>58.66</v>
      </c>
      <c r="O111" s="22">
        <v>58.61</v>
      </c>
      <c r="P111" s="22">
        <v>58.84</v>
      </c>
      <c r="Q111" s="22">
        <v>57.54</v>
      </c>
      <c r="R111" s="22">
        <v>56.94</v>
      </c>
      <c r="S111" s="22">
        <v>56.44</v>
      </c>
      <c r="T111" s="22">
        <v>57.1</v>
      </c>
      <c r="U111" s="22">
        <v>57.87</v>
      </c>
      <c r="V111" s="22">
        <v>57.76</v>
      </c>
      <c r="W111" s="22">
        <v>56.81</v>
      </c>
      <c r="X111" s="22">
        <v>51.16</v>
      </c>
      <c r="Y111" s="22">
        <v>46.85</v>
      </c>
    </row>
    <row r="112" spans="1:25" ht="12" customHeight="1" x14ac:dyDescent="0.2">
      <c r="A112" s="31">
        <v>4</v>
      </c>
      <c r="B112" s="22">
        <v>41.23</v>
      </c>
      <c r="C112" s="22">
        <v>36.479999999999997</v>
      </c>
      <c r="D112" s="22">
        <v>35.479999999999997</v>
      </c>
      <c r="E112" s="22">
        <v>35.049999999999997</v>
      </c>
      <c r="F112" s="22">
        <v>35.380000000000003</v>
      </c>
      <c r="G112" s="22">
        <v>38.29</v>
      </c>
      <c r="H112" s="22">
        <v>43.31</v>
      </c>
      <c r="I112" s="22">
        <v>48.94</v>
      </c>
      <c r="J112" s="22">
        <v>53.99</v>
      </c>
      <c r="K112" s="22">
        <v>57.12</v>
      </c>
      <c r="L112" s="22">
        <v>57.97</v>
      </c>
      <c r="M112" s="22">
        <v>57.81</v>
      </c>
      <c r="N112" s="22">
        <v>55.73</v>
      </c>
      <c r="O112" s="22">
        <v>55.45</v>
      </c>
      <c r="P112" s="22">
        <v>57.04</v>
      </c>
      <c r="Q112" s="22">
        <v>55.23</v>
      </c>
      <c r="R112" s="22">
        <v>53.51</v>
      </c>
      <c r="S112" s="22">
        <v>53.55</v>
      </c>
      <c r="T112" s="22">
        <v>54.42</v>
      </c>
      <c r="U112" s="22">
        <v>55.76</v>
      </c>
      <c r="V112" s="22">
        <v>55.13</v>
      </c>
      <c r="W112" s="22">
        <v>54.45</v>
      </c>
      <c r="X112" s="22">
        <v>51.16</v>
      </c>
      <c r="Y112" s="22">
        <v>45.25</v>
      </c>
    </row>
    <row r="113" spans="1:25" ht="12" customHeight="1" x14ac:dyDescent="0.2">
      <c r="A113" s="31">
        <v>5</v>
      </c>
      <c r="B113" s="22">
        <v>41.07</v>
      </c>
      <c r="C113" s="22">
        <v>35.67</v>
      </c>
      <c r="D113" s="22">
        <v>34.74</v>
      </c>
      <c r="E113" s="22">
        <v>34.380000000000003</v>
      </c>
      <c r="F113" s="22">
        <v>35.03</v>
      </c>
      <c r="G113" s="22">
        <v>40.15</v>
      </c>
      <c r="H113" s="22">
        <v>42.64</v>
      </c>
      <c r="I113" s="22">
        <v>48.72</v>
      </c>
      <c r="J113" s="22">
        <v>54.45</v>
      </c>
      <c r="K113" s="22">
        <v>57.4</v>
      </c>
      <c r="L113" s="22">
        <v>57.99</v>
      </c>
      <c r="M113" s="22">
        <v>58.37</v>
      </c>
      <c r="N113" s="22">
        <v>56.49</v>
      </c>
      <c r="O113" s="22">
        <v>56.34</v>
      </c>
      <c r="P113" s="22">
        <v>57.69</v>
      </c>
      <c r="Q113" s="22">
        <v>55.88</v>
      </c>
      <c r="R113" s="22">
        <v>54.95</v>
      </c>
      <c r="S113" s="22">
        <v>54.56</v>
      </c>
      <c r="T113" s="22">
        <v>55.25</v>
      </c>
      <c r="U113" s="22">
        <v>56.29</v>
      </c>
      <c r="V113" s="22">
        <v>55.46</v>
      </c>
      <c r="W113" s="22">
        <v>54.89</v>
      </c>
      <c r="X113" s="22">
        <v>50.22</v>
      </c>
      <c r="Y113" s="22">
        <v>43.96</v>
      </c>
    </row>
    <row r="114" spans="1:25" ht="12" customHeight="1" x14ac:dyDescent="0.2">
      <c r="A114" s="31">
        <v>6</v>
      </c>
      <c r="B114" s="22">
        <v>41.78</v>
      </c>
      <c r="C114" s="22">
        <v>39.79</v>
      </c>
      <c r="D114" s="22">
        <v>38.619999999999997</v>
      </c>
      <c r="E114" s="22">
        <v>38.15</v>
      </c>
      <c r="F114" s="22">
        <v>38.770000000000003</v>
      </c>
      <c r="G114" s="22">
        <v>40.5</v>
      </c>
      <c r="H114" s="22">
        <v>43.42</v>
      </c>
      <c r="I114" s="22">
        <v>50.29</v>
      </c>
      <c r="J114" s="22">
        <v>54.45</v>
      </c>
      <c r="K114" s="22">
        <v>58.22</v>
      </c>
      <c r="L114" s="22">
        <v>58.35</v>
      </c>
      <c r="M114" s="22">
        <v>59.79</v>
      </c>
      <c r="N114" s="22">
        <v>55.54</v>
      </c>
      <c r="O114" s="22">
        <v>54.91</v>
      </c>
      <c r="P114" s="22">
        <v>55.66</v>
      </c>
      <c r="Q114" s="22">
        <v>54.45</v>
      </c>
      <c r="R114" s="22">
        <v>53.66</v>
      </c>
      <c r="S114" s="22">
        <v>53.59</v>
      </c>
      <c r="T114" s="22">
        <v>54.09</v>
      </c>
      <c r="U114" s="22">
        <v>55.3</v>
      </c>
      <c r="V114" s="22">
        <v>54.96</v>
      </c>
      <c r="W114" s="22">
        <v>53.93</v>
      </c>
      <c r="X114" s="22">
        <v>48.59</v>
      </c>
      <c r="Y114" s="22">
        <v>44.99</v>
      </c>
    </row>
    <row r="115" spans="1:25" ht="12" customHeight="1" x14ac:dyDescent="0.2">
      <c r="A115" s="31">
        <v>7</v>
      </c>
      <c r="B115" s="22">
        <v>42.32</v>
      </c>
      <c r="C115" s="22">
        <v>39.22</v>
      </c>
      <c r="D115" s="22">
        <v>38.03</v>
      </c>
      <c r="E115" s="22">
        <v>37.6</v>
      </c>
      <c r="F115" s="22">
        <v>37.89</v>
      </c>
      <c r="G115" s="22">
        <v>40.020000000000003</v>
      </c>
      <c r="H115" s="22">
        <v>44.65</v>
      </c>
      <c r="I115" s="22">
        <v>50.11</v>
      </c>
      <c r="J115" s="22">
        <v>55.15</v>
      </c>
      <c r="K115" s="22">
        <v>57.12</v>
      </c>
      <c r="L115" s="22">
        <v>57.09</v>
      </c>
      <c r="M115" s="22">
        <v>59.2</v>
      </c>
      <c r="N115" s="22">
        <v>56.91</v>
      </c>
      <c r="O115" s="22">
        <v>56.79</v>
      </c>
      <c r="P115" s="22">
        <v>57.39</v>
      </c>
      <c r="Q115" s="22">
        <v>55.68</v>
      </c>
      <c r="R115" s="22">
        <v>54.68</v>
      </c>
      <c r="S115" s="22">
        <v>54.25</v>
      </c>
      <c r="T115" s="22">
        <v>55.2</v>
      </c>
      <c r="U115" s="22">
        <v>56.41</v>
      </c>
      <c r="V115" s="22">
        <v>55.51</v>
      </c>
      <c r="W115" s="22">
        <v>54.92</v>
      </c>
      <c r="X115" s="22">
        <v>50.78</v>
      </c>
      <c r="Y115" s="22">
        <v>43.26</v>
      </c>
    </row>
    <row r="116" spans="1:25" ht="12" customHeight="1" x14ac:dyDescent="0.2">
      <c r="A116" s="31">
        <v>8</v>
      </c>
      <c r="B116" s="22">
        <v>47.14</v>
      </c>
      <c r="C116" s="22">
        <v>43.85</v>
      </c>
      <c r="D116" s="22">
        <v>40.39</v>
      </c>
      <c r="E116" s="22">
        <v>39.67</v>
      </c>
      <c r="F116" s="22">
        <v>39.71</v>
      </c>
      <c r="G116" s="22">
        <v>40.409999999999997</v>
      </c>
      <c r="H116" s="22">
        <v>41.71</v>
      </c>
      <c r="I116" s="22">
        <v>46.22</v>
      </c>
      <c r="J116" s="22">
        <v>48.35</v>
      </c>
      <c r="K116" s="22">
        <v>52.58</v>
      </c>
      <c r="L116" s="22">
        <v>53.84</v>
      </c>
      <c r="M116" s="22">
        <v>53.8</v>
      </c>
      <c r="N116" s="22">
        <v>53.39</v>
      </c>
      <c r="O116" s="22">
        <v>52.41</v>
      </c>
      <c r="P116" s="22">
        <v>52.09</v>
      </c>
      <c r="Q116" s="22">
        <v>49.87</v>
      </c>
      <c r="R116" s="22">
        <v>49.15</v>
      </c>
      <c r="S116" s="22">
        <v>49.64</v>
      </c>
      <c r="T116" s="22">
        <v>53.67</v>
      </c>
      <c r="U116" s="22">
        <v>56.07</v>
      </c>
      <c r="V116" s="22">
        <v>54.76</v>
      </c>
      <c r="W116" s="22">
        <v>54.23</v>
      </c>
      <c r="X116" s="22">
        <v>50.81</v>
      </c>
      <c r="Y116" s="22">
        <v>47.66</v>
      </c>
    </row>
    <row r="117" spans="1:25" ht="12" customHeight="1" x14ac:dyDescent="0.2">
      <c r="A117" s="31">
        <v>9</v>
      </c>
      <c r="B117" s="22">
        <v>44.62</v>
      </c>
      <c r="C117" s="22">
        <v>40.729999999999997</v>
      </c>
      <c r="D117" s="22">
        <v>39.799999999999997</v>
      </c>
      <c r="E117" s="22">
        <v>36.31</v>
      </c>
      <c r="F117" s="22">
        <v>35.950000000000003</v>
      </c>
      <c r="G117" s="22">
        <v>37</v>
      </c>
      <c r="H117" s="22">
        <v>39.08</v>
      </c>
      <c r="I117" s="22">
        <v>39.96</v>
      </c>
      <c r="J117" s="22">
        <v>43.51</v>
      </c>
      <c r="K117" s="22">
        <v>47.25</v>
      </c>
      <c r="L117" s="22">
        <v>48.28</v>
      </c>
      <c r="M117" s="22">
        <v>48.76</v>
      </c>
      <c r="N117" s="22">
        <v>48.44</v>
      </c>
      <c r="O117" s="22">
        <v>48.22</v>
      </c>
      <c r="P117" s="22">
        <v>48.07</v>
      </c>
      <c r="Q117" s="22">
        <v>47.85</v>
      </c>
      <c r="R117" s="22">
        <v>47.86</v>
      </c>
      <c r="S117" s="22">
        <v>48.6</v>
      </c>
      <c r="T117" s="22">
        <v>50.9</v>
      </c>
      <c r="U117" s="22">
        <v>55.6</v>
      </c>
      <c r="V117" s="22">
        <v>54.17</v>
      </c>
      <c r="W117" s="22">
        <v>53.35</v>
      </c>
      <c r="X117" s="22">
        <v>49.07</v>
      </c>
      <c r="Y117" s="22">
        <v>46.36</v>
      </c>
    </row>
    <row r="118" spans="1:25" ht="12" customHeight="1" x14ac:dyDescent="0.2">
      <c r="A118" s="31">
        <v>10</v>
      </c>
      <c r="B118" s="22">
        <v>40.880000000000003</v>
      </c>
      <c r="C118" s="22">
        <v>36.18</v>
      </c>
      <c r="D118" s="22">
        <v>34.51</v>
      </c>
      <c r="E118" s="22">
        <v>33.71</v>
      </c>
      <c r="F118" s="22">
        <v>33.729999999999997</v>
      </c>
      <c r="G118" s="22">
        <v>36.450000000000003</v>
      </c>
      <c r="H118" s="22">
        <v>41.07</v>
      </c>
      <c r="I118" s="22">
        <v>48.17</v>
      </c>
      <c r="J118" s="22">
        <v>53.63</v>
      </c>
      <c r="K118" s="22">
        <v>56.05</v>
      </c>
      <c r="L118" s="22">
        <v>56.69</v>
      </c>
      <c r="M118" s="22">
        <v>59.19</v>
      </c>
      <c r="N118" s="22">
        <v>56.16</v>
      </c>
      <c r="O118" s="22">
        <v>56.3</v>
      </c>
      <c r="P118" s="22">
        <v>56.96</v>
      </c>
      <c r="Q118" s="22">
        <v>55.59</v>
      </c>
      <c r="R118" s="22">
        <v>54.41</v>
      </c>
      <c r="S118" s="22">
        <v>54.03</v>
      </c>
      <c r="T118" s="22">
        <v>54.98</v>
      </c>
      <c r="U118" s="22">
        <v>56.21</v>
      </c>
      <c r="V118" s="22">
        <v>55.98</v>
      </c>
      <c r="W118" s="22">
        <v>55.19</v>
      </c>
      <c r="X118" s="22">
        <v>49.33</v>
      </c>
      <c r="Y118" s="22">
        <v>45.09</v>
      </c>
    </row>
    <row r="119" spans="1:25" ht="12" customHeight="1" x14ac:dyDescent="0.2">
      <c r="A119" s="31">
        <v>11</v>
      </c>
      <c r="B119" s="22">
        <v>41.02</v>
      </c>
      <c r="C119" s="22">
        <v>36.61</v>
      </c>
      <c r="D119" s="22">
        <v>34.81</v>
      </c>
      <c r="E119" s="22">
        <v>33.950000000000003</v>
      </c>
      <c r="F119" s="22">
        <v>34.479999999999997</v>
      </c>
      <c r="G119" s="22">
        <v>37.14</v>
      </c>
      <c r="H119" s="22">
        <v>41.75</v>
      </c>
      <c r="I119" s="22">
        <v>48.38</v>
      </c>
      <c r="J119" s="22">
        <v>51.89</v>
      </c>
      <c r="K119" s="22">
        <v>55.78</v>
      </c>
      <c r="L119" s="22">
        <v>56.43</v>
      </c>
      <c r="M119" s="22">
        <v>57.82</v>
      </c>
      <c r="N119" s="22">
        <v>55.19</v>
      </c>
      <c r="O119" s="22">
        <v>55.18</v>
      </c>
      <c r="P119" s="22">
        <v>55.96</v>
      </c>
      <c r="Q119" s="22">
        <v>54.14</v>
      </c>
      <c r="R119" s="22">
        <v>52.81</v>
      </c>
      <c r="S119" s="22">
        <v>52.24</v>
      </c>
      <c r="T119" s="22">
        <v>54.38</v>
      </c>
      <c r="U119" s="22">
        <v>56.11</v>
      </c>
      <c r="V119" s="22">
        <v>55.39</v>
      </c>
      <c r="W119" s="22">
        <v>54.36</v>
      </c>
      <c r="X119" s="22">
        <v>48.67</v>
      </c>
      <c r="Y119" s="22">
        <v>45.08</v>
      </c>
    </row>
    <row r="120" spans="1:25" ht="12" customHeight="1" x14ac:dyDescent="0.2">
      <c r="A120" s="31">
        <v>12</v>
      </c>
      <c r="B120" s="22">
        <v>43.31</v>
      </c>
      <c r="C120" s="22">
        <v>41.28</v>
      </c>
      <c r="D120" s="22">
        <v>38.76</v>
      </c>
      <c r="E120" s="22">
        <v>36</v>
      </c>
      <c r="F120" s="22">
        <v>37.57</v>
      </c>
      <c r="G120" s="22">
        <v>39.93</v>
      </c>
      <c r="H120" s="22">
        <v>42.49</v>
      </c>
      <c r="I120" s="22">
        <v>47.99</v>
      </c>
      <c r="J120" s="22">
        <v>53.58</v>
      </c>
      <c r="K120" s="22">
        <v>57.59</v>
      </c>
      <c r="L120" s="22">
        <v>58.56</v>
      </c>
      <c r="M120" s="22">
        <v>60.37</v>
      </c>
      <c r="N120" s="22">
        <v>57.68</v>
      </c>
      <c r="O120" s="22">
        <v>58.1</v>
      </c>
      <c r="P120" s="22">
        <v>58.62</v>
      </c>
      <c r="Q120" s="22">
        <v>56.97</v>
      </c>
      <c r="R120" s="22">
        <v>56.4</v>
      </c>
      <c r="S120" s="22">
        <v>55.4</v>
      </c>
      <c r="T120" s="22">
        <v>56.52</v>
      </c>
      <c r="U120" s="22">
        <v>58.48</v>
      </c>
      <c r="V120" s="22">
        <v>58.31</v>
      </c>
      <c r="W120" s="22">
        <v>56.98</v>
      </c>
      <c r="X120" s="22">
        <v>48.73</v>
      </c>
      <c r="Y120" s="22">
        <v>45.97</v>
      </c>
    </row>
    <row r="121" spans="1:25" ht="12" customHeight="1" x14ac:dyDescent="0.2">
      <c r="A121" s="31">
        <v>13</v>
      </c>
      <c r="B121" s="22">
        <v>42.83</v>
      </c>
      <c r="C121" s="22">
        <v>41.41</v>
      </c>
      <c r="D121" s="22">
        <v>39.79</v>
      </c>
      <c r="E121" s="22">
        <v>37.42</v>
      </c>
      <c r="F121" s="22">
        <v>39.700000000000003</v>
      </c>
      <c r="G121" s="22">
        <v>41.04</v>
      </c>
      <c r="H121" s="22">
        <v>42.82</v>
      </c>
      <c r="I121" s="22">
        <v>48.25</v>
      </c>
      <c r="J121" s="22">
        <v>55.94</v>
      </c>
      <c r="K121" s="22">
        <v>61.29</v>
      </c>
      <c r="L121" s="22">
        <v>63.56</v>
      </c>
      <c r="M121" s="22">
        <v>67.13</v>
      </c>
      <c r="N121" s="22">
        <v>61.84</v>
      </c>
      <c r="O121" s="22">
        <v>62.29</v>
      </c>
      <c r="P121" s="22">
        <v>63.77</v>
      </c>
      <c r="Q121" s="22">
        <v>60.97</v>
      </c>
      <c r="R121" s="22">
        <v>59.84</v>
      </c>
      <c r="S121" s="22">
        <v>56.89</v>
      </c>
      <c r="T121" s="22">
        <v>58.43</v>
      </c>
      <c r="U121" s="22">
        <v>63.09</v>
      </c>
      <c r="V121" s="22">
        <v>61.59</v>
      </c>
      <c r="W121" s="22">
        <v>58.13</v>
      </c>
      <c r="X121" s="22">
        <v>50.79</v>
      </c>
      <c r="Y121" s="22">
        <v>45.96</v>
      </c>
    </row>
    <row r="122" spans="1:25" ht="12" customHeight="1" x14ac:dyDescent="0.2">
      <c r="A122" s="31">
        <v>14</v>
      </c>
      <c r="B122" s="22">
        <v>42.28</v>
      </c>
      <c r="C122" s="22">
        <v>41.17</v>
      </c>
      <c r="D122" s="22">
        <v>39.44</v>
      </c>
      <c r="E122" s="22">
        <v>34.61</v>
      </c>
      <c r="F122" s="22">
        <v>38</v>
      </c>
      <c r="G122" s="22">
        <v>40.11</v>
      </c>
      <c r="H122" s="22">
        <v>41.74</v>
      </c>
      <c r="I122" s="22">
        <v>47.37</v>
      </c>
      <c r="J122" s="22">
        <v>54.33</v>
      </c>
      <c r="K122" s="22">
        <v>56.63</v>
      </c>
      <c r="L122" s="22">
        <v>56.99</v>
      </c>
      <c r="M122" s="22">
        <v>59.96</v>
      </c>
      <c r="N122" s="22">
        <v>56.76</v>
      </c>
      <c r="O122" s="22">
        <v>56.8</v>
      </c>
      <c r="P122" s="22">
        <v>56.75</v>
      </c>
      <c r="Q122" s="22">
        <v>55.68</v>
      </c>
      <c r="R122" s="22">
        <v>51.64</v>
      </c>
      <c r="S122" s="22">
        <v>50.6</v>
      </c>
      <c r="T122" s="22">
        <v>51.96</v>
      </c>
      <c r="U122" s="22">
        <v>55.36</v>
      </c>
      <c r="V122" s="22">
        <v>55.36</v>
      </c>
      <c r="W122" s="22">
        <v>52.5</v>
      </c>
      <c r="X122" s="22">
        <v>47.23</v>
      </c>
      <c r="Y122" s="22">
        <v>43.16</v>
      </c>
    </row>
    <row r="123" spans="1:25" ht="12" customHeight="1" x14ac:dyDescent="0.2">
      <c r="A123" s="31">
        <v>15</v>
      </c>
      <c r="B123" s="22">
        <v>43.94</v>
      </c>
      <c r="C123" s="22">
        <v>41.94</v>
      </c>
      <c r="D123" s="22">
        <v>41.39</v>
      </c>
      <c r="E123" s="22">
        <v>39.53</v>
      </c>
      <c r="F123" s="22">
        <v>40</v>
      </c>
      <c r="G123" s="22">
        <v>40.5</v>
      </c>
      <c r="H123" s="22">
        <v>41.51</v>
      </c>
      <c r="I123" s="22">
        <v>42.9</v>
      </c>
      <c r="J123" s="22">
        <v>45.57</v>
      </c>
      <c r="K123" s="22">
        <v>47.71</v>
      </c>
      <c r="L123" s="22">
        <v>49.16</v>
      </c>
      <c r="M123" s="22">
        <v>49.39</v>
      </c>
      <c r="N123" s="22">
        <v>48.57</v>
      </c>
      <c r="O123" s="22">
        <v>48.06</v>
      </c>
      <c r="P123" s="22">
        <v>47.77</v>
      </c>
      <c r="Q123" s="22">
        <v>47.46</v>
      </c>
      <c r="R123" s="22">
        <v>47.53</v>
      </c>
      <c r="S123" s="22">
        <v>46.85</v>
      </c>
      <c r="T123" s="22">
        <v>49.82</v>
      </c>
      <c r="U123" s="22">
        <v>52.49</v>
      </c>
      <c r="V123" s="22">
        <v>51.47</v>
      </c>
      <c r="W123" s="22">
        <v>49.77</v>
      </c>
      <c r="X123" s="22">
        <v>47.48</v>
      </c>
      <c r="Y123" s="22">
        <v>43.45</v>
      </c>
    </row>
    <row r="124" spans="1:25" ht="12" customHeight="1" x14ac:dyDescent="0.2">
      <c r="A124" s="31">
        <v>16</v>
      </c>
      <c r="B124" s="22">
        <v>41.09</v>
      </c>
      <c r="C124" s="22">
        <v>40.090000000000003</v>
      </c>
      <c r="D124" s="22">
        <v>37.25</v>
      </c>
      <c r="E124" s="22">
        <v>34.619999999999997</v>
      </c>
      <c r="F124" s="22">
        <v>34.71</v>
      </c>
      <c r="G124" s="22">
        <v>37.619999999999997</v>
      </c>
      <c r="H124" s="22">
        <v>38.880000000000003</v>
      </c>
      <c r="I124" s="22">
        <v>40.630000000000003</v>
      </c>
      <c r="J124" s="22">
        <v>42</v>
      </c>
      <c r="K124" s="22">
        <v>44.86</v>
      </c>
      <c r="L124" s="22">
        <v>47.03</v>
      </c>
      <c r="M124" s="22">
        <v>47.88</v>
      </c>
      <c r="N124" s="22">
        <v>47.43</v>
      </c>
      <c r="O124" s="22">
        <v>47.3</v>
      </c>
      <c r="P124" s="22">
        <v>47.17</v>
      </c>
      <c r="Q124" s="22">
        <v>46.94</v>
      </c>
      <c r="R124" s="22">
        <v>46.8</v>
      </c>
      <c r="S124" s="22">
        <v>46.91</v>
      </c>
      <c r="T124" s="22">
        <v>50.22</v>
      </c>
      <c r="U124" s="22">
        <v>54.09</v>
      </c>
      <c r="V124" s="22">
        <v>52.87</v>
      </c>
      <c r="W124" s="22">
        <v>52.08</v>
      </c>
      <c r="X124" s="22">
        <v>47.01</v>
      </c>
      <c r="Y124" s="22">
        <v>45.16</v>
      </c>
    </row>
    <row r="125" spans="1:25" ht="12" customHeight="1" x14ac:dyDescent="0.2">
      <c r="A125" s="31">
        <v>17</v>
      </c>
      <c r="B125" s="22">
        <v>42.34</v>
      </c>
      <c r="C125" s="22">
        <v>41.01</v>
      </c>
      <c r="D125" s="22">
        <v>36.299999999999997</v>
      </c>
      <c r="E125" s="22">
        <v>36.33</v>
      </c>
      <c r="F125" s="22">
        <v>38.03</v>
      </c>
      <c r="G125" s="22">
        <v>40.33</v>
      </c>
      <c r="H125" s="22">
        <v>43.49</v>
      </c>
      <c r="I125" s="22">
        <v>50.71</v>
      </c>
      <c r="J125" s="22">
        <v>53.89</v>
      </c>
      <c r="K125" s="22">
        <v>59.48</v>
      </c>
      <c r="L125" s="22">
        <v>60.18</v>
      </c>
      <c r="M125" s="22">
        <v>60.94</v>
      </c>
      <c r="N125" s="22">
        <v>59.18</v>
      </c>
      <c r="O125" s="22">
        <v>58.92</v>
      </c>
      <c r="P125" s="22">
        <v>59.55</v>
      </c>
      <c r="Q125" s="22">
        <v>57.13</v>
      </c>
      <c r="R125" s="22">
        <v>55.88</v>
      </c>
      <c r="S125" s="22">
        <v>54.96</v>
      </c>
      <c r="T125" s="22">
        <v>55.64</v>
      </c>
      <c r="U125" s="22">
        <v>59.52</v>
      </c>
      <c r="V125" s="22">
        <v>59.53</v>
      </c>
      <c r="W125" s="22">
        <v>55.97</v>
      </c>
      <c r="X125" s="22">
        <v>51.53</v>
      </c>
      <c r="Y125" s="22">
        <v>46.07</v>
      </c>
    </row>
    <row r="126" spans="1:25" x14ac:dyDescent="0.2">
      <c r="A126" s="31">
        <v>18</v>
      </c>
      <c r="B126" s="22">
        <v>41.38</v>
      </c>
      <c r="C126" s="22">
        <v>37.29</v>
      </c>
      <c r="D126" s="22">
        <v>34.74</v>
      </c>
      <c r="E126" s="22">
        <v>34.159999999999997</v>
      </c>
      <c r="F126" s="22">
        <v>35.36</v>
      </c>
      <c r="G126" s="22">
        <v>40.270000000000003</v>
      </c>
      <c r="H126" s="22">
        <v>41.85</v>
      </c>
      <c r="I126" s="22">
        <v>48.01</v>
      </c>
      <c r="J126" s="22">
        <v>50.85</v>
      </c>
      <c r="K126" s="22">
        <v>56.92</v>
      </c>
      <c r="L126" s="22">
        <v>58.14</v>
      </c>
      <c r="M126" s="22">
        <v>57.3</v>
      </c>
      <c r="N126" s="22">
        <v>55.24</v>
      </c>
      <c r="O126" s="22">
        <v>55.2</v>
      </c>
      <c r="P126" s="22">
        <v>56.02</v>
      </c>
      <c r="Q126" s="22">
        <v>52.81</v>
      </c>
      <c r="R126" s="22">
        <v>51.16</v>
      </c>
      <c r="S126" s="22">
        <v>50.42</v>
      </c>
      <c r="T126" s="22">
        <v>51.1</v>
      </c>
      <c r="U126" s="22">
        <v>54.87</v>
      </c>
      <c r="V126" s="22">
        <v>54.95</v>
      </c>
      <c r="W126" s="22">
        <v>51.72</v>
      </c>
      <c r="X126" s="22">
        <v>48.98</v>
      </c>
      <c r="Y126" s="22">
        <v>45.73</v>
      </c>
    </row>
    <row r="127" spans="1:25" ht="12" customHeight="1" x14ac:dyDescent="0.2">
      <c r="A127" s="31">
        <v>19</v>
      </c>
      <c r="B127" s="22">
        <v>40.869999999999997</v>
      </c>
      <c r="C127" s="22">
        <v>37.53</v>
      </c>
      <c r="D127" s="22">
        <v>34.53</v>
      </c>
      <c r="E127" s="22">
        <v>33.51</v>
      </c>
      <c r="F127" s="22">
        <v>35.979999999999997</v>
      </c>
      <c r="G127" s="22">
        <v>36.74</v>
      </c>
      <c r="H127" s="22">
        <v>40.9</v>
      </c>
      <c r="I127" s="22">
        <v>47.53</v>
      </c>
      <c r="J127" s="22">
        <v>50.01</v>
      </c>
      <c r="K127" s="22">
        <v>54.88</v>
      </c>
      <c r="L127" s="22">
        <v>55.48</v>
      </c>
      <c r="M127" s="22">
        <v>55.2</v>
      </c>
      <c r="N127" s="22">
        <v>54.69</v>
      </c>
      <c r="O127" s="22">
        <v>55.12</v>
      </c>
      <c r="P127" s="22">
        <v>55.36</v>
      </c>
      <c r="Q127" s="22">
        <v>53.76</v>
      </c>
      <c r="R127" s="22">
        <v>51.61</v>
      </c>
      <c r="S127" s="22">
        <v>51.02</v>
      </c>
      <c r="T127" s="22">
        <v>51.67</v>
      </c>
      <c r="U127" s="22">
        <v>55.82</v>
      </c>
      <c r="V127" s="22">
        <v>56.09</v>
      </c>
      <c r="W127" s="22">
        <v>54.31</v>
      </c>
      <c r="X127" s="22">
        <v>48.82</v>
      </c>
      <c r="Y127" s="22">
        <v>43.89</v>
      </c>
    </row>
    <row r="128" spans="1:25" ht="12" customHeight="1" x14ac:dyDescent="0.2">
      <c r="A128" s="31">
        <v>20</v>
      </c>
      <c r="B128" s="22">
        <v>41.55</v>
      </c>
      <c r="C128" s="22">
        <v>39.72</v>
      </c>
      <c r="D128" s="22">
        <v>36.020000000000003</v>
      </c>
      <c r="E128" s="22">
        <v>35.26</v>
      </c>
      <c r="F128" s="22">
        <v>38.04</v>
      </c>
      <c r="G128" s="22">
        <v>38.57</v>
      </c>
      <c r="H128" s="22">
        <v>41.53</v>
      </c>
      <c r="I128" s="22">
        <v>48.17</v>
      </c>
      <c r="J128" s="22">
        <v>50.74</v>
      </c>
      <c r="K128" s="22">
        <v>56.79</v>
      </c>
      <c r="L128" s="22">
        <v>56.73</v>
      </c>
      <c r="M128" s="22">
        <v>55.61</v>
      </c>
      <c r="N128" s="22">
        <v>54.11</v>
      </c>
      <c r="O128" s="22">
        <v>54.38</v>
      </c>
      <c r="P128" s="22">
        <v>54.62</v>
      </c>
      <c r="Q128" s="22">
        <v>52.59</v>
      </c>
      <c r="R128" s="22">
        <v>51.28</v>
      </c>
      <c r="S128" s="22">
        <v>50.43</v>
      </c>
      <c r="T128" s="22">
        <v>50.61</v>
      </c>
      <c r="U128" s="22">
        <v>55.74</v>
      </c>
      <c r="V128" s="22">
        <v>55.78</v>
      </c>
      <c r="W128" s="22">
        <v>53.01</v>
      </c>
      <c r="X128" s="22">
        <v>49.53</v>
      </c>
      <c r="Y128" s="22">
        <v>44.38</v>
      </c>
    </row>
    <row r="129" spans="1:25" ht="12" customHeight="1" x14ac:dyDescent="0.2">
      <c r="A129" s="31">
        <v>21</v>
      </c>
      <c r="B129" s="22">
        <v>41.22</v>
      </c>
      <c r="C129" s="22">
        <v>39.36</v>
      </c>
      <c r="D129" s="22">
        <v>36.68</v>
      </c>
      <c r="E129" s="22">
        <v>34.479999999999997</v>
      </c>
      <c r="F129" s="22">
        <v>36.880000000000003</v>
      </c>
      <c r="G129" s="22">
        <v>38.090000000000003</v>
      </c>
      <c r="H129" s="22">
        <v>41.43</v>
      </c>
      <c r="I129" s="22">
        <v>47.94</v>
      </c>
      <c r="J129" s="22">
        <v>50.56</v>
      </c>
      <c r="K129" s="22">
        <v>57.03</v>
      </c>
      <c r="L129" s="22">
        <v>56.47</v>
      </c>
      <c r="M129" s="22">
        <v>56.26</v>
      </c>
      <c r="N129" s="22">
        <v>52.65</v>
      </c>
      <c r="O129" s="22">
        <v>52.63</v>
      </c>
      <c r="P129" s="22">
        <v>52.21</v>
      </c>
      <c r="Q129" s="22">
        <v>50.47</v>
      </c>
      <c r="R129" s="22">
        <v>49.8</v>
      </c>
      <c r="S129" s="22">
        <v>49.41</v>
      </c>
      <c r="T129" s="22">
        <v>49.85</v>
      </c>
      <c r="U129" s="22">
        <v>53.11</v>
      </c>
      <c r="V129" s="22">
        <v>54.27</v>
      </c>
      <c r="W129" s="22">
        <v>52.06</v>
      </c>
      <c r="X129" s="22">
        <v>48.88</v>
      </c>
      <c r="Y129" s="22">
        <v>43.01</v>
      </c>
    </row>
    <row r="130" spans="1:25" ht="12" customHeight="1" x14ac:dyDescent="0.2">
      <c r="A130" s="31">
        <v>22</v>
      </c>
      <c r="B130" s="22">
        <v>43.21</v>
      </c>
      <c r="C130" s="22">
        <v>41.93</v>
      </c>
      <c r="D130" s="22">
        <v>41.08</v>
      </c>
      <c r="E130" s="22">
        <v>39.1</v>
      </c>
      <c r="F130" s="22">
        <v>39.65</v>
      </c>
      <c r="G130" s="22">
        <v>38.79</v>
      </c>
      <c r="H130" s="22">
        <v>37.22</v>
      </c>
      <c r="I130" s="22">
        <v>40.33</v>
      </c>
      <c r="J130" s="22">
        <v>45.08</v>
      </c>
      <c r="K130" s="22">
        <v>47.74</v>
      </c>
      <c r="L130" s="22">
        <v>48.92</v>
      </c>
      <c r="M130" s="22">
        <v>48.76</v>
      </c>
      <c r="N130" s="22">
        <v>48.47</v>
      </c>
      <c r="O130" s="22">
        <v>48.27</v>
      </c>
      <c r="P130" s="22">
        <v>48.03</v>
      </c>
      <c r="Q130" s="22">
        <v>47.73</v>
      </c>
      <c r="R130" s="22">
        <v>47.38</v>
      </c>
      <c r="S130" s="22">
        <v>46.75</v>
      </c>
      <c r="T130" s="22">
        <v>50.09</v>
      </c>
      <c r="U130" s="22">
        <v>52.08</v>
      </c>
      <c r="V130" s="22">
        <v>51.76</v>
      </c>
      <c r="W130" s="22">
        <v>49.97</v>
      </c>
      <c r="X130" s="22">
        <v>48.97</v>
      </c>
      <c r="Y130" s="22">
        <v>42.8</v>
      </c>
    </row>
    <row r="131" spans="1:25" x14ac:dyDescent="0.2">
      <c r="A131" s="31">
        <v>23</v>
      </c>
      <c r="B131" s="22">
        <v>42</v>
      </c>
      <c r="C131" s="22">
        <v>37.42</v>
      </c>
      <c r="D131" s="22">
        <v>34.6</v>
      </c>
      <c r="E131" s="22">
        <v>32.22</v>
      </c>
      <c r="F131" s="22">
        <v>32.25</v>
      </c>
      <c r="G131" s="22">
        <v>31.84</v>
      </c>
      <c r="H131" s="22">
        <v>34.520000000000003</v>
      </c>
      <c r="I131" s="22">
        <v>32.770000000000003</v>
      </c>
      <c r="J131" s="22">
        <v>40.43</v>
      </c>
      <c r="K131" s="22">
        <v>42.46</v>
      </c>
      <c r="L131" s="22">
        <v>43.05</v>
      </c>
      <c r="M131" s="22">
        <v>43.74</v>
      </c>
      <c r="N131" s="22">
        <v>43.9</v>
      </c>
      <c r="O131" s="22">
        <v>43.71</v>
      </c>
      <c r="P131" s="22">
        <v>43.6</v>
      </c>
      <c r="Q131" s="22">
        <v>43.64</v>
      </c>
      <c r="R131" s="22">
        <v>43.07</v>
      </c>
      <c r="S131" s="22">
        <v>43.27</v>
      </c>
      <c r="T131" s="22">
        <v>48.07</v>
      </c>
      <c r="U131" s="22">
        <v>51.62</v>
      </c>
      <c r="V131" s="22">
        <v>51.49</v>
      </c>
      <c r="W131" s="22">
        <v>49.65</v>
      </c>
      <c r="X131" s="22">
        <v>45.44</v>
      </c>
      <c r="Y131" s="22">
        <v>42.74</v>
      </c>
    </row>
    <row r="132" spans="1:25" ht="12" customHeight="1" x14ac:dyDescent="0.2">
      <c r="A132" s="31">
        <v>24</v>
      </c>
      <c r="B132" s="22">
        <v>40.64</v>
      </c>
      <c r="C132" s="22">
        <v>37.44</v>
      </c>
      <c r="D132" s="22">
        <v>33.53</v>
      </c>
      <c r="E132" s="22">
        <v>32</v>
      </c>
      <c r="F132" s="22">
        <v>34.25</v>
      </c>
      <c r="G132" s="22">
        <v>34.869999999999997</v>
      </c>
      <c r="H132" s="22">
        <v>38.31</v>
      </c>
      <c r="I132" s="22">
        <v>46.44</v>
      </c>
      <c r="J132" s="22">
        <v>49.46</v>
      </c>
      <c r="K132" s="22">
        <v>52.88</v>
      </c>
      <c r="L132" s="22">
        <v>53.7</v>
      </c>
      <c r="M132" s="22">
        <v>54.22</v>
      </c>
      <c r="N132" s="22">
        <v>52.08</v>
      </c>
      <c r="O132" s="22">
        <v>52.18</v>
      </c>
      <c r="P132" s="22">
        <v>52.42</v>
      </c>
      <c r="Q132" s="22">
        <v>51.26</v>
      </c>
      <c r="R132" s="22">
        <v>50.73</v>
      </c>
      <c r="S132" s="22">
        <v>50.16</v>
      </c>
      <c r="T132" s="22">
        <v>50.32</v>
      </c>
      <c r="U132" s="22">
        <v>53.71</v>
      </c>
      <c r="V132" s="22">
        <v>54.43</v>
      </c>
      <c r="W132" s="22">
        <v>52.56</v>
      </c>
      <c r="X132" s="22">
        <v>48.91</v>
      </c>
      <c r="Y132" s="22">
        <v>42.38</v>
      </c>
    </row>
    <row r="133" spans="1:25" ht="12" customHeight="1" x14ac:dyDescent="0.2">
      <c r="A133" s="31">
        <v>25</v>
      </c>
      <c r="B133" s="22">
        <v>42.79</v>
      </c>
      <c r="C133" s="22">
        <v>39.56</v>
      </c>
      <c r="D133" s="22">
        <v>36.26</v>
      </c>
      <c r="E133" s="22">
        <v>35.07</v>
      </c>
      <c r="F133" s="22">
        <v>37.869999999999997</v>
      </c>
      <c r="G133" s="22">
        <v>40.6</v>
      </c>
      <c r="H133" s="22">
        <v>42.44</v>
      </c>
      <c r="I133" s="22">
        <v>48.38</v>
      </c>
      <c r="J133" s="22">
        <v>52.79</v>
      </c>
      <c r="K133" s="22">
        <v>55.7</v>
      </c>
      <c r="L133" s="22">
        <v>56.53</v>
      </c>
      <c r="M133" s="22">
        <v>54.75</v>
      </c>
      <c r="N133" s="22">
        <v>54.85</v>
      </c>
      <c r="O133" s="22">
        <v>54.34</v>
      </c>
      <c r="P133" s="22">
        <v>54.7</v>
      </c>
      <c r="Q133" s="22">
        <v>53.35</v>
      </c>
      <c r="R133" s="22">
        <v>52.44</v>
      </c>
      <c r="S133" s="22">
        <v>51.38</v>
      </c>
      <c r="T133" s="22">
        <v>53.18</v>
      </c>
      <c r="U133" s="22">
        <v>55.4</v>
      </c>
      <c r="V133" s="22">
        <v>57.65</v>
      </c>
      <c r="W133" s="22">
        <v>56.53</v>
      </c>
      <c r="X133" s="22">
        <v>50.93</v>
      </c>
      <c r="Y133" s="22">
        <v>46.33</v>
      </c>
    </row>
    <row r="134" spans="1:25" ht="12" customHeight="1" x14ac:dyDescent="0.2">
      <c r="A134" s="31">
        <v>26</v>
      </c>
      <c r="B134" s="22">
        <v>43.37</v>
      </c>
      <c r="C134" s="22">
        <v>40.53</v>
      </c>
      <c r="D134" s="22">
        <v>36.51</v>
      </c>
      <c r="E134" s="22">
        <v>34.75</v>
      </c>
      <c r="F134" s="22">
        <v>36.78</v>
      </c>
      <c r="G134" s="22">
        <v>40.54</v>
      </c>
      <c r="H134" s="22">
        <v>42.8</v>
      </c>
      <c r="I134" s="22">
        <v>48.46</v>
      </c>
      <c r="J134" s="22">
        <v>52.03</v>
      </c>
      <c r="K134" s="22">
        <v>57</v>
      </c>
      <c r="L134" s="22">
        <v>57.92</v>
      </c>
      <c r="M134" s="22">
        <v>57.25</v>
      </c>
      <c r="N134" s="22">
        <v>54.88</v>
      </c>
      <c r="O134" s="22">
        <v>54.9</v>
      </c>
      <c r="P134" s="22">
        <v>54.15</v>
      </c>
      <c r="Q134" s="22">
        <v>51.99</v>
      </c>
      <c r="R134" s="22">
        <v>50.79</v>
      </c>
      <c r="S134" s="22">
        <v>50.35</v>
      </c>
      <c r="T134" s="22">
        <v>51</v>
      </c>
      <c r="U134" s="22">
        <v>54.89</v>
      </c>
      <c r="V134" s="22">
        <v>56.14</v>
      </c>
      <c r="W134" s="22">
        <v>53.47</v>
      </c>
      <c r="X134" s="22">
        <v>49.52</v>
      </c>
      <c r="Y134" s="22">
        <v>46.89</v>
      </c>
    </row>
    <row r="135" spans="1:25" ht="12" customHeight="1" x14ac:dyDescent="0.2">
      <c r="A135" s="31">
        <v>27</v>
      </c>
      <c r="B135" s="22">
        <v>42.9</v>
      </c>
      <c r="C135" s="22">
        <v>40.78</v>
      </c>
      <c r="D135" s="22">
        <v>36.71</v>
      </c>
      <c r="E135" s="22">
        <v>34.93</v>
      </c>
      <c r="F135" s="22">
        <v>36.619999999999997</v>
      </c>
      <c r="G135" s="22">
        <v>39.340000000000003</v>
      </c>
      <c r="H135" s="22">
        <v>42.18</v>
      </c>
      <c r="I135" s="22">
        <v>47.85</v>
      </c>
      <c r="J135" s="22">
        <v>51.94</v>
      </c>
      <c r="K135" s="22">
        <v>55.5</v>
      </c>
      <c r="L135" s="22">
        <v>55.54</v>
      </c>
      <c r="M135" s="22">
        <v>54.5</v>
      </c>
      <c r="N135" s="22">
        <v>53.67</v>
      </c>
      <c r="O135" s="22">
        <v>53.88</v>
      </c>
      <c r="P135" s="22">
        <v>52.98</v>
      </c>
      <c r="Q135" s="22">
        <v>50.95</v>
      </c>
      <c r="R135" s="22">
        <v>49.87</v>
      </c>
      <c r="S135" s="22">
        <v>49.35</v>
      </c>
      <c r="T135" s="22">
        <v>49.84</v>
      </c>
      <c r="U135" s="22">
        <v>53.28</v>
      </c>
      <c r="V135" s="22">
        <v>55.57</v>
      </c>
      <c r="W135" s="22">
        <v>52.98</v>
      </c>
      <c r="X135" s="22">
        <v>48.1</v>
      </c>
      <c r="Y135" s="22">
        <v>44.47</v>
      </c>
    </row>
    <row r="136" spans="1:25" ht="12" customHeight="1" x14ac:dyDescent="0.2">
      <c r="A136" s="31">
        <v>28</v>
      </c>
      <c r="B136" s="22">
        <v>41.5</v>
      </c>
      <c r="C136" s="22">
        <v>37.229999999999997</v>
      </c>
      <c r="D136" s="22">
        <v>34.4</v>
      </c>
      <c r="E136" s="22">
        <v>34.43</v>
      </c>
      <c r="F136" s="22">
        <v>35.61</v>
      </c>
      <c r="G136" s="22">
        <v>39.090000000000003</v>
      </c>
      <c r="H136" s="22">
        <v>42.39</v>
      </c>
      <c r="I136" s="22">
        <v>47.82</v>
      </c>
      <c r="J136" s="22">
        <v>51.16</v>
      </c>
      <c r="K136" s="22">
        <v>54.37</v>
      </c>
      <c r="L136" s="22">
        <v>54.43</v>
      </c>
      <c r="M136" s="22">
        <v>54</v>
      </c>
      <c r="N136" s="22">
        <v>52.83</v>
      </c>
      <c r="O136" s="22">
        <v>52.79</v>
      </c>
      <c r="P136" s="22">
        <v>52.36</v>
      </c>
      <c r="Q136" s="22">
        <v>49.96</v>
      </c>
      <c r="R136" s="22">
        <v>49.3</v>
      </c>
      <c r="S136" s="22">
        <v>48.82</v>
      </c>
      <c r="T136" s="22">
        <v>48.62</v>
      </c>
      <c r="U136" s="22">
        <v>52.62</v>
      </c>
      <c r="V136" s="22">
        <v>54.7</v>
      </c>
      <c r="W136" s="22">
        <v>52.8</v>
      </c>
      <c r="X136" s="22">
        <v>47.67</v>
      </c>
      <c r="Y136" s="22">
        <v>42.95</v>
      </c>
    </row>
    <row r="137" spans="1:25" ht="12" customHeight="1" x14ac:dyDescent="0.2">
      <c r="A137" s="31">
        <v>29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2" customHeight="1" x14ac:dyDescent="0.2">
      <c r="A138" s="31">
        <v>30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2" customHeight="1" x14ac:dyDescent="0.2">
      <c r="A139" s="31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1">
        <v>1</v>
      </c>
      <c r="B145" s="24">
        <v>120.68</v>
      </c>
      <c r="C145" s="24">
        <v>111.87</v>
      </c>
      <c r="D145" s="24">
        <v>108.31</v>
      </c>
      <c r="E145" s="24">
        <v>104.88</v>
      </c>
      <c r="F145" s="24">
        <v>105.53</v>
      </c>
      <c r="G145" s="24">
        <v>108.37</v>
      </c>
      <c r="H145" s="24">
        <v>108.89</v>
      </c>
      <c r="I145" s="24">
        <v>126.8</v>
      </c>
      <c r="J145" s="24">
        <v>136.27000000000001</v>
      </c>
      <c r="K145" s="24">
        <v>146.37</v>
      </c>
      <c r="L145" s="24">
        <v>153.54</v>
      </c>
      <c r="M145" s="24">
        <v>152.77000000000001</v>
      </c>
      <c r="N145" s="24">
        <v>148.1</v>
      </c>
      <c r="O145" s="24">
        <v>146.35</v>
      </c>
      <c r="P145" s="24">
        <v>144.07</v>
      </c>
      <c r="Q145" s="24">
        <v>142.66</v>
      </c>
      <c r="R145" s="24">
        <v>139.15</v>
      </c>
      <c r="S145" s="24">
        <v>140.79</v>
      </c>
      <c r="T145" s="24">
        <v>151.97999999999999</v>
      </c>
      <c r="U145" s="24">
        <v>154.16999999999999</v>
      </c>
      <c r="V145" s="24">
        <v>150.16999999999999</v>
      </c>
      <c r="W145" s="24">
        <v>147.66999999999999</v>
      </c>
      <c r="X145" s="24">
        <v>138.44999999999999</v>
      </c>
      <c r="Y145" s="24">
        <v>128.63</v>
      </c>
    </row>
    <row r="146" spans="1:25" x14ac:dyDescent="0.2">
      <c r="A146" s="31">
        <v>2</v>
      </c>
      <c r="B146" s="24">
        <v>123.7</v>
      </c>
      <c r="C146" s="24">
        <v>113.17</v>
      </c>
      <c r="D146" s="24">
        <v>103.62</v>
      </c>
      <c r="E146" s="24">
        <v>98.52</v>
      </c>
      <c r="F146" s="24">
        <v>98.13</v>
      </c>
      <c r="G146" s="24">
        <v>100.6</v>
      </c>
      <c r="H146" s="24">
        <v>102.54</v>
      </c>
      <c r="I146" s="24">
        <v>109.96</v>
      </c>
      <c r="J146" s="24">
        <v>123.04</v>
      </c>
      <c r="K146" s="24">
        <v>129.29</v>
      </c>
      <c r="L146" s="24">
        <v>132.41999999999999</v>
      </c>
      <c r="M146" s="24">
        <v>132.91999999999999</v>
      </c>
      <c r="N146" s="24">
        <v>132.55000000000001</v>
      </c>
      <c r="O146" s="24">
        <v>132.29</v>
      </c>
      <c r="P146" s="24">
        <v>132.04</v>
      </c>
      <c r="Q146" s="24">
        <v>132.05000000000001</v>
      </c>
      <c r="R146" s="24">
        <v>131.44999999999999</v>
      </c>
      <c r="S146" s="24">
        <v>131.78</v>
      </c>
      <c r="T146" s="24">
        <v>140.66</v>
      </c>
      <c r="U146" s="24">
        <v>150.80000000000001</v>
      </c>
      <c r="V146" s="24">
        <v>147.08000000000001</v>
      </c>
      <c r="W146" s="24">
        <v>144.57</v>
      </c>
      <c r="X146" s="24">
        <v>133.09</v>
      </c>
      <c r="Y146" s="24">
        <v>128.72</v>
      </c>
    </row>
    <row r="147" spans="1:25" x14ac:dyDescent="0.2">
      <c r="A147" s="31">
        <v>3</v>
      </c>
      <c r="B147" s="24">
        <v>118.92</v>
      </c>
      <c r="C147" s="24">
        <v>112.11</v>
      </c>
      <c r="D147" s="24">
        <v>103.88</v>
      </c>
      <c r="E147" s="24">
        <v>100.14</v>
      </c>
      <c r="F147" s="24">
        <v>105.95</v>
      </c>
      <c r="G147" s="24">
        <v>111.31</v>
      </c>
      <c r="H147" s="24">
        <v>121.58</v>
      </c>
      <c r="I147" s="24">
        <v>138.99</v>
      </c>
      <c r="J147" s="24">
        <v>154.97</v>
      </c>
      <c r="K147" s="24">
        <v>159.44999999999999</v>
      </c>
      <c r="L147" s="24">
        <v>159.81</v>
      </c>
      <c r="M147" s="24">
        <v>165.45</v>
      </c>
      <c r="N147" s="24">
        <v>159.21</v>
      </c>
      <c r="O147" s="24">
        <v>159.08000000000001</v>
      </c>
      <c r="P147" s="24">
        <v>159.72</v>
      </c>
      <c r="Q147" s="24">
        <v>156.18</v>
      </c>
      <c r="R147" s="24">
        <v>154.54</v>
      </c>
      <c r="S147" s="24">
        <v>153.16999999999999</v>
      </c>
      <c r="T147" s="24">
        <v>154.97</v>
      </c>
      <c r="U147" s="24">
        <v>157.07</v>
      </c>
      <c r="V147" s="24">
        <v>156.75</v>
      </c>
      <c r="W147" s="24">
        <v>154.16</v>
      </c>
      <c r="X147" s="24">
        <v>138.75</v>
      </c>
      <c r="Y147" s="24">
        <v>126.97</v>
      </c>
    </row>
    <row r="148" spans="1:25" x14ac:dyDescent="0.2">
      <c r="A148" s="31">
        <v>4</v>
      </c>
      <c r="B148" s="24">
        <v>111.64</v>
      </c>
      <c r="C148" s="24">
        <v>98.67</v>
      </c>
      <c r="D148" s="24">
        <v>95.95</v>
      </c>
      <c r="E148" s="24">
        <v>94.78</v>
      </c>
      <c r="F148" s="24">
        <v>95.66</v>
      </c>
      <c r="G148" s="24">
        <v>103.61</v>
      </c>
      <c r="H148" s="24">
        <v>117.31</v>
      </c>
      <c r="I148" s="24">
        <v>132.69999999999999</v>
      </c>
      <c r="J148" s="24">
        <v>146.49</v>
      </c>
      <c r="K148" s="24">
        <v>155.03</v>
      </c>
      <c r="L148" s="24">
        <v>157.36000000000001</v>
      </c>
      <c r="M148" s="24">
        <v>156.91999999999999</v>
      </c>
      <c r="N148" s="24">
        <v>151.25</v>
      </c>
      <c r="O148" s="24">
        <v>150.46</v>
      </c>
      <c r="P148" s="24">
        <v>154.81</v>
      </c>
      <c r="Q148" s="24">
        <v>149.88999999999999</v>
      </c>
      <c r="R148" s="24">
        <v>145.18</v>
      </c>
      <c r="S148" s="24">
        <v>145.28</v>
      </c>
      <c r="T148" s="24">
        <v>147.66</v>
      </c>
      <c r="U148" s="24">
        <v>151.33000000000001</v>
      </c>
      <c r="V148" s="24">
        <v>149.59</v>
      </c>
      <c r="W148" s="24">
        <v>147.75</v>
      </c>
      <c r="X148" s="24">
        <v>138.75</v>
      </c>
      <c r="Y148" s="24">
        <v>122.62</v>
      </c>
    </row>
    <row r="149" spans="1:25" x14ac:dyDescent="0.2">
      <c r="A149" s="31">
        <v>5</v>
      </c>
      <c r="B149" s="24">
        <v>111.19</v>
      </c>
      <c r="C149" s="24">
        <v>96.46</v>
      </c>
      <c r="D149" s="24">
        <v>93.93</v>
      </c>
      <c r="E149" s="24">
        <v>92.94</v>
      </c>
      <c r="F149" s="24">
        <v>94.71</v>
      </c>
      <c r="G149" s="24">
        <v>108.69</v>
      </c>
      <c r="H149" s="24">
        <v>115.48</v>
      </c>
      <c r="I149" s="24">
        <v>132.08000000000001</v>
      </c>
      <c r="J149" s="24">
        <v>147.71</v>
      </c>
      <c r="K149" s="24">
        <v>155.77000000000001</v>
      </c>
      <c r="L149" s="24">
        <v>157.38</v>
      </c>
      <c r="M149" s="24">
        <v>158.43</v>
      </c>
      <c r="N149" s="24">
        <v>153.30000000000001</v>
      </c>
      <c r="O149" s="24">
        <v>152.87</v>
      </c>
      <c r="P149" s="24">
        <v>156.56</v>
      </c>
      <c r="Q149" s="24">
        <v>151.62</v>
      </c>
      <c r="R149" s="24">
        <v>149.08000000000001</v>
      </c>
      <c r="S149" s="24">
        <v>148</v>
      </c>
      <c r="T149" s="24">
        <v>149.88999999999999</v>
      </c>
      <c r="U149" s="24">
        <v>152.75</v>
      </c>
      <c r="V149" s="24">
        <v>150.47999999999999</v>
      </c>
      <c r="W149" s="24">
        <v>148.94</v>
      </c>
      <c r="X149" s="24">
        <v>136.18</v>
      </c>
      <c r="Y149" s="24">
        <v>119.08</v>
      </c>
    </row>
    <row r="150" spans="1:25" x14ac:dyDescent="0.2">
      <c r="A150" s="31">
        <v>6</v>
      </c>
      <c r="B150" s="24">
        <v>113.13</v>
      </c>
      <c r="C150" s="24">
        <v>107.71</v>
      </c>
      <c r="D150" s="24">
        <v>104.51</v>
      </c>
      <c r="E150" s="24">
        <v>103.25</v>
      </c>
      <c r="F150" s="24">
        <v>104.93</v>
      </c>
      <c r="G150" s="24">
        <v>109.66</v>
      </c>
      <c r="H150" s="24">
        <v>117.62</v>
      </c>
      <c r="I150" s="24">
        <v>136.37</v>
      </c>
      <c r="J150" s="24">
        <v>147.74</v>
      </c>
      <c r="K150" s="24">
        <v>158.04</v>
      </c>
      <c r="L150" s="24">
        <v>158.37</v>
      </c>
      <c r="M150" s="24">
        <v>162.30000000000001</v>
      </c>
      <c r="N150" s="24">
        <v>150.68</v>
      </c>
      <c r="O150" s="24">
        <v>148.97999999999999</v>
      </c>
      <c r="P150" s="24">
        <v>151.03</v>
      </c>
      <c r="Q150" s="24">
        <v>147.72999999999999</v>
      </c>
      <c r="R150" s="24">
        <v>145.57</v>
      </c>
      <c r="S150" s="24">
        <v>145.37</v>
      </c>
      <c r="T150" s="24">
        <v>146.74</v>
      </c>
      <c r="U150" s="24">
        <v>150.03</v>
      </c>
      <c r="V150" s="24">
        <v>149.1</v>
      </c>
      <c r="W150" s="24">
        <v>146.30000000000001</v>
      </c>
      <c r="X150" s="24">
        <v>131.72</v>
      </c>
      <c r="Y150" s="24">
        <v>121.9</v>
      </c>
    </row>
    <row r="151" spans="1:25" x14ac:dyDescent="0.2">
      <c r="A151" s="31">
        <v>7</v>
      </c>
      <c r="B151" s="24">
        <v>114.61</v>
      </c>
      <c r="C151" s="24">
        <v>106.15</v>
      </c>
      <c r="D151" s="24">
        <v>102.9</v>
      </c>
      <c r="E151" s="24">
        <v>101.74</v>
      </c>
      <c r="F151" s="24">
        <v>102.51</v>
      </c>
      <c r="G151" s="24">
        <v>108.33</v>
      </c>
      <c r="H151" s="24">
        <v>120.98</v>
      </c>
      <c r="I151" s="24">
        <v>135.88999999999999</v>
      </c>
      <c r="J151" s="24">
        <v>149.65</v>
      </c>
      <c r="K151" s="24">
        <v>155.01</v>
      </c>
      <c r="L151" s="24">
        <v>154.94</v>
      </c>
      <c r="M151" s="24">
        <v>160.69999999999999</v>
      </c>
      <c r="N151" s="24">
        <v>154.44</v>
      </c>
      <c r="O151" s="24">
        <v>154.13999999999999</v>
      </c>
      <c r="P151" s="24">
        <v>155.77000000000001</v>
      </c>
      <c r="Q151" s="24">
        <v>151.1</v>
      </c>
      <c r="R151" s="24">
        <v>148.36000000000001</v>
      </c>
      <c r="S151" s="24">
        <v>147.19</v>
      </c>
      <c r="T151" s="24">
        <v>149.79</v>
      </c>
      <c r="U151" s="24">
        <v>153.09</v>
      </c>
      <c r="V151" s="24">
        <v>150.62</v>
      </c>
      <c r="W151" s="24">
        <v>149.01</v>
      </c>
      <c r="X151" s="24">
        <v>137.69</v>
      </c>
      <c r="Y151" s="24">
        <v>117.16</v>
      </c>
    </row>
    <row r="152" spans="1:25" x14ac:dyDescent="0.2">
      <c r="A152" s="31">
        <v>8</v>
      </c>
      <c r="B152" s="24">
        <v>127.78</v>
      </c>
      <c r="C152" s="24">
        <v>118.78</v>
      </c>
      <c r="D152" s="24">
        <v>109.36</v>
      </c>
      <c r="E152" s="24">
        <v>107.37</v>
      </c>
      <c r="F152" s="24">
        <v>107.48</v>
      </c>
      <c r="G152" s="24">
        <v>109.4</v>
      </c>
      <c r="H152" s="24">
        <v>112.95</v>
      </c>
      <c r="I152" s="24">
        <v>125.25</v>
      </c>
      <c r="J152" s="24">
        <v>131.08000000000001</v>
      </c>
      <c r="K152" s="24">
        <v>142.6</v>
      </c>
      <c r="L152" s="24">
        <v>146.06</v>
      </c>
      <c r="M152" s="24">
        <v>145.93</v>
      </c>
      <c r="N152" s="24">
        <v>144.84</v>
      </c>
      <c r="O152" s="24">
        <v>142.13999999999999</v>
      </c>
      <c r="P152" s="24">
        <v>141.27000000000001</v>
      </c>
      <c r="Q152" s="24">
        <v>135.19999999999999</v>
      </c>
      <c r="R152" s="24">
        <v>133.24</v>
      </c>
      <c r="S152" s="24">
        <v>134.57</v>
      </c>
      <c r="T152" s="24">
        <v>145.58000000000001</v>
      </c>
      <c r="U152" s="24">
        <v>152.16</v>
      </c>
      <c r="V152" s="24">
        <v>148.57</v>
      </c>
      <c r="W152" s="24">
        <v>147.11000000000001</v>
      </c>
      <c r="X152" s="24">
        <v>137.78</v>
      </c>
      <c r="Y152" s="24">
        <v>129.16999999999999</v>
      </c>
    </row>
    <row r="153" spans="1:25" x14ac:dyDescent="0.2">
      <c r="A153" s="31">
        <v>9</v>
      </c>
      <c r="B153" s="24">
        <v>120.89</v>
      </c>
      <c r="C153" s="24">
        <v>110.26</v>
      </c>
      <c r="D153" s="24">
        <v>107.72</v>
      </c>
      <c r="E153" s="24">
        <v>98.19</v>
      </c>
      <c r="F153" s="24">
        <v>97.21</v>
      </c>
      <c r="G153" s="24">
        <v>100.09</v>
      </c>
      <c r="H153" s="24">
        <v>105.77</v>
      </c>
      <c r="I153" s="24">
        <v>108.17</v>
      </c>
      <c r="J153" s="24">
        <v>117.86</v>
      </c>
      <c r="K153" s="24">
        <v>128.06</v>
      </c>
      <c r="L153" s="24">
        <v>130.86000000000001</v>
      </c>
      <c r="M153" s="24">
        <v>132.15</v>
      </c>
      <c r="N153" s="24">
        <v>131.29</v>
      </c>
      <c r="O153" s="24">
        <v>130.68</v>
      </c>
      <c r="P153" s="24">
        <v>130.28</v>
      </c>
      <c r="Q153" s="24">
        <v>129.68</v>
      </c>
      <c r="R153" s="24">
        <v>129.72</v>
      </c>
      <c r="S153" s="24">
        <v>131.72</v>
      </c>
      <c r="T153" s="24">
        <v>138</v>
      </c>
      <c r="U153" s="24">
        <v>150.85</v>
      </c>
      <c r="V153" s="24">
        <v>146.94999999999999</v>
      </c>
      <c r="W153" s="24">
        <v>144.69999999999999</v>
      </c>
      <c r="X153" s="24">
        <v>133.02000000000001</v>
      </c>
      <c r="Y153" s="24">
        <v>125.62</v>
      </c>
    </row>
    <row r="154" spans="1:25" x14ac:dyDescent="0.2">
      <c r="A154" s="31">
        <v>10</v>
      </c>
      <c r="B154" s="24">
        <v>110.66</v>
      </c>
      <c r="C154" s="24">
        <v>97.85</v>
      </c>
      <c r="D154" s="24">
        <v>93.29</v>
      </c>
      <c r="E154" s="24">
        <v>91.11</v>
      </c>
      <c r="F154" s="24">
        <v>91.15</v>
      </c>
      <c r="G154" s="24">
        <v>98.56</v>
      </c>
      <c r="H154" s="24">
        <v>111.18</v>
      </c>
      <c r="I154" s="24">
        <v>130.56</v>
      </c>
      <c r="J154" s="24">
        <v>145.46</v>
      </c>
      <c r="K154" s="24">
        <v>152.04</v>
      </c>
      <c r="L154" s="24">
        <v>153.80000000000001</v>
      </c>
      <c r="M154" s="24">
        <v>160.63</v>
      </c>
      <c r="N154" s="24">
        <v>152.37</v>
      </c>
      <c r="O154" s="24">
        <v>152.72999999999999</v>
      </c>
      <c r="P154" s="24">
        <v>154.54</v>
      </c>
      <c r="Q154" s="24">
        <v>150.80000000000001</v>
      </c>
      <c r="R154" s="24">
        <v>147.59</v>
      </c>
      <c r="S154" s="24">
        <v>146.57</v>
      </c>
      <c r="T154" s="24">
        <v>149.13999999999999</v>
      </c>
      <c r="U154" s="24">
        <v>152.52000000000001</v>
      </c>
      <c r="V154" s="24">
        <v>151.88999999999999</v>
      </c>
      <c r="W154" s="24">
        <v>149.74</v>
      </c>
      <c r="X154" s="24">
        <v>133.72999999999999</v>
      </c>
      <c r="Y154" s="24">
        <v>122.17</v>
      </c>
    </row>
    <row r="155" spans="1:25" x14ac:dyDescent="0.2">
      <c r="A155" s="31">
        <v>11</v>
      </c>
      <c r="B155" s="24">
        <v>111.05</v>
      </c>
      <c r="C155" s="24">
        <v>99.01</v>
      </c>
      <c r="D155" s="24">
        <v>94.1</v>
      </c>
      <c r="E155" s="24">
        <v>91.75</v>
      </c>
      <c r="F155" s="24">
        <v>93.19</v>
      </c>
      <c r="G155" s="24">
        <v>100.45</v>
      </c>
      <c r="H155" s="24">
        <v>113.03</v>
      </c>
      <c r="I155" s="24">
        <v>131.13</v>
      </c>
      <c r="J155" s="24">
        <v>140.69999999999999</v>
      </c>
      <c r="K155" s="24">
        <v>151.32</v>
      </c>
      <c r="L155" s="24">
        <v>153.07</v>
      </c>
      <c r="M155" s="24">
        <v>156.88</v>
      </c>
      <c r="N155" s="24">
        <v>149.69999999999999</v>
      </c>
      <c r="O155" s="24">
        <v>149.66999999999999</v>
      </c>
      <c r="P155" s="24">
        <v>151.79</v>
      </c>
      <c r="Q155" s="24">
        <v>146.84</v>
      </c>
      <c r="R155" s="24">
        <v>143.21</v>
      </c>
      <c r="S155" s="24">
        <v>141.65</v>
      </c>
      <c r="T155" s="24">
        <v>147.47</v>
      </c>
      <c r="U155" s="24">
        <v>152.22</v>
      </c>
      <c r="V155" s="24">
        <v>150.26</v>
      </c>
      <c r="W155" s="24">
        <v>147.46</v>
      </c>
      <c r="X155" s="24">
        <v>131.91</v>
      </c>
      <c r="Y155" s="24">
        <v>122.13</v>
      </c>
    </row>
    <row r="156" spans="1:25" x14ac:dyDescent="0.2">
      <c r="A156" s="31">
        <v>12</v>
      </c>
      <c r="B156" s="24">
        <v>117.31</v>
      </c>
      <c r="C156" s="24">
        <v>111.74</v>
      </c>
      <c r="D156" s="24">
        <v>104.89</v>
      </c>
      <c r="E156" s="24">
        <v>97.34</v>
      </c>
      <c r="F156" s="24">
        <v>101.64</v>
      </c>
      <c r="G156" s="24">
        <v>108.07</v>
      </c>
      <c r="H156" s="24">
        <v>115.07</v>
      </c>
      <c r="I156" s="24">
        <v>130.08000000000001</v>
      </c>
      <c r="J156" s="24">
        <v>145.33000000000001</v>
      </c>
      <c r="K156" s="24">
        <v>156.27000000000001</v>
      </c>
      <c r="L156" s="24">
        <v>158.94</v>
      </c>
      <c r="M156" s="24">
        <v>163.88</v>
      </c>
      <c r="N156" s="24">
        <v>156.53</v>
      </c>
      <c r="O156" s="24">
        <v>157.69999999999999</v>
      </c>
      <c r="P156" s="24">
        <v>159.1</v>
      </c>
      <c r="Q156" s="24">
        <v>154.59</v>
      </c>
      <c r="R156" s="24">
        <v>153.03</v>
      </c>
      <c r="S156" s="24">
        <v>150.30000000000001</v>
      </c>
      <c r="T156" s="24">
        <v>153.36000000000001</v>
      </c>
      <c r="U156" s="24">
        <v>158.69</v>
      </c>
      <c r="V156" s="24">
        <v>158.25</v>
      </c>
      <c r="W156" s="24">
        <v>154.62</v>
      </c>
      <c r="X156" s="24">
        <v>132.09</v>
      </c>
      <c r="Y156" s="24">
        <v>124.55</v>
      </c>
    </row>
    <row r="157" spans="1:25" x14ac:dyDescent="0.2">
      <c r="A157" s="31">
        <v>13</v>
      </c>
      <c r="B157" s="24">
        <v>115.99</v>
      </c>
      <c r="C157" s="24">
        <v>112.13</v>
      </c>
      <c r="D157" s="24">
        <v>107.71</v>
      </c>
      <c r="E157" s="24">
        <v>101.23</v>
      </c>
      <c r="F157" s="24">
        <v>107.45</v>
      </c>
      <c r="G157" s="24">
        <v>111.12</v>
      </c>
      <c r="H157" s="24">
        <v>115.98</v>
      </c>
      <c r="I157" s="24">
        <v>130.80000000000001</v>
      </c>
      <c r="J157" s="24">
        <v>151.77000000000001</v>
      </c>
      <c r="K157" s="24">
        <v>166.39</v>
      </c>
      <c r="L157" s="24">
        <v>172.59</v>
      </c>
      <c r="M157" s="24">
        <v>182.33</v>
      </c>
      <c r="N157" s="24">
        <v>167.89</v>
      </c>
      <c r="O157" s="24">
        <v>169.14</v>
      </c>
      <c r="P157" s="24">
        <v>173.17</v>
      </c>
      <c r="Q157" s="24">
        <v>165.53</v>
      </c>
      <c r="R157" s="24">
        <v>162.44</v>
      </c>
      <c r="S157" s="24">
        <v>154.36000000000001</v>
      </c>
      <c r="T157" s="24">
        <v>158.57</v>
      </c>
      <c r="U157" s="24">
        <v>171.29</v>
      </c>
      <c r="V157" s="24">
        <v>167.21</v>
      </c>
      <c r="W157" s="24">
        <v>157.77000000000001</v>
      </c>
      <c r="X157" s="24">
        <v>137.71</v>
      </c>
      <c r="Y157" s="24">
        <v>124.53</v>
      </c>
    </row>
    <row r="158" spans="1:25" x14ac:dyDescent="0.2">
      <c r="A158" s="31">
        <v>14</v>
      </c>
      <c r="B158" s="24">
        <v>114.48</v>
      </c>
      <c r="C158" s="24">
        <v>111.45</v>
      </c>
      <c r="D158" s="24">
        <v>106.75</v>
      </c>
      <c r="E158" s="24">
        <v>93.55</v>
      </c>
      <c r="F158" s="24">
        <v>102.82</v>
      </c>
      <c r="G158" s="24">
        <v>108.57</v>
      </c>
      <c r="H158" s="24">
        <v>113.01</v>
      </c>
      <c r="I158" s="24">
        <v>128.4</v>
      </c>
      <c r="J158" s="24">
        <v>147.38999999999999</v>
      </c>
      <c r="K158" s="24">
        <v>153.66</v>
      </c>
      <c r="L158" s="24">
        <v>154.63</v>
      </c>
      <c r="M158" s="24">
        <v>162.75</v>
      </c>
      <c r="N158" s="24">
        <v>154</v>
      </c>
      <c r="O158" s="24">
        <v>154.11000000000001</v>
      </c>
      <c r="P158" s="24">
        <v>153.97</v>
      </c>
      <c r="Q158" s="24">
        <v>151.07</v>
      </c>
      <c r="R158" s="24">
        <v>140.05000000000001</v>
      </c>
      <c r="S158" s="24">
        <v>137.19999999999999</v>
      </c>
      <c r="T158" s="24">
        <v>140.94</v>
      </c>
      <c r="U158" s="24">
        <v>150.21</v>
      </c>
      <c r="V158" s="24">
        <v>150.19999999999999</v>
      </c>
      <c r="W158" s="24">
        <v>142.38999999999999</v>
      </c>
      <c r="X158" s="24">
        <v>127.99</v>
      </c>
      <c r="Y158" s="24">
        <v>116.89</v>
      </c>
    </row>
    <row r="159" spans="1:25" x14ac:dyDescent="0.2">
      <c r="A159" s="31">
        <v>15</v>
      </c>
      <c r="B159" s="24">
        <v>119.03</v>
      </c>
      <c r="C159" s="24">
        <v>113.58</v>
      </c>
      <c r="D159" s="24">
        <v>112.08</v>
      </c>
      <c r="E159" s="24">
        <v>106.99</v>
      </c>
      <c r="F159" s="24">
        <v>108.28</v>
      </c>
      <c r="G159" s="24">
        <v>109.65</v>
      </c>
      <c r="H159" s="24">
        <v>112.4</v>
      </c>
      <c r="I159" s="24">
        <v>116.18</v>
      </c>
      <c r="J159" s="24">
        <v>123.46</v>
      </c>
      <c r="K159" s="24">
        <v>129.30000000000001</v>
      </c>
      <c r="L159" s="24">
        <v>133.27000000000001</v>
      </c>
      <c r="M159" s="24">
        <v>133.91</v>
      </c>
      <c r="N159" s="24">
        <v>131.65</v>
      </c>
      <c r="O159" s="24">
        <v>130.25</v>
      </c>
      <c r="P159" s="24">
        <v>129.46</v>
      </c>
      <c r="Q159" s="24">
        <v>128.63</v>
      </c>
      <c r="R159" s="24">
        <v>128.83000000000001</v>
      </c>
      <c r="S159" s="24">
        <v>126.94</v>
      </c>
      <c r="T159" s="24">
        <v>135.06</v>
      </c>
      <c r="U159" s="24">
        <v>142.35</v>
      </c>
      <c r="V159" s="24">
        <v>139.58000000000001</v>
      </c>
      <c r="W159" s="24">
        <v>134.93</v>
      </c>
      <c r="X159" s="24">
        <v>128.68</v>
      </c>
      <c r="Y159" s="24">
        <v>117.68</v>
      </c>
    </row>
    <row r="160" spans="1:25" x14ac:dyDescent="0.2">
      <c r="A160" s="31">
        <v>16</v>
      </c>
      <c r="B160" s="24">
        <v>111.25</v>
      </c>
      <c r="C160" s="24">
        <v>108.5</v>
      </c>
      <c r="D160" s="24">
        <v>100.77</v>
      </c>
      <c r="E160" s="24">
        <v>93.59</v>
      </c>
      <c r="F160" s="24">
        <v>93.84</v>
      </c>
      <c r="G160" s="24">
        <v>101.78</v>
      </c>
      <c r="H160" s="24">
        <v>105.21</v>
      </c>
      <c r="I160" s="24">
        <v>109.99</v>
      </c>
      <c r="J160" s="24">
        <v>113.73</v>
      </c>
      <c r="K160" s="24">
        <v>121.52</v>
      </c>
      <c r="L160" s="24">
        <v>127.46</v>
      </c>
      <c r="M160" s="24">
        <v>129.77000000000001</v>
      </c>
      <c r="N160" s="24">
        <v>128.55000000000001</v>
      </c>
      <c r="O160" s="24">
        <v>128.19</v>
      </c>
      <c r="P160" s="24">
        <v>127.82</v>
      </c>
      <c r="Q160" s="24">
        <v>127.2</v>
      </c>
      <c r="R160" s="24">
        <v>126.81</v>
      </c>
      <c r="S160" s="24">
        <v>127.11</v>
      </c>
      <c r="T160" s="24">
        <v>136.16</v>
      </c>
      <c r="U160" s="24">
        <v>146.72</v>
      </c>
      <c r="V160" s="24">
        <v>143.4</v>
      </c>
      <c r="W160" s="24">
        <v>141.22999999999999</v>
      </c>
      <c r="X160" s="24">
        <v>127.39</v>
      </c>
      <c r="Y160" s="24">
        <v>122.33</v>
      </c>
    </row>
    <row r="161" spans="1:25" x14ac:dyDescent="0.2">
      <c r="A161" s="31">
        <v>17</v>
      </c>
      <c r="B161" s="24">
        <v>114.66</v>
      </c>
      <c r="C161" s="24">
        <v>111.02</v>
      </c>
      <c r="D161" s="24">
        <v>98.16</v>
      </c>
      <c r="E161" s="24">
        <v>98.26</v>
      </c>
      <c r="F161" s="24">
        <v>102.9</v>
      </c>
      <c r="G161" s="24">
        <v>109.18</v>
      </c>
      <c r="H161" s="24">
        <v>117.79</v>
      </c>
      <c r="I161" s="24">
        <v>137.5</v>
      </c>
      <c r="J161" s="24">
        <v>146.19</v>
      </c>
      <c r="K161" s="24">
        <v>161.44999999999999</v>
      </c>
      <c r="L161" s="24">
        <v>163.34</v>
      </c>
      <c r="M161" s="24">
        <v>165.42</v>
      </c>
      <c r="N161" s="24">
        <v>160.62</v>
      </c>
      <c r="O161" s="24">
        <v>159.91999999999999</v>
      </c>
      <c r="P161" s="24">
        <v>161.65</v>
      </c>
      <c r="Q161" s="24">
        <v>155.04</v>
      </c>
      <c r="R161" s="24">
        <v>151.63</v>
      </c>
      <c r="S161" s="24">
        <v>149.1</v>
      </c>
      <c r="T161" s="24">
        <v>150.97</v>
      </c>
      <c r="U161" s="24">
        <v>161.56</v>
      </c>
      <c r="V161" s="24">
        <v>161.58000000000001</v>
      </c>
      <c r="W161" s="24">
        <v>151.87</v>
      </c>
      <c r="X161" s="24">
        <v>139.72999999999999</v>
      </c>
      <c r="Y161" s="24">
        <v>124.81</v>
      </c>
    </row>
    <row r="162" spans="1:25" x14ac:dyDescent="0.2">
      <c r="A162" s="31">
        <v>18</v>
      </c>
      <c r="B162" s="24">
        <v>112.05</v>
      </c>
      <c r="C162" s="24">
        <v>100.89</v>
      </c>
      <c r="D162" s="24">
        <v>93.93</v>
      </c>
      <c r="E162" s="24">
        <v>92.34</v>
      </c>
      <c r="F162" s="24">
        <v>95.6</v>
      </c>
      <c r="G162" s="24">
        <v>109</v>
      </c>
      <c r="H162" s="24">
        <v>113.32</v>
      </c>
      <c r="I162" s="24">
        <v>130.15</v>
      </c>
      <c r="J162" s="24">
        <v>137.9</v>
      </c>
      <c r="K162" s="24">
        <v>154.47</v>
      </c>
      <c r="L162" s="24">
        <v>157.82</v>
      </c>
      <c r="M162" s="24">
        <v>155.51</v>
      </c>
      <c r="N162" s="24">
        <v>149.87</v>
      </c>
      <c r="O162" s="24">
        <v>149.77000000000001</v>
      </c>
      <c r="P162" s="24">
        <v>152</v>
      </c>
      <c r="Q162" s="24">
        <v>143.22999999999999</v>
      </c>
      <c r="R162" s="24">
        <v>138.72999999999999</v>
      </c>
      <c r="S162" s="24">
        <v>136.71</v>
      </c>
      <c r="T162" s="24">
        <v>138.57</v>
      </c>
      <c r="U162" s="24">
        <v>148.87</v>
      </c>
      <c r="V162" s="24">
        <v>149.07</v>
      </c>
      <c r="W162" s="24">
        <v>140.27000000000001</v>
      </c>
      <c r="X162" s="24">
        <v>132.78</v>
      </c>
      <c r="Y162" s="24">
        <v>123.91</v>
      </c>
    </row>
    <row r="163" spans="1:25" x14ac:dyDescent="0.2">
      <c r="A163" s="31">
        <v>19</v>
      </c>
      <c r="B163" s="24">
        <v>110.65</v>
      </c>
      <c r="C163" s="24">
        <v>101.52</v>
      </c>
      <c r="D163" s="24">
        <v>93.35</v>
      </c>
      <c r="E163" s="24">
        <v>90.56</v>
      </c>
      <c r="F163" s="24">
        <v>97.29</v>
      </c>
      <c r="G163" s="24">
        <v>99.38</v>
      </c>
      <c r="H163" s="24">
        <v>110.75</v>
      </c>
      <c r="I163" s="24">
        <v>128.84</v>
      </c>
      <c r="J163" s="24">
        <v>135.61000000000001</v>
      </c>
      <c r="K163" s="24">
        <v>148.9</v>
      </c>
      <c r="L163" s="24">
        <v>150.55000000000001</v>
      </c>
      <c r="M163" s="24">
        <v>149.78</v>
      </c>
      <c r="N163" s="24">
        <v>148.38999999999999</v>
      </c>
      <c r="O163" s="24">
        <v>149.57</v>
      </c>
      <c r="P163" s="24">
        <v>150.22999999999999</v>
      </c>
      <c r="Q163" s="24">
        <v>145.85</v>
      </c>
      <c r="R163" s="24">
        <v>139.97999999999999</v>
      </c>
      <c r="S163" s="24">
        <v>138.36000000000001</v>
      </c>
      <c r="T163" s="24">
        <v>140.13</v>
      </c>
      <c r="U163" s="24">
        <v>151.44999999999999</v>
      </c>
      <c r="V163" s="24">
        <v>152.19</v>
      </c>
      <c r="W163" s="24">
        <v>147.34</v>
      </c>
      <c r="X163" s="24">
        <v>132.36000000000001</v>
      </c>
      <c r="Y163" s="24">
        <v>118.89</v>
      </c>
    </row>
    <row r="164" spans="1:25" x14ac:dyDescent="0.2">
      <c r="A164" s="31">
        <v>20</v>
      </c>
      <c r="B164" s="24">
        <v>112.51</v>
      </c>
      <c r="C164" s="24">
        <v>107.5</v>
      </c>
      <c r="D164" s="24">
        <v>97.4</v>
      </c>
      <c r="E164" s="24">
        <v>95.33</v>
      </c>
      <c r="F164" s="24">
        <v>102.93</v>
      </c>
      <c r="G164" s="24">
        <v>104.37</v>
      </c>
      <c r="H164" s="24">
        <v>112.46</v>
      </c>
      <c r="I164" s="24">
        <v>130.58000000000001</v>
      </c>
      <c r="J164" s="24">
        <v>137.6</v>
      </c>
      <c r="K164" s="24">
        <v>154.11000000000001</v>
      </c>
      <c r="L164" s="24">
        <v>153.94</v>
      </c>
      <c r="M164" s="24">
        <v>150.87</v>
      </c>
      <c r="N164" s="24">
        <v>146.80000000000001</v>
      </c>
      <c r="O164" s="24">
        <v>147.54</v>
      </c>
      <c r="P164" s="24">
        <v>148.19</v>
      </c>
      <c r="Q164" s="24">
        <v>142.63</v>
      </c>
      <c r="R164" s="24">
        <v>139.07</v>
      </c>
      <c r="S164" s="24">
        <v>136.75</v>
      </c>
      <c r="T164" s="24">
        <v>137.22</v>
      </c>
      <c r="U164" s="24">
        <v>151.24</v>
      </c>
      <c r="V164" s="24">
        <v>151.32</v>
      </c>
      <c r="W164" s="24">
        <v>143.78</v>
      </c>
      <c r="X164" s="24">
        <v>134.27000000000001</v>
      </c>
      <c r="Y164" s="24">
        <v>120.21</v>
      </c>
    </row>
    <row r="165" spans="1:25" x14ac:dyDescent="0.2">
      <c r="A165" s="31">
        <v>21</v>
      </c>
      <c r="B165" s="24">
        <v>111.6</v>
      </c>
      <c r="C165" s="24">
        <v>106.52</v>
      </c>
      <c r="D165" s="24">
        <v>99.2</v>
      </c>
      <c r="E165" s="24">
        <v>93.2</v>
      </c>
      <c r="F165" s="24">
        <v>99.75</v>
      </c>
      <c r="G165" s="24">
        <v>103.06</v>
      </c>
      <c r="H165" s="24">
        <v>112.17</v>
      </c>
      <c r="I165" s="24">
        <v>129.93</v>
      </c>
      <c r="J165" s="24">
        <v>137.08000000000001</v>
      </c>
      <c r="K165" s="24">
        <v>154.75</v>
      </c>
      <c r="L165" s="24">
        <v>153.22</v>
      </c>
      <c r="M165" s="24">
        <v>152.66</v>
      </c>
      <c r="N165" s="24">
        <v>142.80000000000001</v>
      </c>
      <c r="O165" s="24">
        <v>142.77000000000001</v>
      </c>
      <c r="P165" s="24">
        <v>141.61000000000001</v>
      </c>
      <c r="Q165" s="24">
        <v>136.87</v>
      </c>
      <c r="R165" s="24">
        <v>135.03</v>
      </c>
      <c r="S165" s="24">
        <v>133.97999999999999</v>
      </c>
      <c r="T165" s="24">
        <v>135.16</v>
      </c>
      <c r="U165" s="24">
        <v>144.05000000000001</v>
      </c>
      <c r="V165" s="24">
        <v>147.22999999999999</v>
      </c>
      <c r="W165" s="24">
        <v>141.19</v>
      </c>
      <c r="X165" s="24">
        <v>132.5</v>
      </c>
      <c r="Y165" s="24">
        <v>116.46</v>
      </c>
    </row>
    <row r="166" spans="1:25" x14ac:dyDescent="0.2">
      <c r="A166" s="31">
        <v>22</v>
      </c>
      <c r="B166" s="24">
        <v>117.03</v>
      </c>
      <c r="C166" s="24">
        <v>113.54</v>
      </c>
      <c r="D166" s="24">
        <v>111.21</v>
      </c>
      <c r="E166" s="24">
        <v>105.81</v>
      </c>
      <c r="F166" s="24">
        <v>107.32</v>
      </c>
      <c r="G166" s="24">
        <v>104.96</v>
      </c>
      <c r="H166" s="24">
        <v>100.68</v>
      </c>
      <c r="I166" s="24">
        <v>109.17</v>
      </c>
      <c r="J166" s="24">
        <v>122.14</v>
      </c>
      <c r="K166" s="24">
        <v>129.4</v>
      </c>
      <c r="L166" s="24">
        <v>132.62</v>
      </c>
      <c r="M166" s="24">
        <v>132.18</v>
      </c>
      <c r="N166" s="24">
        <v>131.37</v>
      </c>
      <c r="O166" s="24">
        <v>130.84</v>
      </c>
      <c r="P166" s="24">
        <v>130.18</v>
      </c>
      <c r="Q166" s="24">
        <v>129.36000000000001</v>
      </c>
      <c r="R166" s="24">
        <v>128.41</v>
      </c>
      <c r="S166" s="24">
        <v>126.69</v>
      </c>
      <c r="T166" s="24">
        <v>135.79</v>
      </c>
      <c r="U166" s="24">
        <v>141.22</v>
      </c>
      <c r="V166" s="24">
        <v>140.36000000000001</v>
      </c>
      <c r="W166" s="24">
        <v>135.47999999999999</v>
      </c>
      <c r="X166" s="24">
        <v>132.75</v>
      </c>
      <c r="Y166" s="24">
        <v>115.9</v>
      </c>
    </row>
    <row r="167" spans="1:25" x14ac:dyDescent="0.2">
      <c r="A167" s="31">
        <v>23</v>
      </c>
      <c r="B167" s="24">
        <v>113.7</v>
      </c>
      <c r="C167" s="24">
        <v>101.22</v>
      </c>
      <c r="D167" s="24">
        <v>93.53</v>
      </c>
      <c r="E167" s="24">
        <v>87.02</v>
      </c>
      <c r="F167" s="24">
        <v>87.1</v>
      </c>
      <c r="G167" s="24">
        <v>85.99</v>
      </c>
      <c r="H167" s="24">
        <v>93.31</v>
      </c>
      <c r="I167" s="24">
        <v>88.52</v>
      </c>
      <c r="J167" s="24">
        <v>109.43</v>
      </c>
      <c r="K167" s="24">
        <v>114.96</v>
      </c>
      <c r="L167" s="24">
        <v>116.57</v>
      </c>
      <c r="M167" s="24">
        <v>118.46</v>
      </c>
      <c r="N167" s="24">
        <v>118.9</v>
      </c>
      <c r="O167" s="24">
        <v>118.39</v>
      </c>
      <c r="P167" s="24">
        <v>118.1</v>
      </c>
      <c r="Q167" s="24">
        <v>118.19</v>
      </c>
      <c r="R167" s="24">
        <v>116.64</v>
      </c>
      <c r="S167" s="24">
        <v>117.19</v>
      </c>
      <c r="T167" s="24">
        <v>130.30000000000001</v>
      </c>
      <c r="U167" s="24">
        <v>139.96</v>
      </c>
      <c r="V167" s="24">
        <v>139.63</v>
      </c>
      <c r="W167" s="24">
        <v>134.61000000000001</v>
      </c>
      <c r="X167" s="24">
        <v>123.12</v>
      </c>
      <c r="Y167" s="24">
        <v>115.75</v>
      </c>
    </row>
    <row r="168" spans="1:25" x14ac:dyDescent="0.2">
      <c r="A168" s="31">
        <v>24</v>
      </c>
      <c r="B168" s="24">
        <v>110.02</v>
      </c>
      <c r="C168" s="24">
        <v>101.29</v>
      </c>
      <c r="D168" s="24">
        <v>90.61</v>
      </c>
      <c r="E168" s="24">
        <v>86.43</v>
      </c>
      <c r="F168" s="24">
        <v>92.56</v>
      </c>
      <c r="G168" s="24">
        <v>94.28</v>
      </c>
      <c r="H168" s="24">
        <v>103.65</v>
      </c>
      <c r="I168" s="24">
        <v>125.84</v>
      </c>
      <c r="J168" s="24">
        <v>134.07</v>
      </c>
      <c r="K168" s="24">
        <v>143.41</v>
      </c>
      <c r="L168" s="24">
        <v>145.66999999999999</v>
      </c>
      <c r="M168" s="24">
        <v>147.08000000000001</v>
      </c>
      <c r="N168" s="24">
        <v>141.24</v>
      </c>
      <c r="O168" s="24">
        <v>141.5</v>
      </c>
      <c r="P168" s="24">
        <v>142.16</v>
      </c>
      <c r="Q168" s="24">
        <v>139</v>
      </c>
      <c r="R168" s="24">
        <v>137.56</v>
      </c>
      <c r="S168" s="24">
        <v>136.01</v>
      </c>
      <c r="T168" s="24">
        <v>136.43</v>
      </c>
      <c r="U168" s="24">
        <v>145.68</v>
      </c>
      <c r="V168" s="24">
        <v>147.65</v>
      </c>
      <c r="W168" s="24">
        <v>142.54</v>
      </c>
      <c r="X168" s="24">
        <v>132.57</v>
      </c>
      <c r="Y168" s="24">
        <v>114.77</v>
      </c>
    </row>
    <row r="169" spans="1:25" x14ac:dyDescent="0.2">
      <c r="A169" s="31">
        <v>25</v>
      </c>
      <c r="B169" s="24">
        <v>115.9</v>
      </c>
      <c r="C169" s="24">
        <v>107.07</v>
      </c>
      <c r="D169" s="24">
        <v>98.09</v>
      </c>
      <c r="E169" s="24">
        <v>94.82</v>
      </c>
      <c r="F169" s="24">
        <v>102.47</v>
      </c>
      <c r="G169" s="24">
        <v>109.92</v>
      </c>
      <c r="H169" s="24">
        <v>114.95</v>
      </c>
      <c r="I169" s="24">
        <v>131.18</v>
      </c>
      <c r="J169" s="24">
        <v>143.21</v>
      </c>
      <c r="K169" s="24">
        <v>151.13999999999999</v>
      </c>
      <c r="L169" s="24">
        <v>153.4</v>
      </c>
      <c r="M169" s="24">
        <v>148.54</v>
      </c>
      <c r="N169" s="24">
        <v>148.80000000000001</v>
      </c>
      <c r="O169" s="24">
        <v>147.41</v>
      </c>
      <c r="P169" s="24">
        <v>148.38999999999999</v>
      </c>
      <c r="Q169" s="24">
        <v>144.72</v>
      </c>
      <c r="R169" s="24">
        <v>142.22</v>
      </c>
      <c r="S169" s="24">
        <v>139.34</v>
      </c>
      <c r="T169" s="24">
        <v>144.26</v>
      </c>
      <c r="U169" s="24">
        <v>150.31</v>
      </c>
      <c r="V169" s="24">
        <v>156.44999999999999</v>
      </c>
      <c r="W169" s="24">
        <v>153.4</v>
      </c>
      <c r="X169" s="24">
        <v>138.12</v>
      </c>
      <c r="Y169" s="24">
        <v>125.57</v>
      </c>
    </row>
    <row r="170" spans="1:25" x14ac:dyDescent="0.2">
      <c r="A170" s="31">
        <v>26</v>
      </c>
      <c r="B170" s="24">
        <v>117.47</v>
      </c>
      <c r="C170" s="24">
        <v>109.71</v>
      </c>
      <c r="D170" s="24">
        <v>98.73</v>
      </c>
      <c r="E170" s="24">
        <v>93.94</v>
      </c>
      <c r="F170" s="24">
        <v>99.48</v>
      </c>
      <c r="G170" s="24">
        <v>109.74</v>
      </c>
      <c r="H170" s="24">
        <v>115.89</v>
      </c>
      <c r="I170" s="24">
        <v>131.36000000000001</v>
      </c>
      <c r="J170" s="24">
        <v>141.1</v>
      </c>
      <c r="K170" s="24">
        <v>154.66999999999999</v>
      </c>
      <c r="L170" s="24">
        <v>157.18</v>
      </c>
      <c r="M170" s="24">
        <v>155.36000000000001</v>
      </c>
      <c r="N170" s="24">
        <v>148.88</v>
      </c>
      <c r="O170" s="24">
        <v>148.94</v>
      </c>
      <c r="P170" s="24">
        <v>146.88999999999999</v>
      </c>
      <c r="Q170" s="24">
        <v>140.97999999999999</v>
      </c>
      <c r="R170" s="24">
        <v>137.68</v>
      </c>
      <c r="S170" s="24">
        <v>136.47999999999999</v>
      </c>
      <c r="T170" s="24">
        <v>138.25</v>
      </c>
      <c r="U170" s="24">
        <v>148.86000000000001</v>
      </c>
      <c r="V170" s="24">
        <v>152.29</v>
      </c>
      <c r="W170" s="24">
        <v>145.02000000000001</v>
      </c>
      <c r="X170" s="24">
        <v>134.24</v>
      </c>
      <c r="Y170" s="24">
        <v>127.06</v>
      </c>
    </row>
    <row r="171" spans="1:25" x14ac:dyDescent="0.2">
      <c r="A171" s="31">
        <v>27</v>
      </c>
      <c r="B171" s="24">
        <v>116.18</v>
      </c>
      <c r="C171" s="24">
        <v>110.38</v>
      </c>
      <c r="D171" s="24">
        <v>99.28</v>
      </c>
      <c r="E171" s="24">
        <v>94.41</v>
      </c>
      <c r="F171" s="24">
        <v>99.04</v>
      </c>
      <c r="G171" s="24">
        <v>106.44</v>
      </c>
      <c r="H171" s="24">
        <v>114.2</v>
      </c>
      <c r="I171" s="24">
        <v>129.69</v>
      </c>
      <c r="J171" s="24">
        <v>140.84</v>
      </c>
      <c r="K171" s="24">
        <v>150.54</v>
      </c>
      <c r="L171" s="24">
        <v>150.65</v>
      </c>
      <c r="M171" s="24">
        <v>147.82</v>
      </c>
      <c r="N171" s="24">
        <v>145.54</v>
      </c>
      <c r="O171" s="24">
        <v>146.13</v>
      </c>
      <c r="P171" s="24">
        <v>143.68</v>
      </c>
      <c r="Q171" s="24">
        <v>138.12</v>
      </c>
      <c r="R171" s="24">
        <v>135.19</v>
      </c>
      <c r="S171" s="24">
        <v>133.75</v>
      </c>
      <c r="T171" s="24">
        <v>135.08000000000001</v>
      </c>
      <c r="U171" s="24">
        <v>144.47999999999999</v>
      </c>
      <c r="V171" s="24">
        <v>150.72</v>
      </c>
      <c r="W171" s="24">
        <v>143.68</v>
      </c>
      <c r="X171" s="24">
        <v>130.35</v>
      </c>
      <c r="Y171" s="24">
        <v>120.44</v>
      </c>
    </row>
    <row r="172" spans="1:25" x14ac:dyDescent="0.2">
      <c r="A172" s="31">
        <v>28</v>
      </c>
      <c r="B172" s="24">
        <v>112.36</v>
      </c>
      <c r="C172" s="24">
        <v>100.69</v>
      </c>
      <c r="D172" s="24">
        <v>92.97</v>
      </c>
      <c r="E172" s="24">
        <v>93.06</v>
      </c>
      <c r="F172" s="24">
        <v>96.29</v>
      </c>
      <c r="G172" s="24">
        <v>105.77</v>
      </c>
      <c r="H172" s="24">
        <v>114.79</v>
      </c>
      <c r="I172" s="24">
        <v>129.63</v>
      </c>
      <c r="J172" s="24">
        <v>138.72999999999999</v>
      </c>
      <c r="K172" s="24">
        <v>147.49</v>
      </c>
      <c r="L172" s="24">
        <v>147.66999999999999</v>
      </c>
      <c r="M172" s="24">
        <v>146.5</v>
      </c>
      <c r="N172" s="24">
        <v>143.29</v>
      </c>
      <c r="O172" s="24">
        <v>143.18</v>
      </c>
      <c r="P172" s="24">
        <v>142</v>
      </c>
      <c r="Q172" s="24">
        <v>135.47</v>
      </c>
      <c r="R172" s="24">
        <v>133.65</v>
      </c>
      <c r="S172" s="24">
        <v>132.36000000000001</v>
      </c>
      <c r="T172" s="24">
        <v>131.81</v>
      </c>
      <c r="U172" s="24">
        <v>142.72999999999999</v>
      </c>
      <c r="V172" s="24">
        <v>148.41</v>
      </c>
      <c r="W172" s="24">
        <v>143.22</v>
      </c>
      <c r="X172" s="24">
        <v>129.19</v>
      </c>
      <c r="Y172" s="24">
        <v>116.3</v>
      </c>
    </row>
    <row r="173" spans="1:25" x14ac:dyDescent="0.2">
      <c r="A173" s="31">
        <v>29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x14ac:dyDescent="0.2">
      <c r="A174" s="31">
        <v>30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x14ac:dyDescent="0.2">
      <c r="A175" s="31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1">
        <v>1</v>
      </c>
      <c r="B179" s="22">
        <v>110.81</v>
      </c>
      <c r="C179" s="22">
        <v>102.73</v>
      </c>
      <c r="D179" s="22">
        <v>99.46</v>
      </c>
      <c r="E179" s="22">
        <v>96.3</v>
      </c>
      <c r="F179" s="22">
        <v>96.9</v>
      </c>
      <c r="G179" s="22">
        <v>99.51</v>
      </c>
      <c r="H179" s="22">
        <v>99.99</v>
      </c>
      <c r="I179" s="22">
        <v>116.43</v>
      </c>
      <c r="J179" s="22">
        <v>125.13</v>
      </c>
      <c r="K179" s="22">
        <v>134.4</v>
      </c>
      <c r="L179" s="22">
        <v>140.99</v>
      </c>
      <c r="M179" s="22">
        <v>140.28</v>
      </c>
      <c r="N179" s="22">
        <v>135.99</v>
      </c>
      <c r="O179" s="22">
        <v>134.38999999999999</v>
      </c>
      <c r="P179" s="22">
        <v>132.29</v>
      </c>
      <c r="Q179" s="22">
        <v>131</v>
      </c>
      <c r="R179" s="22">
        <v>127.78</v>
      </c>
      <c r="S179" s="22">
        <v>129.28</v>
      </c>
      <c r="T179" s="22">
        <v>139.55000000000001</v>
      </c>
      <c r="U179" s="22">
        <v>141.56</v>
      </c>
      <c r="V179" s="22">
        <v>137.88999999999999</v>
      </c>
      <c r="W179" s="22">
        <v>135.6</v>
      </c>
      <c r="X179" s="22">
        <v>127.13</v>
      </c>
      <c r="Y179" s="22">
        <v>118.12</v>
      </c>
    </row>
    <row r="180" spans="1:25" x14ac:dyDescent="0.2">
      <c r="A180" s="31">
        <v>2</v>
      </c>
      <c r="B180" s="22">
        <v>113.59</v>
      </c>
      <c r="C180" s="22">
        <v>103.92</v>
      </c>
      <c r="D180" s="22">
        <v>95.15</v>
      </c>
      <c r="E180" s="22">
        <v>90.46</v>
      </c>
      <c r="F180" s="22">
        <v>90.11</v>
      </c>
      <c r="G180" s="22">
        <v>92.37</v>
      </c>
      <c r="H180" s="22">
        <v>94.15</v>
      </c>
      <c r="I180" s="22">
        <v>100.97</v>
      </c>
      <c r="J180" s="22">
        <v>112.98</v>
      </c>
      <c r="K180" s="22">
        <v>118.72</v>
      </c>
      <c r="L180" s="22">
        <v>121.6</v>
      </c>
      <c r="M180" s="22">
        <v>122.06</v>
      </c>
      <c r="N180" s="22">
        <v>121.72</v>
      </c>
      <c r="O180" s="22">
        <v>121.48</v>
      </c>
      <c r="P180" s="22">
        <v>121.24</v>
      </c>
      <c r="Q180" s="22">
        <v>121.26</v>
      </c>
      <c r="R180" s="22">
        <v>120.7</v>
      </c>
      <c r="S180" s="22">
        <v>121.01</v>
      </c>
      <c r="T180" s="22">
        <v>129.16</v>
      </c>
      <c r="U180" s="22">
        <v>138.47</v>
      </c>
      <c r="V180" s="22">
        <v>135.06</v>
      </c>
      <c r="W180" s="22">
        <v>132.75</v>
      </c>
      <c r="X180" s="22">
        <v>122.21</v>
      </c>
      <c r="Y180" s="22">
        <v>118.2</v>
      </c>
    </row>
    <row r="181" spans="1:25" x14ac:dyDescent="0.2">
      <c r="A181" s="31">
        <v>3</v>
      </c>
      <c r="B181" s="22">
        <v>109.2</v>
      </c>
      <c r="C181" s="22">
        <v>102.95</v>
      </c>
      <c r="D181" s="22">
        <v>95.38</v>
      </c>
      <c r="E181" s="22">
        <v>91.95</v>
      </c>
      <c r="F181" s="22">
        <v>97.29</v>
      </c>
      <c r="G181" s="22">
        <v>102.21</v>
      </c>
      <c r="H181" s="22">
        <v>111.64</v>
      </c>
      <c r="I181" s="22">
        <v>127.63</v>
      </c>
      <c r="J181" s="22">
        <v>142.30000000000001</v>
      </c>
      <c r="K181" s="22">
        <v>146.41</v>
      </c>
      <c r="L181" s="22">
        <v>146.75</v>
      </c>
      <c r="M181" s="22">
        <v>151.91999999999999</v>
      </c>
      <c r="N181" s="22">
        <v>146.19999999999999</v>
      </c>
      <c r="O181" s="22">
        <v>146.07</v>
      </c>
      <c r="P181" s="22">
        <v>146.66</v>
      </c>
      <c r="Q181" s="22">
        <v>143.41</v>
      </c>
      <c r="R181" s="22">
        <v>141.91</v>
      </c>
      <c r="S181" s="22">
        <v>140.65</v>
      </c>
      <c r="T181" s="22">
        <v>142.30000000000001</v>
      </c>
      <c r="U181" s="22">
        <v>144.22999999999999</v>
      </c>
      <c r="V181" s="22">
        <v>143.94</v>
      </c>
      <c r="W181" s="22">
        <v>141.55000000000001</v>
      </c>
      <c r="X181" s="22">
        <v>127.41</v>
      </c>
      <c r="Y181" s="22">
        <v>116.59</v>
      </c>
    </row>
    <row r="182" spans="1:25" x14ac:dyDescent="0.2">
      <c r="A182" s="31">
        <v>4</v>
      </c>
      <c r="B182" s="22">
        <v>102.51</v>
      </c>
      <c r="C182" s="22">
        <v>90.6</v>
      </c>
      <c r="D182" s="22">
        <v>88.1</v>
      </c>
      <c r="E182" s="22">
        <v>87.03</v>
      </c>
      <c r="F182" s="22">
        <v>87.84</v>
      </c>
      <c r="G182" s="22">
        <v>95.14</v>
      </c>
      <c r="H182" s="22">
        <v>107.72</v>
      </c>
      <c r="I182" s="22">
        <v>121.85</v>
      </c>
      <c r="J182" s="22">
        <v>134.51</v>
      </c>
      <c r="K182" s="22">
        <v>142.36000000000001</v>
      </c>
      <c r="L182" s="22">
        <v>144.49</v>
      </c>
      <c r="M182" s="22">
        <v>144.1</v>
      </c>
      <c r="N182" s="22">
        <v>138.88999999999999</v>
      </c>
      <c r="O182" s="22">
        <v>138.16</v>
      </c>
      <c r="P182" s="22">
        <v>142.15</v>
      </c>
      <c r="Q182" s="22">
        <v>137.63</v>
      </c>
      <c r="R182" s="22">
        <v>133.31</v>
      </c>
      <c r="S182" s="22">
        <v>133.4</v>
      </c>
      <c r="T182" s="22">
        <v>135.59</v>
      </c>
      <c r="U182" s="22">
        <v>138.96</v>
      </c>
      <c r="V182" s="22">
        <v>137.36000000000001</v>
      </c>
      <c r="W182" s="22">
        <v>135.66999999999999</v>
      </c>
      <c r="X182" s="22">
        <v>127.41</v>
      </c>
      <c r="Y182" s="22">
        <v>112.59</v>
      </c>
    </row>
    <row r="183" spans="1:25" x14ac:dyDescent="0.2">
      <c r="A183" s="31">
        <v>5</v>
      </c>
      <c r="B183" s="22">
        <v>102.1</v>
      </c>
      <c r="C183" s="22">
        <v>88.57</v>
      </c>
      <c r="D183" s="22">
        <v>86.25</v>
      </c>
      <c r="E183" s="22">
        <v>85.34</v>
      </c>
      <c r="F183" s="22">
        <v>86.96</v>
      </c>
      <c r="G183" s="22">
        <v>99.81</v>
      </c>
      <c r="H183" s="22">
        <v>106.04</v>
      </c>
      <c r="I183" s="22">
        <v>121.28</v>
      </c>
      <c r="J183" s="22">
        <v>135.63999999999999</v>
      </c>
      <c r="K183" s="22">
        <v>143.03</v>
      </c>
      <c r="L183" s="22">
        <v>144.51</v>
      </c>
      <c r="M183" s="22">
        <v>145.47</v>
      </c>
      <c r="N183" s="22">
        <v>140.76</v>
      </c>
      <c r="O183" s="22">
        <v>140.37</v>
      </c>
      <c r="P183" s="22">
        <v>143.76</v>
      </c>
      <c r="Q183" s="22">
        <v>139.22</v>
      </c>
      <c r="R183" s="22">
        <v>136.9</v>
      </c>
      <c r="S183" s="22">
        <v>135.9</v>
      </c>
      <c r="T183" s="22">
        <v>137.63999999999999</v>
      </c>
      <c r="U183" s="22">
        <v>140.26</v>
      </c>
      <c r="V183" s="22">
        <v>138.18</v>
      </c>
      <c r="W183" s="22">
        <v>136.77000000000001</v>
      </c>
      <c r="X183" s="22">
        <v>125.05</v>
      </c>
      <c r="Y183" s="22">
        <v>109.34</v>
      </c>
    </row>
    <row r="184" spans="1:25" x14ac:dyDescent="0.2">
      <c r="A184" s="31">
        <v>6</v>
      </c>
      <c r="B184" s="22">
        <v>103.88</v>
      </c>
      <c r="C184" s="22">
        <v>98.91</v>
      </c>
      <c r="D184" s="22">
        <v>95.97</v>
      </c>
      <c r="E184" s="22">
        <v>94.81</v>
      </c>
      <c r="F184" s="22">
        <v>96.35</v>
      </c>
      <c r="G184" s="22">
        <v>100.69</v>
      </c>
      <c r="H184" s="22">
        <v>108</v>
      </c>
      <c r="I184" s="22">
        <v>125.22</v>
      </c>
      <c r="J184" s="22">
        <v>135.66999999999999</v>
      </c>
      <c r="K184" s="22">
        <v>145.12</v>
      </c>
      <c r="L184" s="22">
        <v>145.41999999999999</v>
      </c>
      <c r="M184" s="22">
        <v>149.03</v>
      </c>
      <c r="N184" s="22">
        <v>138.37</v>
      </c>
      <c r="O184" s="22">
        <v>136.80000000000001</v>
      </c>
      <c r="P184" s="22">
        <v>138.68</v>
      </c>
      <c r="Q184" s="22">
        <v>135.66</v>
      </c>
      <c r="R184" s="22">
        <v>133.66999999999999</v>
      </c>
      <c r="S184" s="22">
        <v>133.47999999999999</v>
      </c>
      <c r="T184" s="22">
        <v>134.74</v>
      </c>
      <c r="U184" s="22">
        <v>137.77000000000001</v>
      </c>
      <c r="V184" s="22">
        <v>136.91</v>
      </c>
      <c r="W184" s="22">
        <v>134.34</v>
      </c>
      <c r="X184" s="22">
        <v>120.95</v>
      </c>
      <c r="Y184" s="22">
        <v>111.93</v>
      </c>
    </row>
    <row r="185" spans="1:25" x14ac:dyDescent="0.2">
      <c r="A185" s="31">
        <v>7</v>
      </c>
      <c r="B185" s="22">
        <v>105.24</v>
      </c>
      <c r="C185" s="22">
        <v>97.47</v>
      </c>
      <c r="D185" s="22">
        <v>94.49</v>
      </c>
      <c r="E185" s="22">
        <v>93.42</v>
      </c>
      <c r="F185" s="22">
        <v>94.13</v>
      </c>
      <c r="G185" s="22">
        <v>99.48</v>
      </c>
      <c r="H185" s="22">
        <v>111.09</v>
      </c>
      <c r="I185" s="22">
        <v>124.78</v>
      </c>
      <c r="J185" s="22">
        <v>137.41999999999999</v>
      </c>
      <c r="K185" s="22">
        <v>142.34</v>
      </c>
      <c r="L185" s="22">
        <v>142.28</v>
      </c>
      <c r="M185" s="22">
        <v>147.56</v>
      </c>
      <c r="N185" s="22">
        <v>141.82</v>
      </c>
      <c r="O185" s="22">
        <v>141.54</v>
      </c>
      <c r="P185" s="22">
        <v>143.04</v>
      </c>
      <c r="Q185" s="22">
        <v>138.75</v>
      </c>
      <c r="R185" s="22">
        <v>136.22999999999999</v>
      </c>
      <c r="S185" s="22">
        <v>135.16</v>
      </c>
      <c r="T185" s="22">
        <v>137.54</v>
      </c>
      <c r="U185" s="22">
        <v>140.58000000000001</v>
      </c>
      <c r="V185" s="22">
        <v>138.31</v>
      </c>
      <c r="W185" s="22">
        <v>136.83000000000001</v>
      </c>
      <c r="X185" s="22">
        <v>126.44</v>
      </c>
      <c r="Y185" s="22">
        <v>107.58</v>
      </c>
    </row>
    <row r="186" spans="1:25" x14ac:dyDescent="0.2">
      <c r="A186" s="31">
        <v>8</v>
      </c>
      <c r="B186" s="22">
        <v>117.33</v>
      </c>
      <c r="C186" s="22">
        <v>109.07</v>
      </c>
      <c r="D186" s="22">
        <v>100.42</v>
      </c>
      <c r="E186" s="22">
        <v>98.59</v>
      </c>
      <c r="F186" s="22">
        <v>98.69</v>
      </c>
      <c r="G186" s="22">
        <v>100.46</v>
      </c>
      <c r="H186" s="22">
        <v>103.72</v>
      </c>
      <c r="I186" s="22">
        <v>115.01</v>
      </c>
      <c r="J186" s="22">
        <v>120.36</v>
      </c>
      <c r="K186" s="22">
        <v>130.94</v>
      </c>
      <c r="L186" s="22">
        <v>134.12</v>
      </c>
      <c r="M186" s="22">
        <v>134</v>
      </c>
      <c r="N186" s="22">
        <v>133</v>
      </c>
      <c r="O186" s="22">
        <v>130.52000000000001</v>
      </c>
      <c r="P186" s="22">
        <v>129.72</v>
      </c>
      <c r="Q186" s="22">
        <v>124.15</v>
      </c>
      <c r="R186" s="22">
        <v>122.35</v>
      </c>
      <c r="S186" s="22">
        <v>123.56</v>
      </c>
      <c r="T186" s="22">
        <v>133.68</v>
      </c>
      <c r="U186" s="22">
        <v>139.72</v>
      </c>
      <c r="V186" s="22">
        <v>136.43</v>
      </c>
      <c r="W186" s="22">
        <v>135.08000000000001</v>
      </c>
      <c r="X186" s="22">
        <v>126.52</v>
      </c>
      <c r="Y186" s="22">
        <v>118.61</v>
      </c>
    </row>
    <row r="187" spans="1:25" x14ac:dyDescent="0.2">
      <c r="A187" s="31">
        <v>9</v>
      </c>
      <c r="B187" s="22">
        <v>111.01</v>
      </c>
      <c r="C187" s="22">
        <v>101.24</v>
      </c>
      <c r="D187" s="22">
        <v>98.91</v>
      </c>
      <c r="E187" s="22">
        <v>90.16</v>
      </c>
      <c r="F187" s="22">
        <v>89.26</v>
      </c>
      <c r="G187" s="22">
        <v>91.91</v>
      </c>
      <c r="H187" s="22">
        <v>97.13</v>
      </c>
      <c r="I187" s="22">
        <v>99.33</v>
      </c>
      <c r="J187" s="22">
        <v>108.22</v>
      </c>
      <c r="K187" s="22">
        <v>117.59</v>
      </c>
      <c r="L187" s="22">
        <v>120.16</v>
      </c>
      <c r="M187" s="22">
        <v>121.35</v>
      </c>
      <c r="N187" s="22">
        <v>120.56</v>
      </c>
      <c r="O187" s="22">
        <v>120</v>
      </c>
      <c r="P187" s="22">
        <v>119.63</v>
      </c>
      <c r="Q187" s="22">
        <v>119.08</v>
      </c>
      <c r="R187" s="22">
        <v>119.11</v>
      </c>
      <c r="S187" s="22">
        <v>120.95</v>
      </c>
      <c r="T187" s="22">
        <v>126.72</v>
      </c>
      <c r="U187" s="22">
        <v>138.52000000000001</v>
      </c>
      <c r="V187" s="22">
        <v>134.94</v>
      </c>
      <c r="W187" s="22">
        <v>132.87</v>
      </c>
      <c r="X187" s="22">
        <v>122.15</v>
      </c>
      <c r="Y187" s="22">
        <v>115.35</v>
      </c>
    </row>
    <row r="188" spans="1:25" x14ac:dyDescent="0.2">
      <c r="A188" s="31">
        <v>10</v>
      </c>
      <c r="B188" s="22">
        <v>101.62</v>
      </c>
      <c r="C188" s="22">
        <v>89.85</v>
      </c>
      <c r="D188" s="22">
        <v>85.66</v>
      </c>
      <c r="E188" s="22">
        <v>83.66</v>
      </c>
      <c r="F188" s="22">
        <v>83.7</v>
      </c>
      <c r="G188" s="22">
        <v>90.51</v>
      </c>
      <c r="H188" s="22">
        <v>102.09</v>
      </c>
      <c r="I188" s="22">
        <v>119.89</v>
      </c>
      <c r="J188" s="22">
        <v>133.57</v>
      </c>
      <c r="K188" s="22">
        <v>139.61000000000001</v>
      </c>
      <c r="L188" s="22">
        <v>141.22999999999999</v>
      </c>
      <c r="M188" s="22">
        <v>147.49</v>
      </c>
      <c r="N188" s="22">
        <v>139.91</v>
      </c>
      <c r="O188" s="22">
        <v>140.24</v>
      </c>
      <c r="P188" s="22">
        <v>141.91</v>
      </c>
      <c r="Q188" s="22">
        <v>138.47</v>
      </c>
      <c r="R188" s="22">
        <v>135.53</v>
      </c>
      <c r="S188" s="22">
        <v>134.59</v>
      </c>
      <c r="T188" s="22">
        <v>136.94999999999999</v>
      </c>
      <c r="U188" s="22">
        <v>140.05000000000001</v>
      </c>
      <c r="V188" s="22">
        <v>139.47</v>
      </c>
      <c r="W188" s="22">
        <v>137.49</v>
      </c>
      <c r="X188" s="22">
        <v>122.8</v>
      </c>
      <c r="Y188" s="22">
        <v>112.18</v>
      </c>
    </row>
    <row r="189" spans="1:25" x14ac:dyDescent="0.2">
      <c r="A189" s="31">
        <v>11</v>
      </c>
      <c r="B189" s="22">
        <v>101.97</v>
      </c>
      <c r="C189" s="22">
        <v>90.92</v>
      </c>
      <c r="D189" s="22">
        <v>86.41</v>
      </c>
      <c r="E189" s="22">
        <v>84.25</v>
      </c>
      <c r="F189" s="22">
        <v>85.57</v>
      </c>
      <c r="G189" s="22">
        <v>92.23</v>
      </c>
      <c r="H189" s="22">
        <v>103.79</v>
      </c>
      <c r="I189" s="22">
        <v>120.41</v>
      </c>
      <c r="J189" s="22">
        <v>129.19999999999999</v>
      </c>
      <c r="K189" s="22">
        <v>138.94999999999999</v>
      </c>
      <c r="L189" s="22">
        <v>140.56</v>
      </c>
      <c r="M189" s="22">
        <v>144.05000000000001</v>
      </c>
      <c r="N189" s="22">
        <v>137.46</v>
      </c>
      <c r="O189" s="22">
        <v>137.43</v>
      </c>
      <c r="P189" s="22">
        <v>139.38</v>
      </c>
      <c r="Q189" s="22">
        <v>134.84</v>
      </c>
      <c r="R189" s="22">
        <v>131.5</v>
      </c>
      <c r="S189" s="22">
        <v>130.07</v>
      </c>
      <c r="T189" s="22">
        <v>135.41999999999999</v>
      </c>
      <c r="U189" s="22">
        <v>139.77000000000001</v>
      </c>
      <c r="V189" s="22">
        <v>137.97</v>
      </c>
      <c r="W189" s="22">
        <v>135.4</v>
      </c>
      <c r="X189" s="22">
        <v>121.13</v>
      </c>
      <c r="Y189" s="22">
        <v>112.14</v>
      </c>
    </row>
    <row r="190" spans="1:25" x14ac:dyDescent="0.2">
      <c r="A190" s="31">
        <v>12</v>
      </c>
      <c r="B190" s="22">
        <v>107.72</v>
      </c>
      <c r="C190" s="22">
        <v>102.61</v>
      </c>
      <c r="D190" s="22">
        <v>96.31</v>
      </c>
      <c r="E190" s="22">
        <v>89.39</v>
      </c>
      <c r="F190" s="22">
        <v>93.33</v>
      </c>
      <c r="G190" s="22">
        <v>99.24</v>
      </c>
      <c r="H190" s="22">
        <v>105.66</v>
      </c>
      <c r="I190" s="22">
        <v>119.44</v>
      </c>
      <c r="J190" s="22">
        <v>133.44999999999999</v>
      </c>
      <c r="K190" s="22">
        <v>143.5</v>
      </c>
      <c r="L190" s="22">
        <v>145.94999999999999</v>
      </c>
      <c r="M190" s="22">
        <v>150.49</v>
      </c>
      <c r="N190" s="22">
        <v>143.72999999999999</v>
      </c>
      <c r="O190" s="22">
        <v>144.80000000000001</v>
      </c>
      <c r="P190" s="22">
        <v>146.09</v>
      </c>
      <c r="Q190" s="22">
        <v>141.94999999999999</v>
      </c>
      <c r="R190" s="22">
        <v>140.52000000000001</v>
      </c>
      <c r="S190" s="22">
        <v>138.01</v>
      </c>
      <c r="T190" s="22">
        <v>140.82</v>
      </c>
      <c r="U190" s="22">
        <v>145.71</v>
      </c>
      <c r="V190" s="22">
        <v>145.31</v>
      </c>
      <c r="W190" s="22">
        <v>141.97</v>
      </c>
      <c r="X190" s="22">
        <v>121.29</v>
      </c>
      <c r="Y190" s="22">
        <v>114.36</v>
      </c>
    </row>
    <row r="191" spans="1:25" x14ac:dyDescent="0.2">
      <c r="A191" s="31">
        <v>13</v>
      </c>
      <c r="B191" s="22">
        <v>106.51</v>
      </c>
      <c r="C191" s="22">
        <v>102.96</v>
      </c>
      <c r="D191" s="22">
        <v>98.9</v>
      </c>
      <c r="E191" s="22">
        <v>92.96</v>
      </c>
      <c r="F191" s="22">
        <v>98.67</v>
      </c>
      <c r="G191" s="22">
        <v>102.03</v>
      </c>
      <c r="H191" s="22">
        <v>106.5</v>
      </c>
      <c r="I191" s="22">
        <v>120.11</v>
      </c>
      <c r="J191" s="22">
        <v>139.36000000000001</v>
      </c>
      <c r="K191" s="22">
        <v>152.78</v>
      </c>
      <c r="L191" s="22">
        <v>158.47999999999999</v>
      </c>
      <c r="M191" s="22">
        <v>167.43</v>
      </c>
      <c r="N191" s="22">
        <v>154.16</v>
      </c>
      <c r="O191" s="22">
        <v>155.31</v>
      </c>
      <c r="P191" s="22">
        <v>159.01</v>
      </c>
      <c r="Q191" s="22">
        <v>152</v>
      </c>
      <c r="R191" s="22">
        <v>149.16</v>
      </c>
      <c r="S191" s="22">
        <v>141.74</v>
      </c>
      <c r="T191" s="22">
        <v>145.6</v>
      </c>
      <c r="U191" s="22">
        <v>157.29</v>
      </c>
      <c r="V191" s="22">
        <v>153.54</v>
      </c>
      <c r="W191" s="22">
        <v>144.87</v>
      </c>
      <c r="X191" s="22">
        <v>126.45</v>
      </c>
      <c r="Y191" s="22">
        <v>114.34</v>
      </c>
    </row>
    <row r="192" spans="1:25" x14ac:dyDescent="0.2">
      <c r="A192" s="31">
        <v>14</v>
      </c>
      <c r="B192" s="22">
        <v>105.12</v>
      </c>
      <c r="C192" s="22">
        <v>102.34</v>
      </c>
      <c r="D192" s="22">
        <v>98.02</v>
      </c>
      <c r="E192" s="22">
        <v>85.9</v>
      </c>
      <c r="F192" s="22">
        <v>94.41</v>
      </c>
      <c r="G192" s="22">
        <v>99.7</v>
      </c>
      <c r="H192" s="22">
        <v>103.77</v>
      </c>
      <c r="I192" s="22">
        <v>117.9</v>
      </c>
      <c r="J192" s="22">
        <v>135.34</v>
      </c>
      <c r="K192" s="22">
        <v>141.1</v>
      </c>
      <c r="L192" s="22">
        <v>141.99</v>
      </c>
      <c r="M192" s="22">
        <v>149.44999999999999</v>
      </c>
      <c r="N192" s="22">
        <v>141.41</v>
      </c>
      <c r="O192" s="22">
        <v>141.51</v>
      </c>
      <c r="P192" s="22">
        <v>141.38</v>
      </c>
      <c r="Q192" s="22">
        <v>138.72</v>
      </c>
      <c r="R192" s="22">
        <v>128.6</v>
      </c>
      <c r="S192" s="22">
        <v>125.99</v>
      </c>
      <c r="T192" s="22">
        <v>129.41</v>
      </c>
      <c r="U192" s="22">
        <v>137.93</v>
      </c>
      <c r="V192" s="22">
        <v>137.91999999999999</v>
      </c>
      <c r="W192" s="22">
        <v>130.75</v>
      </c>
      <c r="X192" s="22">
        <v>117.53</v>
      </c>
      <c r="Y192" s="22">
        <v>107.33</v>
      </c>
    </row>
    <row r="193" spans="1:25" x14ac:dyDescent="0.2">
      <c r="A193" s="31">
        <v>15</v>
      </c>
      <c r="B193" s="22">
        <v>109.3</v>
      </c>
      <c r="C193" s="22">
        <v>104.29</v>
      </c>
      <c r="D193" s="22">
        <v>102.92</v>
      </c>
      <c r="E193" s="22">
        <v>98.24</v>
      </c>
      <c r="F193" s="22">
        <v>99.43</v>
      </c>
      <c r="G193" s="22">
        <v>100.69</v>
      </c>
      <c r="H193" s="22">
        <v>103.21</v>
      </c>
      <c r="I193" s="22">
        <v>106.69</v>
      </c>
      <c r="J193" s="22">
        <v>113.37</v>
      </c>
      <c r="K193" s="22">
        <v>118.73</v>
      </c>
      <c r="L193" s="22">
        <v>122.38</v>
      </c>
      <c r="M193" s="22">
        <v>122.96</v>
      </c>
      <c r="N193" s="22">
        <v>120.89</v>
      </c>
      <c r="O193" s="22">
        <v>119.6</v>
      </c>
      <c r="P193" s="22">
        <v>118.88</v>
      </c>
      <c r="Q193" s="22">
        <v>118.11</v>
      </c>
      <c r="R193" s="22">
        <v>118.3</v>
      </c>
      <c r="S193" s="22">
        <v>116.57</v>
      </c>
      <c r="T193" s="22">
        <v>124.02</v>
      </c>
      <c r="U193" s="22">
        <v>130.72</v>
      </c>
      <c r="V193" s="22">
        <v>128.16999999999999</v>
      </c>
      <c r="W193" s="22">
        <v>123.9</v>
      </c>
      <c r="X193" s="22">
        <v>118.16</v>
      </c>
      <c r="Y193" s="22">
        <v>108.06</v>
      </c>
    </row>
    <row r="194" spans="1:25" x14ac:dyDescent="0.2">
      <c r="A194" s="31">
        <v>16</v>
      </c>
      <c r="B194" s="22">
        <v>102.15</v>
      </c>
      <c r="C194" s="22">
        <v>99.63</v>
      </c>
      <c r="D194" s="22">
        <v>92.53</v>
      </c>
      <c r="E194" s="22">
        <v>85.94</v>
      </c>
      <c r="F194" s="22">
        <v>86.17</v>
      </c>
      <c r="G194" s="22">
        <v>93.46</v>
      </c>
      <c r="H194" s="22">
        <v>96.61</v>
      </c>
      <c r="I194" s="22">
        <v>101</v>
      </c>
      <c r="J194" s="22">
        <v>104.43</v>
      </c>
      <c r="K194" s="22">
        <v>111.58</v>
      </c>
      <c r="L194" s="22">
        <v>117.04</v>
      </c>
      <c r="M194" s="22">
        <v>119.16</v>
      </c>
      <c r="N194" s="22">
        <v>118.04</v>
      </c>
      <c r="O194" s="22">
        <v>117.71</v>
      </c>
      <c r="P194" s="22">
        <v>117.37</v>
      </c>
      <c r="Q194" s="22">
        <v>116.8</v>
      </c>
      <c r="R194" s="22">
        <v>116.44</v>
      </c>
      <c r="S194" s="22">
        <v>116.72</v>
      </c>
      <c r="T194" s="22">
        <v>125.03</v>
      </c>
      <c r="U194" s="22">
        <v>134.72999999999999</v>
      </c>
      <c r="V194" s="22">
        <v>131.68</v>
      </c>
      <c r="W194" s="22">
        <v>129.69</v>
      </c>
      <c r="X194" s="22">
        <v>116.98</v>
      </c>
      <c r="Y194" s="22">
        <v>112.33</v>
      </c>
    </row>
    <row r="195" spans="1:25" x14ac:dyDescent="0.2">
      <c r="A195" s="31">
        <v>17</v>
      </c>
      <c r="B195" s="22">
        <v>105.28</v>
      </c>
      <c r="C195" s="22">
        <v>101.94</v>
      </c>
      <c r="D195" s="22">
        <v>90.13</v>
      </c>
      <c r="E195" s="22">
        <v>90.23</v>
      </c>
      <c r="F195" s="22">
        <v>94.49</v>
      </c>
      <c r="G195" s="22">
        <v>100.25</v>
      </c>
      <c r="H195" s="22">
        <v>108.16</v>
      </c>
      <c r="I195" s="22">
        <v>126.26</v>
      </c>
      <c r="J195" s="22">
        <v>134.24</v>
      </c>
      <c r="K195" s="22">
        <v>148.25</v>
      </c>
      <c r="L195" s="22">
        <v>149.99</v>
      </c>
      <c r="M195" s="22">
        <v>151.9</v>
      </c>
      <c r="N195" s="22">
        <v>147.49</v>
      </c>
      <c r="O195" s="22">
        <v>146.85</v>
      </c>
      <c r="P195" s="22">
        <v>148.43</v>
      </c>
      <c r="Q195" s="22">
        <v>142.37</v>
      </c>
      <c r="R195" s="22">
        <v>139.22999999999999</v>
      </c>
      <c r="S195" s="22">
        <v>136.91</v>
      </c>
      <c r="T195" s="22">
        <v>138.63</v>
      </c>
      <c r="U195" s="22">
        <v>148.35</v>
      </c>
      <c r="V195" s="22">
        <v>148.37</v>
      </c>
      <c r="W195" s="22">
        <v>139.44999999999999</v>
      </c>
      <c r="X195" s="22">
        <v>128.31</v>
      </c>
      <c r="Y195" s="22">
        <v>114.61</v>
      </c>
    </row>
    <row r="196" spans="1:25" x14ac:dyDescent="0.2">
      <c r="A196" s="31">
        <v>18</v>
      </c>
      <c r="B196" s="22">
        <v>102.89</v>
      </c>
      <c r="C196" s="22">
        <v>92.64</v>
      </c>
      <c r="D196" s="22">
        <v>86.25</v>
      </c>
      <c r="E196" s="22">
        <v>84.79</v>
      </c>
      <c r="F196" s="22">
        <v>87.78</v>
      </c>
      <c r="G196" s="22">
        <v>100.09</v>
      </c>
      <c r="H196" s="22">
        <v>104.05</v>
      </c>
      <c r="I196" s="22">
        <v>119.51</v>
      </c>
      <c r="J196" s="22">
        <v>126.62</v>
      </c>
      <c r="K196" s="22">
        <v>141.84</v>
      </c>
      <c r="L196" s="22">
        <v>144.91</v>
      </c>
      <c r="M196" s="22">
        <v>142.80000000000001</v>
      </c>
      <c r="N196" s="22">
        <v>137.62</v>
      </c>
      <c r="O196" s="22">
        <v>137.53</v>
      </c>
      <c r="P196" s="22">
        <v>139.57</v>
      </c>
      <c r="Q196" s="22">
        <v>131.52000000000001</v>
      </c>
      <c r="R196" s="22">
        <v>127.39</v>
      </c>
      <c r="S196" s="22">
        <v>125.53</v>
      </c>
      <c r="T196" s="22">
        <v>127.24</v>
      </c>
      <c r="U196" s="22">
        <v>136.69999999999999</v>
      </c>
      <c r="V196" s="22">
        <v>136.88999999999999</v>
      </c>
      <c r="W196" s="22">
        <v>128.81</v>
      </c>
      <c r="X196" s="22">
        <v>121.92</v>
      </c>
      <c r="Y196" s="22">
        <v>113.78</v>
      </c>
    </row>
    <row r="197" spans="1:25" x14ac:dyDescent="0.2">
      <c r="A197" s="31">
        <v>19</v>
      </c>
      <c r="B197" s="22">
        <v>101.6</v>
      </c>
      <c r="C197" s="22">
        <v>93.22</v>
      </c>
      <c r="D197" s="22">
        <v>85.72</v>
      </c>
      <c r="E197" s="22">
        <v>83.16</v>
      </c>
      <c r="F197" s="22">
        <v>89.34</v>
      </c>
      <c r="G197" s="22">
        <v>91.25</v>
      </c>
      <c r="H197" s="22">
        <v>101.69</v>
      </c>
      <c r="I197" s="22">
        <v>118.31</v>
      </c>
      <c r="J197" s="22">
        <v>124.52</v>
      </c>
      <c r="K197" s="22">
        <v>136.72999999999999</v>
      </c>
      <c r="L197" s="22">
        <v>138.24</v>
      </c>
      <c r="M197" s="22">
        <v>137.53</v>
      </c>
      <c r="N197" s="22">
        <v>136.26</v>
      </c>
      <c r="O197" s="22">
        <v>137.34</v>
      </c>
      <c r="P197" s="22">
        <v>137.94</v>
      </c>
      <c r="Q197" s="22">
        <v>133.93</v>
      </c>
      <c r="R197" s="22">
        <v>128.54</v>
      </c>
      <c r="S197" s="22">
        <v>127.05</v>
      </c>
      <c r="T197" s="22">
        <v>128.66999999999999</v>
      </c>
      <c r="U197" s="22">
        <v>139.07</v>
      </c>
      <c r="V197" s="22">
        <v>139.75</v>
      </c>
      <c r="W197" s="22">
        <v>135.29</v>
      </c>
      <c r="X197" s="22">
        <v>121.54</v>
      </c>
      <c r="Y197" s="22">
        <v>109.17</v>
      </c>
    </row>
    <row r="198" spans="1:25" x14ac:dyDescent="0.2">
      <c r="A198" s="31">
        <v>20</v>
      </c>
      <c r="B198" s="22">
        <v>103.31</v>
      </c>
      <c r="C198" s="22">
        <v>98.71</v>
      </c>
      <c r="D198" s="22">
        <v>89.43</v>
      </c>
      <c r="E198" s="22">
        <v>87.54</v>
      </c>
      <c r="F198" s="22">
        <v>94.51</v>
      </c>
      <c r="G198" s="22">
        <v>95.84</v>
      </c>
      <c r="H198" s="22">
        <v>103.26</v>
      </c>
      <c r="I198" s="22">
        <v>119.9</v>
      </c>
      <c r="J198" s="22">
        <v>126.35</v>
      </c>
      <c r="K198" s="22">
        <v>141.51</v>
      </c>
      <c r="L198" s="22">
        <v>141.36000000000001</v>
      </c>
      <c r="M198" s="22">
        <v>138.54</v>
      </c>
      <c r="N198" s="22">
        <v>134.80000000000001</v>
      </c>
      <c r="O198" s="22">
        <v>135.47</v>
      </c>
      <c r="P198" s="22">
        <v>136.07</v>
      </c>
      <c r="Q198" s="22">
        <v>130.97</v>
      </c>
      <c r="R198" s="22">
        <v>127.7</v>
      </c>
      <c r="S198" s="22">
        <v>125.57</v>
      </c>
      <c r="T198" s="22">
        <v>126.01</v>
      </c>
      <c r="U198" s="22">
        <v>138.87</v>
      </c>
      <c r="V198" s="22">
        <v>138.94999999999999</v>
      </c>
      <c r="W198" s="22">
        <v>132.02000000000001</v>
      </c>
      <c r="X198" s="22">
        <v>123.29</v>
      </c>
      <c r="Y198" s="22">
        <v>110.38</v>
      </c>
    </row>
    <row r="199" spans="1:25" x14ac:dyDescent="0.2">
      <c r="A199" s="31">
        <v>21</v>
      </c>
      <c r="B199" s="22">
        <v>102.47</v>
      </c>
      <c r="C199" s="22">
        <v>97.82</v>
      </c>
      <c r="D199" s="22">
        <v>91.09</v>
      </c>
      <c r="E199" s="22">
        <v>85.58</v>
      </c>
      <c r="F199" s="22">
        <v>91.59</v>
      </c>
      <c r="G199" s="22">
        <v>94.64</v>
      </c>
      <c r="H199" s="22">
        <v>103</v>
      </c>
      <c r="I199" s="22">
        <v>119.31</v>
      </c>
      <c r="J199" s="22">
        <v>125.88</v>
      </c>
      <c r="K199" s="22">
        <v>142.1</v>
      </c>
      <c r="L199" s="22">
        <v>140.69999999999999</v>
      </c>
      <c r="M199" s="22">
        <v>140.18</v>
      </c>
      <c r="N199" s="22">
        <v>131.13</v>
      </c>
      <c r="O199" s="22">
        <v>131.1</v>
      </c>
      <c r="P199" s="22">
        <v>130.04</v>
      </c>
      <c r="Q199" s="22">
        <v>125.68</v>
      </c>
      <c r="R199" s="22">
        <v>123.99</v>
      </c>
      <c r="S199" s="22">
        <v>123.03</v>
      </c>
      <c r="T199" s="22">
        <v>124.11</v>
      </c>
      <c r="U199" s="22">
        <v>132.28</v>
      </c>
      <c r="V199" s="22">
        <v>135.19</v>
      </c>
      <c r="W199" s="22">
        <v>129.63999999999999</v>
      </c>
      <c r="X199" s="22">
        <v>121.67</v>
      </c>
      <c r="Y199" s="22">
        <v>106.94</v>
      </c>
    </row>
    <row r="200" spans="1:25" x14ac:dyDescent="0.2">
      <c r="A200" s="31">
        <v>22</v>
      </c>
      <c r="B200" s="22">
        <v>107.46</v>
      </c>
      <c r="C200" s="22">
        <v>104.26</v>
      </c>
      <c r="D200" s="22">
        <v>102.12</v>
      </c>
      <c r="E200" s="22">
        <v>97.16</v>
      </c>
      <c r="F200" s="22">
        <v>98.55</v>
      </c>
      <c r="G200" s="22">
        <v>96.37</v>
      </c>
      <c r="H200" s="22">
        <v>92.45</v>
      </c>
      <c r="I200" s="22">
        <v>100.24</v>
      </c>
      <c r="J200" s="22">
        <v>112.15</v>
      </c>
      <c r="K200" s="22">
        <v>118.82</v>
      </c>
      <c r="L200" s="22">
        <v>121.78</v>
      </c>
      <c r="M200" s="22">
        <v>121.37</v>
      </c>
      <c r="N200" s="22">
        <v>120.63</v>
      </c>
      <c r="O200" s="22">
        <v>120.15</v>
      </c>
      <c r="P200" s="22">
        <v>119.53</v>
      </c>
      <c r="Q200" s="22">
        <v>118.78</v>
      </c>
      <c r="R200" s="22">
        <v>117.91</v>
      </c>
      <c r="S200" s="22">
        <v>116.33</v>
      </c>
      <c r="T200" s="22">
        <v>124.69</v>
      </c>
      <c r="U200" s="22">
        <v>129.68</v>
      </c>
      <c r="V200" s="22">
        <v>128.88999999999999</v>
      </c>
      <c r="W200" s="22">
        <v>124.41</v>
      </c>
      <c r="X200" s="22">
        <v>121.9</v>
      </c>
      <c r="Y200" s="22">
        <v>106.42</v>
      </c>
    </row>
    <row r="201" spans="1:25" x14ac:dyDescent="0.2">
      <c r="A201" s="31">
        <v>23</v>
      </c>
      <c r="B201" s="22">
        <v>104.41</v>
      </c>
      <c r="C201" s="22">
        <v>92.95</v>
      </c>
      <c r="D201" s="22">
        <v>85.88</v>
      </c>
      <c r="E201" s="22">
        <v>79.91</v>
      </c>
      <c r="F201" s="22">
        <v>79.98</v>
      </c>
      <c r="G201" s="22">
        <v>78.959999999999994</v>
      </c>
      <c r="H201" s="22">
        <v>85.69</v>
      </c>
      <c r="I201" s="22">
        <v>81.28</v>
      </c>
      <c r="J201" s="22">
        <v>100.49</v>
      </c>
      <c r="K201" s="22">
        <v>105.56</v>
      </c>
      <c r="L201" s="22">
        <v>107.04</v>
      </c>
      <c r="M201" s="22">
        <v>108.78</v>
      </c>
      <c r="N201" s="22">
        <v>109.18</v>
      </c>
      <c r="O201" s="22">
        <v>108.71</v>
      </c>
      <c r="P201" s="22">
        <v>108.45</v>
      </c>
      <c r="Q201" s="22">
        <v>108.53</v>
      </c>
      <c r="R201" s="22">
        <v>107.11</v>
      </c>
      <c r="S201" s="22">
        <v>107.61</v>
      </c>
      <c r="T201" s="22">
        <v>119.64</v>
      </c>
      <c r="U201" s="22">
        <v>128.52000000000001</v>
      </c>
      <c r="V201" s="22">
        <v>128.22</v>
      </c>
      <c r="W201" s="22">
        <v>123.6</v>
      </c>
      <c r="X201" s="22">
        <v>113.05</v>
      </c>
      <c r="Y201" s="22">
        <v>106.29</v>
      </c>
    </row>
    <row r="202" spans="1:25" x14ac:dyDescent="0.2">
      <c r="A202" s="31">
        <v>24</v>
      </c>
      <c r="B202" s="22">
        <v>101.03</v>
      </c>
      <c r="C202" s="22">
        <v>93.01</v>
      </c>
      <c r="D202" s="22">
        <v>83.2</v>
      </c>
      <c r="E202" s="22">
        <v>79.37</v>
      </c>
      <c r="F202" s="22">
        <v>85</v>
      </c>
      <c r="G202" s="22">
        <v>86.57</v>
      </c>
      <c r="H202" s="22">
        <v>95.18</v>
      </c>
      <c r="I202" s="22">
        <v>115.55</v>
      </c>
      <c r="J202" s="22">
        <v>123.11</v>
      </c>
      <c r="K202" s="22">
        <v>131.69</v>
      </c>
      <c r="L202" s="22">
        <v>133.76</v>
      </c>
      <c r="M202" s="22">
        <v>135.06</v>
      </c>
      <c r="N202" s="22">
        <v>129.69</v>
      </c>
      <c r="O202" s="22">
        <v>129.93</v>
      </c>
      <c r="P202" s="22">
        <v>130.54</v>
      </c>
      <c r="Q202" s="22">
        <v>127.63</v>
      </c>
      <c r="R202" s="22">
        <v>126.32</v>
      </c>
      <c r="S202" s="22">
        <v>124.89</v>
      </c>
      <c r="T202" s="22">
        <v>125.28</v>
      </c>
      <c r="U202" s="22">
        <v>133.77000000000001</v>
      </c>
      <c r="V202" s="22">
        <v>135.58000000000001</v>
      </c>
      <c r="W202" s="22">
        <v>130.88999999999999</v>
      </c>
      <c r="X202" s="22">
        <v>121.73</v>
      </c>
      <c r="Y202" s="22">
        <v>105.39</v>
      </c>
    </row>
    <row r="203" spans="1:25" x14ac:dyDescent="0.2">
      <c r="A203" s="31">
        <v>25</v>
      </c>
      <c r="B203" s="22">
        <v>106.43</v>
      </c>
      <c r="C203" s="22">
        <v>98.32</v>
      </c>
      <c r="D203" s="22">
        <v>90.07</v>
      </c>
      <c r="E203" s="22">
        <v>87.07</v>
      </c>
      <c r="F203" s="22">
        <v>94.09</v>
      </c>
      <c r="G203" s="22">
        <v>100.93</v>
      </c>
      <c r="H203" s="22">
        <v>105.55</v>
      </c>
      <c r="I203" s="22">
        <v>120.46</v>
      </c>
      <c r="J203" s="22">
        <v>131.5</v>
      </c>
      <c r="K203" s="22">
        <v>138.79</v>
      </c>
      <c r="L203" s="22">
        <v>140.86000000000001</v>
      </c>
      <c r="M203" s="22">
        <v>136.4</v>
      </c>
      <c r="N203" s="22">
        <v>136.63999999999999</v>
      </c>
      <c r="O203" s="22">
        <v>135.36000000000001</v>
      </c>
      <c r="P203" s="22">
        <v>136.26</v>
      </c>
      <c r="Q203" s="22">
        <v>132.88999999999999</v>
      </c>
      <c r="R203" s="22">
        <v>130.6</v>
      </c>
      <c r="S203" s="22">
        <v>127.95</v>
      </c>
      <c r="T203" s="22">
        <v>132.47</v>
      </c>
      <c r="U203" s="22">
        <v>138.02000000000001</v>
      </c>
      <c r="V203" s="22">
        <v>143.66</v>
      </c>
      <c r="W203" s="22">
        <v>140.85</v>
      </c>
      <c r="X203" s="22">
        <v>126.83</v>
      </c>
      <c r="Y203" s="22">
        <v>115.3</v>
      </c>
    </row>
    <row r="204" spans="1:25" x14ac:dyDescent="0.2">
      <c r="A204" s="31">
        <v>26</v>
      </c>
      <c r="B204" s="22">
        <v>107.86</v>
      </c>
      <c r="C204" s="22">
        <v>100.74</v>
      </c>
      <c r="D204" s="22">
        <v>90.66</v>
      </c>
      <c r="E204" s="22">
        <v>86.26</v>
      </c>
      <c r="F204" s="22">
        <v>91.35</v>
      </c>
      <c r="G204" s="22">
        <v>100.77</v>
      </c>
      <c r="H204" s="22">
        <v>106.41</v>
      </c>
      <c r="I204" s="22">
        <v>120.62</v>
      </c>
      <c r="J204" s="22">
        <v>129.57</v>
      </c>
      <c r="K204" s="22">
        <v>142.03</v>
      </c>
      <c r="L204" s="22">
        <v>144.33000000000001</v>
      </c>
      <c r="M204" s="22">
        <v>142.66</v>
      </c>
      <c r="N204" s="22">
        <v>136.71</v>
      </c>
      <c r="O204" s="22">
        <v>136.77000000000001</v>
      </c>
      <c r="P204" s="22">
        <v>134.88</v>
      </c>
      <c r="Q204" s="22">
        <v>129.46</v>
      </c>
      <c r="R204" s="22">
        <v>126.42</v>
      </c>
      <c r="S204" s="22">
        <v>125.32</v>
      </c>
      <c r="T204" s="22">
        <v>126.94</v>
      </c>
      <c r="U204" s="22">
        <v>136.69</v>
      </c>
      <c r="V204" s="22">
        <v>139.84</v>
      </c>
      <c r="W204" s="22">
        <v>133.16</v>
      </c>
      <c r="X204" s="22">
        <v>123.26</v>
      </c>
      <c r="Y204" s="22">
        <v>116.68</v>
      </c>
    </row>
    <row r="205" spans="1:25" x14ac:dyDescent="0.2">
      <c r="A205" s="31">
        <v>27</v>
      </c>
      <c r="B205" s="22">
        <v>106.68</v>
      </c>
      <c r="C205" s="22">
        <v>101.35</v>
      </c>
      <c r="D205" s="22">
        <v>91.17</v>
      </c>
      <c r="E205" s="22">
        <v>86.7</v>
      </c>
      <c r="F205" s="22">
        <v>90.94</v>
      </c>
      <c r="G205" s="22">
        <v>97.74</v>
      </c>
      <c r="H205" s="22">
        <v>104.86</v>
      </c>
      <c r="I205" s="22">
        <v>119.09</v>
      </c>
      <c r="J205" s="22">
        <v>129.32</v>
      </c>
      <c r="K205" s="22">
        <v>138.22999999999999</v>
      </c>
      <c r="L205" s="22">
        <v>138.34</v>
      </c>
      <c r="M205" s="22">
        <v>135.72999999999999</v>
      </c>
      <c r="N205" s="22">
        <v>133.65</v>
      </c>
      <c r="O205" s="22">
        <v>134.18</v>
      </c>
      <c r="P205" s="22">
        <v>131.94</v>
      </c>
      <c r="Q205" s="22">
        <v>126.83</v>
      </c>
      <c r="R205" s="22">
        <v>124.13</v>
      </c>
      <c r="S205" s="22">
        <v>122.81</v>
      </c>
      <c r="T205" s="22">
        <v>124.03</v>
      </c>
      <c r="U205" s="22">
        <v>132.66999999999999</v>
      </c>
      <c r="V205" s="22">
        <v>138.4</v>
      </c>
      <c r="W205" s="22">
        <v>131.93</v>
      </c>
      <c r="X205" s="22">
        <v>119.69</v>
      </c>
      <c r="Y205" s="22">
        <v>110.59</v>
      </c>
    </row>
    <row r="206" spans="1:25" x14ac:dyDescent="0.2">
      <c r="A206" s="31">
        <v>28</v>
      </c>
      <c r="B206" s="22">
        <v>103.18</v>
      </c>
      <c r="C206" s="22">
        <v>92.46</v>
      </c>
      <c r="D206" s="22">
        <v>85.37</v>
      </c>
      <c r="E206" s="22">
        <v>85.45</v>
      </c>
      <c r="F206" s="22">
        <v>88.42</v>
      </c>
      <c r="G206" s="22">
        <v>97.12</v>
      </c>
      <c r="H206" s="22">
        <v>105.41</v>
      </c>
      <c r="I206" s="22">
        <v>119.03</v>
      </c>
      <c r="J206" s="22">
        <v>127.39</v>
      </c>
      <c r="K206" s="22">
        <v>135.44</v>
      </c>
      <c r="L206" s="22">
        <v>135.6</v>
      </c>
      <c r="M206" s="22">
        <v>134.52000000000001</v>
      </c>
      <c r="N206" s="22">
        <v>131.58000000000001</v>
      </c>
      <c r="O206" s="22">
        <v>131.47999999999999</v>
      </c>
      <c r="P206" s="22">
        <v>130.38999999999999</v>
      </c>
      <c r="Q206" s="22">
        <v>124.39</v>
      </c>
      <c r="R206" s="22">
        <v>122.72</v>
      </c>
      <c r="S206" s="22">
        <v>121.54</v>
      </c>
      <c r="T206" s="22">
        <v>121.03</v>
      </c>
      <c r="U206" s="22">
        <v>131.06</v>
      </c>
      <c r="V206" s="22">
        <v>136.28</v>
      </c>
      <c r="W206" s="22">
        <v>131.51</v>
      </c>
      <c r="X206" s="22">
        <v>118.63</v>
      </c>
      <c r="Y206" s="22">
        <v>106.79</v>
      </c>
    </row>
    <row r="207" spans="1:25" x14ac:dyDescent="0.2">
      <c r="A207" s="31">
        <v>29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">
      <c r="A208" s="31">
        <v>30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2">
      <c r="A209" s="31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1">
        <v>1</v>
      </c>
      <c r="B213" s="22">
        <v>75.45</v>
      </c>
      <c r="C213" s="22">
        <v>69.95</v>
      </c>
      <c r="D213" s="22">
        <v>67.72</v>
      </c>
      <c r="E213" s="22">
        <v>65.569999999999993</v>
      </c>
      <c r="F213" s="22">
        <v>65.98</v>
      </c>
      <c r="G213" s="22">
        <v>67.760000000000005</v>
      </c>
      <c r="H213" s="22">
        <v>68.08</v>
      </c>
      <c r="I213" s="22">
        <v>79.28</v>
      </c>
      <c r="J213" s="22">
        <v>85.2</v>
      </c>
      <c r="K213" s="22">
        <v>91.51</v>
      </c>
      <c r="L213" s="22">
        <v>96</v>
      </c>
      <c r="M213" s="22">
        <v>95.52</v>
      </c>
      <c r="N213" s="22">
        <v>92.6</v>
      </c>
      <c r="O213" s="22">
        <v>91.51</v>
      </c>
      <c r="P213" s="22">
        <v>90.08</v>
      </c>
      <c r="Q213" s="22">
        <v>89.2</v>
      </c>
      <c r="R213" s="22">
        <v>87.01</v>
      </c>
      <c r="S213" s="22">
        <v>88.03</v>
      </c>
      <c r="T213" s="22">
        <v>95.02</v>
      </c>
      <c r="U213" s="22">
        <v>96.39</v>
      </c>
      <c r="V213" s="22">
        <v>93.89</v>
      </c>
      <c r="W213" s="22">
        <v>92.33</v>
      </c>
      <c r="X213" s="22">
        <v>86.57</v>
      </c>
      <c r="Y213" s="22">
        <v>80.430000000000007</v>
      </c>
    </row>
    <row r="214" spans="1:25" x14ac:dyDescent="0.2">
      <c r="A214" s="31">
        <v>2</v>
      </c>
      <c r="B214" s="22">
        <v>77.34</v>
      </c>
      <c r="C214" s="22">
        <v>70.760000000000005</v>
      </c>
      <c r="D214" s="22">
        <v>64.790000000000006</v>
      </c>
      <c r="E214" s="22">
        <v>61.6</v>
      </c>
      <c r="F214" s="22">
        <v>61.36</v>
      </c>
      <c r="G214" s="22">
        <v>62.9</v>
      </c>
      <c r="H214" s="22">
        <v>64.11</v>
      </c>
      <c r="I214" s="22">
        <v>68.75</v>
      </c>
      <c r="J214" s="22">
        <v>76.930000000000007</v>
      </c>
      <c r="K214" s="22">
        <v>80.84</v>
      </c>
      <c r="L214" s="22">
        <v>82.8</v>
      </c>
      <c r="M214" s="22">
        <v>83.11</v>
      </c>
      <c r="N214" s="22">
        <v>82.88</v>
      </c>
      <c r="O214" s="22">
        <v>82.72</v>
      </c>
      <c r="P214" s="22">
        <v>82.56</v>
      </c>
      <c r="Q214" s="22">
        <v>82.57</v>
      </c>
      <c r="R214" s="22">
        <v>82.19</v>
      </c>
      <c r="S214" s="22">
        <v>82.4</v>
      </c>
      <c r="T214" s="22">
        <v>87.95</v>
      </c>
      <c r="U214" s="22">
        <v>94.29</v>
      </c>
      <c r="V214" s="22">
        <v>91.96</v>
      </c>
      <c r="W214" s="22">
        <v>90.39</v>
      </c>
      <c r="X214" s="22">
        <v>83.21</v>
      </c>
      <c r="Y214" s="22">
        <v>80.48</v>
      </c>
    </row>
    <row r="215" spans="1:25" x14ac:dyDescent="0.2">
      <c r="A215" s="31">
        <v>3</v>
      </c>
      <c r="B215" s="22">
        <v>74.36</v>
      </c>
      <c r="C215" s="22">
        <v>70.099999999999994</v>
      </c>
      <c r="D215" s="22">
        <v>64.95</v>
      </c>
      <c r="E215" s="22">
        <v>62.61</v>
      </c>
      <c r="F215" s="22">
        <v>66.239999999999995</v>
      </c>
      <c r="G215" s="22">
        <v>69.599999999999994</v>
      </c>
      <c r="H215" s="22">
        <v>76.02</v>
      </c>
      <c r="I215" s="22">
        <v>86.9</v>
      </c>
      <c r="J215" s="22">
        <v>96.89</v>
      </c>
      <c r="K215" s="22">
        <v>99.69</v>
      </c>
      <c r="L215" s="22">
        <v>99.92</v>
      </c>
      <c r="M215" s="22">
        <v>103.45</v>
      </c>
      <c r="N215" s="22">
        <v>99.55</v>
      </c>
      <c r="O215" s="22">
        <v>99.46</v>
      </c>
      <c r="P215" s="22">
        <v>99.86</v>
      </c>
      <c r="Q215" s="22">
        <v>97.65</v>
      </c>
      <c r="R215" s="22">
        <v>96.62</v>
      </c>
      <c r="S215" s="22">
        <v>95.77</v>
      </c>
      <c r="T215" s="22">
        <v>96.9</v>
      </c>
      <c r="U215" s="22">
        <v>98.21</v>
      </c>
      <c r="V215" s="22">
        <v>98.01</v>
      </c>
      <c r="W215" s="22">
        <v>96.39</v>
      </c>
      <c r="X215" s="22">
        <v>86.75</v>
      </c>
      <c r="Y215" s="22">
        <v>79.39</v>
      </c>
    </row>
    <row r="216" spans="1:25" x14ac:dyDescent="0.2">
      <c r="A216" s="31">
        <v>4</v>
      </c>
      <c r="B216" s="22">
        <v>69.8</v>
      </c>
      <c r="C216" s="22">
        <v>61.69</v>
      </c>
      <c r="D216" s="22">
        <v>59.99</v>
      </c>
      <c r="E216" s="22">
        <v>59.26</v>
      </c>
      <c r="F216" s="22">
        <v>59.81</v>
      </c>
      <c r="G216" s="22">
        <v>64.78</v>
      </c>
      <c r="H216" s="22">
        <v>73.349999999999994</v>
      </c>
      <c r="I216" s="22">
        <v>82.97</v>
      </c>
      <c r="J216" s="22">
        <v>91.59</v>
      </c>
      <c r="K216" s="22">
        <v>96.93</v>
      </c>
      <c r="L216" s="22">
        <v>98.39</v>
      </c>
      <c r="M216" s="22">
        <v>98.12</v>
      </c>
      <c r="N216" s="22">
        <v>94.57</v>
      </c>
      <c r="O216" s="22">
        <v>94.08</v>
      </c>
      <c r="P216" s="22">
        <v>96.79</v>
      </c>
      <c r="Q216" s="22">
        <v>93.72</v>
      </c>
      <c r="R216" s="22">
        <v>90.77</v>
      </c>
      <c r="S216" s="22">
        <v>90.84</v>
      </c>
      <c r="T216" s="22">
        <v>92.32</v>
      </c>
      <c r="U216" s="22">
        <v>94.62</v>
      </c>
      <c r="V216" s="22">
        <v>93.53</v>
      </c>
      <c r="W216" s="22">
        <v>92.38</v>
      </c>
      <c r="X216" s="22">
        <v>86.75</v>
      </c>
      <c r="Y216" s="22">
        <v>76.67</v>
      </c>
    </row>
    <row r="217" spans="1:25" x14ac:dyDescent="0.2">
      <c r="A217" s="31">
        <v>5</v>
      </c>
      <c r="B217" s="22">
        <v>69.52</v>
      </c>
      <c r="C217" s="22">
        <v>60.31</v>
      </c>
      <c r="D217" s="22">
        <v>58.73</v>
      </c>
      <c r="E217" s="22">
        <v>58.11</v>
      </c>
      <c r="F217" s="22">
        <v>59.21</v>
      </c>
      <c r="G217" s="22">
        <v>67.959999999999994</v>
      </c>
      <c r="H217" s="22">
        <v>72.2</v>
      </c>
      <c r="I217" s="22">
        <v>82.58</v>
      </c>
      <c r="J217" s="22">
        <v>92.36</v>
      </c>
      <c r="K217" s="22">
        <v>97.39</v>
      </c>
      <c r="L217" s="22">
        <v>98.4</v>
      </c>
      <c r="M217" s="22">
        <v>99.06</v>
      </c>
      <c r="N217" s="22">
        <v>95.85</v>
      </c>
      <c r="O217" s="22">
        <v>95.58</v>
      </c>
      <c r="P217" s="22">
        <v>97.89</v>
      </c>
      <c r="Q217" s="22">
        <v>94.8</v>
      </c>
      <c r="R217" s="22">
        <v>93.21</v>
      </c>
      <c r="S217" s="22">
        <v>92.54</v>
      </c>
      <c r="T217" s="22">
        <v>93.72</v>
      </c>
      <c r="U217" s="22">
        <v>95.51</v>
      </c>
      <c r="V217" s="22">
        <v>94.09</v>
      </c>
      <c r="W217" s="22">
        <v>93.13</v>
      </c>
      <c r="X217" s="22">
        <v>85.15</v>
      </c>
      <c r="Y217" s="22">
        <v>74.45</v>
      </c>
    </row>
    <row r="218" spans="1:25" x14ac:dyDescent="0.2">
      <c r="A218" s="31">
        <v>6</v>
      </c>
      <c r="B218" s="22">
        <v>70.739999999999995</v>
      </c>
      <c r="C218" s="22">
        <v>67.349999999999994</v>
      </c>
      <c r="D218" s="22">
        <v>65.349999999999994</v>
      </c>
      <c r="E218" s="22">
        <v>64.56</v>
      </c>
      <c r="F218" s="22">
        <v>65.61</v>
      </c>
      <c r="G218" s="22">
        <v>68.56</v>
      </c>
      <c r="H218" s="22">
        <v>73.540000000000006</v>
      </c>
      <c r="I218" s="22">
        <v>85.26</v>
      </c>
      <c r="J218" s="22">
        <v>92.38</v>
      </c>
      <c r="K218" s="22">
        <v>98.81</v>
      </c>
      <c r="L218" s="22">
        <v>99.02</v>
      </c>
      <c r="M218" s="22">
        <v>101.48</v>
      </c>
      <c r="N218" s="22">
        <v>94.21</v>
      </c>
      <c r="O218" s="22">
        <v>93.15</v>
      </c>
      <c r="P218" s="22">
        <v>94.43</v>
      </c>
      <c r="Q218" s="22">
        <v>92.37</v>
      </c>
      <c r="R218" s="22">
        <v>91.02</v>
      </c>
      <c r="S218" s="22">
        <v>90.89</v>
      </c>
      <c r="T218" s="22">
        <v>91.75</v>
      </c>
      <c r="U218" s="22">
        <v>93.81</v>
      </c>
      <c r="V218" s="22">
        <v>93.22</v>
      </c>
      <c r="W218" s="22">
        <v>91.47</v>
      </c>
      <c r="X218" s="22">
        <v>82.36</v>
      </c>
      <c r="Y218" s="22">
        <v>76.22</v>
      </c>
    </row>
    <row r="219" spans="1:25" x14ac:dyDescent="0.2">
      <c r="A219" s="31">
        <v>7</v>
      </c>
      <c r="B219" s="22">
        <v>71.66</v>
      </c>
      <c r="C219" s="22">
        <v>66.37</v>
      </c>
      <c r="D219" s="22">
        <v>64.34</v>
      </c>
      <c r="E219" s="22">
        <v>63.61</v>
      </c>
      <c r="F219" s="22">
        <v>64.09</v>
      </c>
      <c r="G219" s="22">
        <v>67.739999999999995</v>
      </c>
      <c r="H219" s="22">
        <v>75.64</v>
      </c>
      <c r="I219" s="22">
        <v>84.97</v>
      </c>
      <c r="J219" s="22">
        <v>93.57</v>
      </c>
      <c r="K219" s="22">
        <v>96.92</v>
      </c>
      <c r="L219" s="22">
        <v>96.88</v>
      </c>
      <c r="M219" s="22">
        <v>100.47</v>
      </c>
      <c r="N219" s="22">
        <v>96.56</v>
      </c>
      <c r="O219" s="22">
        <v>96.37</v>
      </c>
      <c r="P219" s="22">
        <v>97.4</v>
      </c>
      <c r="Q219" s="22">
        <v>94.48</v>
      </c>
      <c r="R219" s="22">
        <v>92.76</v>
      </c>
      <c r="S219" s="22">
        <v>92.03</v>
      </c>
      <c r="T219" s="22">
        <v>93.66</v>
      </c>
      <c r="U219" s="22">
        <v>95.72</v>
      </c>
      <c r="V219" s="22">
        <v>94.17</v>
      </c>
      <c r="W219" s="22">
        <v>93.17</v>
      </c>
      <c r="X219" s="22">
        <v>86.09</v>
      </c>
      <c r="Y219" s="22">
        <v>73.260000000000005</v>
      </c>
    </row>
    <row r="220" spans="1:25" x14ac:dyDescent="0.2">
      <c r="A220" s="31">
        <v>8</v>
      </c>
      <c r="B220" s="22">
        <v>79.89</v>
      </c>
      <c r="C220" s="22">
        <v>74.260000000000005</v>
      </c>
      <c r="D220" s="22">
        <v>68.37</v>
      </c>
      <c r="E220" s="22">
        <v>67.13</v>
      </c>
      <c r="F220" s="22">
        <v>67.2</v>
      </c>
      <c r="G220" s="22">
        <v>68.400000000000006</v>
      </c>
      <c r="H220" s="22">
        <v>70.62</v>
      </c>
      <c r="I220" s="22">
        <v>78.31</v>
      </c>
      <c r="J220" s="22">
        <v>81.96</v>
      </c>
      <c r="K220" s="22">
        <v>89.16</v>
      </c>
      <c r="L220" s="22">
        <v>91.32</v>
      </c>
      <c r="M220" s="22">
        <v>91.24</v>
      </c>
      <c r="N220" s="22">
        <v>90.56</v>
      </c>
      <c r="O220" s="22">
        <v>88.87</v>
      </c>
      <c r="P220" s="22">
        <v>88.33</v>
      </c>
      <c r="Q220" s="22">
        <v>84.53</v>
      </c>
      <c r="R220" s="22">
        <v>83.31</v>
      </c>
      <c r="S220" s="22">
        <v>84.14</v>
      </c>
      <c r="T220" s="22">
        <v>91.02</v>
      </c>
      <c r="U220" s="22">
        <v>95.14</v>
      </c>
      <c r="V220" s="22">
        <v>92.89</v>
      </c>
      <c r="W220" s="22">
        <v>91.98</v>
      </c>
      <c r="X220" s="22">
        <v>86.15</v>
      </c>
      <c r="Y220" s="22">
        <v>80.760000000000005</v>
      </c>
    </row>
    <row r="221" spans="1:25" x14ac:dyDescent="0.2">
      <c r="A221" s="31">
        <v>9</v>
      </c>
      <c r="B221" s="22">
        <v>75.59</v>
      </c>
      <c r="C221" s="22">
        <v>68.94</v>
      </c>
      <c r="D221" s="22">
        <v>67.349999999999994</v>
      </c>
      <c r="E221" s="22">
        <v>61.39</v>
      </c>
      <c r="F221" s="22">
        <v>60.78</v>
      </c>
      <c r="G221" s="22">
        <v>62.58</v>
      </c>
      <c r="H221" s="22">
        <v>66.13</v>
      </c>
      <c r="I221" s="22">
        <v>67.63</v>
      </c>
      <c r="J221" s="22">
        <v>73.69</v>
      </c>
      <c r="K221" s="22">
        <v>80.069999999999993</v>
      </c>
      <c r="L221" s="22">
        <v>81.819999999999993</v>
      </c>
      <c r="M221" s="22">
        <v>82.63</v>
      </c>
      <c r="N221" s="22">
        <v>82.09</v>
      </c>
      <c r="O221" s="22">
        <v>81.709999999999994</v>
      </c>
      <c r="P221" s="22">
        <v>81.459999999999994</v>
      </c>
      <c r="Q221" s="22">
        <v>81.08</v>
      </c>
      <c r="R221" s="22">
        <v>81.099999999999994</v>
      </c>
      <c r="S221" s="22">
        <v>82.36</v>
      </c>
      <c r="T221" s="22">
        <v>86.28</v>
      </c>
      <c r="U221" s="22">
        <v>94.32</v>
      </c>
      <c r="V221" s="22">
        <v>91.88</v>
      </c>
      <c r="W221" s="22">
        <v>90.47</v>
      </c>
      <c r="X221" s="22">
        <v>83.17</v>
      </c>
      <c r="Y221" s="22">
        <v>78.55</v>
      </c>
    </row>
    <row r="222" spans="1:25" x14ac:dyDescent="0.2">
      <c r="A222" s="31">
        <v>10</v>
      </c>
      <c r="B222" s="22">
        <v>69.19</v>
      </c>
      <c r="C222" s="22">
        <v>61.18</v>
      </c>
      <c r="D222" s="22">
        <v>58.33</v>
      </c>
      <c r="E222" s="22">
        <v>56.97</v>
      </c>
      <c r="F222" s="22">
        <v>56.99</v>
      </c>
      <c r="G222" s="22">
        <v>61.63</v>
      </c>
      <c r="H222" s="22">
        <v>69.510000000000005</v>
      </c>
      <c r="I222" s="22">
        <v>81.63</v>
      </c>
      <c r="J222" s="22">
        <v>90.95</v>
      </c>
      <c r="K222" s="22">
        <v>95.06</v>
      </c>
      <c r="L222" s="22">
        <v>96.16</v>
      </c>
      <c r="M222" s="22">
        <v>100.43</v>
      </c>
      <c r="N222" s="22">
        <v>95.27</v>
      </c>
      <c r="O222" s="22">
        <v>95.49</v>
      </c>
      <c r="P222" s="22">
        <v>96.63</v>
      </c>
      <c r="Q222" s="22">
        <v>94.29</v>
      </c>
      <c r="R222" s="22">
        <v>92.28</v>
      </c>
      <c r="S222" s="22">
        <v>91.64</v>
      </c>
      <c r="T222" s="22">
        <v>93.25</v>
      </c>
      <c r="U222" s="22">
        <v>95.36</v>
      </c>
      <c r="V222" s="22">
        <v>94.97</v>
      </c>
      <c r="W222" s="22">
        <v>93.62</v>
      </c>
      <c r="X222" s="22">
        <v>83.62</v>
      </c>
      <c r="Y222" s="22">
        <v>76.38</v>
      </c>
    </row>
    <row r="223" spans="1:25" x14ac:dyDescent="0.2">
      <c r="A223" s="31">
        <v>11</v>
      </c>
      <c r="B223" s="22">
        <v>69.44</v>
      </c>
      <c r="C223" s="22">
        <v>61.91</v>
      </c>
      <c r="D223" s="22">
        <v>58.84</v>
      </c>
      <c r="E223" s="22">
        <v>57.36</v>
      </c>
      <c r="F223" s="22">
        <v>58.27</v>
      </c>
      <c r="G223" s="22">
        <v>62.8</v>
      </c>
      <c r="H223" s="22">
        <v>70.67</v>
      </c>
      <c r="I223" s="22">
        <v>81.99</v>
      </c>
      <c r="J223" s="22">
        <v>87.97</v>
      </c>
      <c r="K223" s="22">
        <v>94.61</v>
      </c>
      <c r="L223" s="22">
        <v>95.71</v>
      </c>
      <c r="M223" s="22">
        <v>98.09</v>
      </c>
      <c r="N223" s="22">
        <v>93.6</v>
      </c>
      <c r="O223" s="22">
        <v>93.58</v>
      </c>
      <c r="P223" s="22">
        <v>94.91</v>
      </c>
      <c r="Q223" s="22">
        <v>91.81</v>
      </c>
      <c r="R223" s="22">
        <v>89.54</v>
      </c>
      <c r="S223" s="22">
        <v>88.56</v>
      </c>
      <c r="T223" s="22">
        <v>92.21</v>
      </c>
      <c r="U223" s="22">
        <v>95.17</v>
      </c>
      <c r="V223" s="22">
        <v>93.95</v>
      </c>
      <c r="W223" s="22">
        <v>92.2</v>
      </c>
      <c r="X223" s="22">
        <v>82.48</v>
      </c>
      <c r="Y223" s="22">
        <v>76.36</v>
      </c>
    </row>
    <row r="224" spans="1:25" x14ac:dyDescent="0.2">
      <c r="A224" s="31">
        <v>12</v>
      </c>
      <c r="B224" s="22">
        <v>73.34</v>
      </c>
      <c r="C224" s="22">
        <v>69.87</v>
      </c>
      <c r="D224" s="22">
        <v>65.58</v>
      </c>
      <c r="E224" s="22">
        <v>60.86</v>
      </c>
      <c r="F224" s="22">
        <v>63.55</v>
      </c>
      <c r="G224" s="22">
        <v>67.569999999999993</v>
      </c>
      <c r="H224" s="22">
        <v>71.95</v>
      </c>
      <c r="I224" s="22">
        <v>81.33</v>
      </c>
      <c r="J224" s="22">
        <v>90.87</v>
      </c>
      <c r="K224" s="22">
        <v>97.71</v>
      </c>
      <c r="L224" s="22">
        <v>99.38</v>
      </c>
      <c r="M224" s="22">
        <v>102.47</v>
      </c>
      <c r="N224" s="22">
        <v>97.87</v>
      </c>
      <c r="O224" s="22">
        <v>98.6</v>
      </c>
      <c r="P224" s="22">
        <v>99.48</v>
      </c>
      <c r="Q224" s="22">
        <v>96.66</v>
      </c>
      <c r="R224" s="22">
        <v>95.68</v>
      </c>
      <c r="S224" s="22">
        <v>93.97</v>
      </c>
      <c r="T224" s="22">
        <v>95.89</v>
      </c>
      <c r="U224" s="22">
        <v>99.22</v>
      </c>
      <c r="V224" s="22">
        <v>98.94</v>
      </c>
      <c r="W224" s="22">
        <v>96.67</v>
      </c>
      <c r="X224" s="22">
        <v>82.59</v>
      </c>
      <c r="Y224" s="22">
        <v>77.87</v>
      </c>
    </row>
    <row r="225" spans="1:25" x14ac:dyDescent="0.2">
      <c r="A225" s="31">
        <v>13</v>
      </c>
      <c r="B225" s="22">
        <v>72.52</v>
      </c>
      <c r="C225" s="22">
        <v>70.11</v>
      </c>
      <c r="D225" s="22">
        <v>67.34</v>
      </c>
      <c r="E225" s="22">
        <v>63.3</v>
      </c>
      <c r="F225" s="22">
        <v>67.180000000000007</v>
      </c>
      <c r="G225" s="22">
        <v>69.47</v>
      </c>
      <c r="H225" s="22">
        <v>72.510000000000005</v>
      </c>
      <c r="I225" s="22">
        <v>81.78</v>
      </c>
      <c r="J225" s="22">
        <v>94.89</v>
      </c>
      <c r="K225" s="22">
        <v>104.03</v>
      </c>
      <c r="L225" s="22">
        <v>107.91</v>
      </c>
      <c r="M225" s="22">
        <v>114</v>
      </c>
      <c r="N225" s="22">
        <v>104.97</v>
      </c>
      <c r="O225" s="22">
        <v>105.75</v>
      </c>
      <c r="P225" s="22">
        <v>108.28</v>
      </c>
      <c r="Q225" s="22">
        <v>103.5</v>
      </c>
      <c r="R225" s="22">
        <v>101.56</v>
      </c>
      <c r="S225" s="22">
        <v>96.51</v>
      </c>
      <c r="T225" s="22">
        <v>99.14</v>
      </c>
      <c r="U225" s="22">
        <v>107.1</v>
      </c>
      <c r="V225" s="22">
        <v>104.55</v>
      </c>
      <c r="W225" s="22">
        <v>98.65</v>
      </c>
      <c r="X225" s="22">
        <v>86.1</v>
      </c>
      <c r="Y225" s="22">
        <v>77.86</v>
      </c>
    </row>
    <row r="226" spans="1:25" x14ac:dyDescent="0.2">
      <c r="A226" s="31">
        <v>14</v>
      </c>
      <c r="B226" s="22">
        <v>71.58</v>
      </c>
      <c r="C226" s="22">
        <v>69.680000000000007</v>
      </c>
      <c r="D226" s="22">
        <v>66.739999999999995</v>
      </c>
      <c r="E226" s="22">
        <v>58.49</v>
      </c>
      <c r="F226" s="22">
        <v>64.290000000000006</v>
      </c>
      <c r="G226" s="22">
        <v>67.89</v>
      </c>
      <c r="H226" s="22">
        <v>70.66</v>
      </c>
      <c r="I226" s="22">
        <v>80.28</v>
      </c>
      <c r="J226" s="22">
        <v>92.15</v>
      </c>
      <c r="K226" s="22">
        <v>96.08</v>
      </c>
      <c r="L226" s="22">
        <v>96.68</v>
      </c>
      <c r="M226" s="22">
        <v>101.76</v>
      </c>
      <c r="N226" s="22">
        <v>96.29</v>
      </c>
      <c r="O226" s="22">
        <v>96.36</v>
      </c>
      <c r="P226" s="22">
        <v>96.27</v>
      </c>
      <c r="Q226" s="22">
        <v>94.46</v>
      </c>
      <c r="R226" s="22">
        <v>87.57</v>
      </c>
      <c r="S226" s="22">
        <v>85.78</v>
      </c>
      <c r="T226" s="22">
        <v>88.12</v>
      </c>
      <c r="U226" s="22">
        <v>93.92</v>
      </c>
      <c r="V226" s="22">
        <v>93.91</v>
      </c>
      <c r="W226" s="22">
        <v>89.03</v>
      </c>
      <c r="X226" s="22">
        <v>80.03</v>
      </c>
      <c r="Y226" s="22">
        <v>73.09</v>
      </c>
    </row>
    <row r="227" spans="1:25" x14ac:dyDescent="0.2">
      <c r="A227" s="31">
        <v>15</v>
      </c>
      <c r="B227" s="22">
        <v>74.42</v>
      </c>
      <c r="C227" s="22">
        <v>71.010000000000005</v>
      </c>
      <c r="D227" s="22">
        <v>70.08</v>
      </c>
      <c r="E227" s="22">
        <v>66.89</v>
      </c>
      <c r="F227" s="22">
        <v>67.7</v>
      </c>
      <c r="G227" s="22">
        <v>68.56</v>
      </c>
      <c r="H227" s="22">
        <v>70.28</v>
      </c>
      <c r="I227" s="22">
        <v>72.64</v>
      </c>
      <c r="J227" s="22">
        <v>77.2</v>
      </c>
      <c r="K227" s="22">
        <v>80.849999999999994</v>
      </c>
      <c r="L227" s="22">
        <v>83.33</v>
      </c>
      <c r="M227" s="22">
        <v>83.72</v>
      </c>
      <c r="N227" s="22">
        <v>82.31</v>
      </c>
      <c r="O227" s="22">
        <v>81.44</v>
      </c>
      <c r="P227" s="22">
        <v>80.95</v>
      </c>
      <c r="Q227" s="22">
        <v>80.42</v>
      </c>
      <c r="R227" s="22">
        <v>80.55</v>
      </c>
      <c r="S227" s="22">
        <v>79.37</v>
      </c>
      <c r="T227" s="22">
        <v>84.45</v>
      </c>
      <c r="U227" s="22">
        <v>89.01</v>
      </c>
      <c r="V227" s="22">
        <v>87.27</v>
      </c>
      <c r="W227" s="22">
        <v>84.36</v>
      </c>
      <c r="X227" s="22">
        <v>80.459999999999994</v>
      </c>
      <c r="Y227" s="22">
        <v>73.58</v>
      </c>
    </row>
    <row r="228" spans="1:25" x14ac:dyDescent="0.2">
      <c r="A228" s="31">
        <v>16</v>
      </c>
      <c r="B228" s="22">
        <v>69.56</v>
      </c>
      <c r="C228" s="22">
        <v>67.84</v>
      </c>
      <c r="D228" s="22">
        <v>63.01</v>
      </c>
      <c r="E228" s="22">
        <v>58.52</v>
      </c>
      <c r="F228" s="22">
        <v>58.67</v>
      </c>
      <c r="G228" s="22">
        <v>63.64</v>
      </c>
      <c r="H228" s="22">
        <v>65.78</v>
      </c>
      <c r="I228" s="22">
        <v>68.77</v>
      </c>
      <c r="J228" s="22">
        <v>71.11</v>
      </c>
      <c r="K228" s="22">
        <v>75.98</v>
      </c>
      <c r="L228" s="22">
        <v>79.69</v>
      </c>
      <c r="M228" s="22">
        <v>81.14</v>
      </c>
      <c r="N228" s="22">
        <v>80.37</v>
      </c>
      <c r="O228" s="22">
        <v>80.150000000000006</v>
      </c>
      <c r="P228" s="22">
        <v>79.92</v>
      </c>
      <c r="Q228" s="22">
        <v>79.53</v>
      </c>
      <c r="R228" s="22">
        <v>79.290000000000006</v>
      </c>
      <c r="S228" s="22">
        <v>79.48</v>
      </c>
      <c r="T228" s="22">
        <v>85.13</v>
      </c>
      <c r="U228" s="22">
        <v>91.74</v>
      </c>
      <c r="V228" s="22">
        <v>89.66</v>
      </c>
      <c r="W228" s="22">
        <v>88.3</v>
      </c>
      <c r="X228" s="22">
        <v>79.650000000000006</v>
      </c>
      <c r="Y228" s="22">
        <v>76.489999999999995</v>
      </c>
    </row>
    <row r="229" spans="1:25" x14ac:dyDescent="0.2">
      <c r="A229" s="31">
        <v>17</v>
      </c>
      <c r="B229" s="22">
        <v>71.69</v>
      </c>
      <c r="C229" s="22">
        <v>69.41</v>
      </c>
      <c r="D229" s="22">
        <v>61.37</v>
      </c>
      <c r="E229" s="22">
        <v>61.44</v>
      </c>
      <c r="F229" s="22">
        <v>64.34</v>
      </c>
      <c r="G229" s="22">
        <v>68.260000000000005</v>
      </c>
      <c r="H229" s="22">
        <v>73.650000000000006</v>
      </c>
      <c r="I229" s="22">
        <v>85.97</v>
      </c>
      <c r="J229" s="22">
        <v>91.4</v>
      </c>
      <c r="K229" s="22">
        <v>100.95</v>
      </c>
      <c r="L229" s="22">
        <v>102.13</v>
      </c>
      <c r="M229" s="22">
        <v>103.43</v>
      </c>
      <c r="N229" s="22">
        <v>100.43</v>
      </c>
      <c r="O229" s="22">
        <v>99.99</v>
      </c>
      <c r="P229" s="22">
        <v>101.07</v>
      </c>
      <c r="Q229" s="22">
        <v>96.94</v>
      </c>
      <c r="R229" s="22">
        <v>94.8</v>
      </c>
      <c r="S229" s="22">
        <v>93.22</v>
      </c>
      <c r="T229" s="22">
        <v>94.39</v>
      </c>
      <c r="U229" s="22">
        <v>101.02</v>
      </c>
      <c r="V229" s="22">
        <v>101.03</v>
      </c>
      <c r="W229" s="22">
        <v>94.95</v>
      </c>
      <c r="X229" s="22">
        <v>87.37</v>
      </c>
      <c r="Y229" s="22">
        <v>78.040000000000006</v>
      </c>
    </row>
    <row r="230" spans="1:25" x14ac:dyDescent="0.2">
      <c r="A230" s="31">
        <v>18</v>
      </c>
      <c r="B230" s="22">
        <v>70.06</v>
      </c>
      <c r="C230" s="22">
        <v>63.08</v>
      </c>
      <c r="D230" s="22">
        <v>58.73</v>
      </c>
      <c r="E230" s="22">
        <v>57.73</v>
      </c>
      <c r="F230" s="22">
        <v>59.77</v>
      </c>
      <c r="G230" s="22">
        <v>68.150000000000006</v>
      </c>
      <c r="H230" s="22">
        <v>70.849999999999994</v>
      </c>
      <c r="I230" s="22">
        <v>81.37</v>
      </c>
      <c r="J230" s="22">
        <v>86.22</v>
      </c>
      <c r="K230" s="22">
        <v>96.58</v>
      </c>
      <c r="L230" s="22">
        <v>98.67</v>
      </c>
      <c r="M230" s="22">
        <v>97.23</v>
      </c>
      <c r="N230" s="22">
        <v>93.71</v>
      </c>
      <c r="O230" s="22">
        <v>93.64</v>
      </c>
      <c r="P230" s="22">
        <v>95.04</v>
      </c>
      <c r="Q230" s="22">
        <v>89.55</v>
      </c>
      <c r="R230" s="22">
        <v>86.74</v>
      </c>
      <c r="S230" s="22">
        <v>85.48</v>
      </c>
      <c r="T230" s="22">
        <v>86.64</v>
      </c>
      <c r="U230" s="22">
        <v>93.08</v>
      </c>
      <c r="V230" s="22">
        <v>93.21</v>
      </c>
      <c r="W230" s="22">
        <v>87.71</v>
      </c>
      <c r="X230" s="22">
        <v>83.02</v>
      </c>
      <c r="Y230" s="22">
        <v>77.47</v>
      </c>
    </row>
    <row r="231" spans="1:25" x14ac:dyDescent="0.2">
      <c r="A231" s="31">
        <v>19</v>
      </c>
      <c r="B231" s="22">
        <v>69.180000000000007</v>
      </c>
      <c r="C231" s="22">
        <v>63.48</v>
      </c>
      <c r="D231" s="22">
        <v>58.37</v>
      </c>
      <c r="E231" s="22">
        <v>56.62</v>
      </c>
      <c r="F231" s="22">
        <v>60.83</v>
      </c>
      <c r="G231" s="22">
        <v>62.14</v>
      </c>
      <c r="H231" s="22">
        <v>69.239999999999995</v>
      </c>
      <c r="I231" s="22">
        <v>80.56</v>
      </c>
      <c r="J231" s="22">
        <v>84.79</v>
      </c>
      <c r="K231" s="22">
        <v>93.1</v>
      </c>
      <c r="L231" s="22">
        <v>94.13</v>
      </c>
      <c r="M231" s="22">
        <v>93.65</v>
      </c>
      <c r="N231" s="22">
        <v>92.78</v>
      </c>
      <c r="O231" s="22">
        <v>93.52</v>
      </c>
      <c r="P231" s="22">
        <v>93.93</v>
      </c>
      <c r="Q231" s="22">
        <v>91.19</v>
      </c>
      <c r="R231" s="22">
        <v>87.52</v>
      </c>
      <c r="S231" s="22">
        <v>86.51</v>
      </c>
      <c r="T231" s="22">
        <v>87.62</v>
      </c>
      <c r="U231" s="22">
        <v>94.7</v>
      </c>
      <c r="V231" s="22">
        <v>95.16</v>
      </c>
      <c r="W231" s="22">
        <v>92.12</v>
      </c>
      <c r="X231" s="22">
        <v>82.76</v>
      </c>
      <c r="Y231" s="22">
        <v>74.34</v>
      </c>
    </row>
    <row r="232" spans="1:25" x14ac:dyDescent="0.2">
      <c r="A232" s="31">
        <v>20</v>
      </c>
      <c r="B232" s="22">
        <v>70.349999999999994</v>
      </c>
      <c r="C232" s="22">
        <v>67.22</v>
      </c>
      <c r="D232" s="22">
        <v>60.9</v>
      </c>
      <c r="E232" s="22">
        <v>59.61</v>
      </c>
      <c r="F232" s="22">
        <v>64.36</v>
      </c>
      <c r="G232" s="22">
        <v>65.260000000000005</v>
      </c>
      <c r="H232" s="22">
        <v>70.31</v>
      </c>
      <c r="I232" s="22">
        <v>81.64</v>
      </c>
      <c r="J232" s="22">
        <v>86.04</v>
      </c>
      <c r="K232" s="22">
        <v>96.36</v>
      </c>
      <c r="L232" s="22">
        <v>96.25</v>
      </c>
      <c r="M232" s="22">
        <v>94.33</v>
      </c>
      <c r="N232" s="22">
        <v>91.79</v>
      </c>
      <c r="O232" s="22">
        <v>92.25</v>
      </c>
      <c r="P232" s="22">
        <v>92.65</v>
      </c>
      <c r="Q232" s="22">
        <v>89.18</v>
      </c>
      <c r="R232" s="22">
        <v>86.95</v>
      </c>
      <c r="S232" s="22">
        <v>85.5</v>
      </c>
      <c r="T232" s="22">
        <v>85.8</v>
      </c>
      <c r="U232" s="22">
        <v>94.56</v>
      </c>
      <c r="V232" s="22">
        <v>94.61</v>
      </c>
      <c r="W232" s="22">
        <v>89.9</v>
      </c>
      <c r="X232" s="22">
        <v>83.95</v>
      </c>
      <c r="Y232" s="22">
        <v>75.16</v>
      </c>
    </row>
    <row r="233" spans="1:25" x14ac:dyDescent="0.2">
      <c r="A233" s="31">
        <v>21</v>
      </c>
      <c r="B233" s="22">
        <v>69.77</v>
      </c>
      <c r="C233" s="22">
        <v>66.599999999999994</v>
      </c>
      <c r="D233" s="22">
        <v>62.02</v>
      </c>
      <c r="E233" s="22">
        <v>58.27</v>
      </c>
      <c r="F233" s="22">
        <v>62.37</v>
      </c>
      <c r="G233" s="22">
        <v>64.44</v>
      </c>
      <c r="H233" s="22">
        <v>70.13</v>
      </c>
      <c r="I233" s="22">
        <v>81.239999999999995</v>
      </c>
      <c r="J233" s="22">
        <v>85.71</v>
      </c>
      <c r="K233" s="22">
        <v>96.76</v>
      </c>
      <c r="L233" s="22">
        <v>95.8</v>
      </c>
      <c r="M233" s="22">
        <v>95.45</v>
      </c>
      <c r="N233" s="22">
        <v>89.29</v>
      </c>
      <c r="O233" s="22">
        <v>89.27</v>
      </c>
      <c r="P233" s="22">
        <v>88.54</v>
      </c>
      <c r="Q233" s="22">
        <v>85.58</v>
      </c>
      <c r="R233" s="22">
        <v>84.43</v>
      </c>
      <c r="S233" s="22">
        <v>83.77</v>
      </c>
      <c r="T233" s="22">
        <v>84.51</v>
      </c>
      <c r="U233" s="22">
        <v>90.07</v>
      </c>
      <c r="V233" s="22">
        <v>92.05</v>
      </c>
      <c r="W233" s="22">
        <v>88.28</v>
      </c>
      <c r="X233" s="22">
        <v>82.85</v>
      </c>
      <c r="Y233" s="22">
        <v>72.819999999999993</v>
      </c>
    </row>
    <row r="234" spans="1:25" x14ac:dyDescent="0.2">
      <c r="A234" s="31">
        <v>22</v>
      </c>
      <c r="B234" s="22">
        <v>73.17</v>
      </c>
      <c r="C234" s="22">
        <v>70.989999999999995</v>
      </c>
      <c r="D234" s="22">
        <v>69.53</v>
      </c>
      <c r="E234" s="22">
        <v>66.16</v>
      </c>
      <c r="F234" s="22">
        <v>67.099999999999994</v>
      </c>
      <c r="G234" s="22">
        <v>65.62</v>
      </c>
      <c r="H234" s="22">
        <v>62.95</v>
      </c>
      <c r="I234" s="22">
        <v>68.260000000000005</v>
      </c>
      <c r="J234" s="22">
        <v>76.36</v>
      </c>
      <c r="K234" s="22">
        <v>80.900000000000006</v>
      </c>
      <c r="L234" s="22">
        <v>82.92</v>
      </c>
      <c r="M234" s="22">
        <v>82.65</v>
      </c>
      <c r="N234" s="22">
        <v>82.14</v>
      </c>
      <c r="O234" s="22">
        <v>81.81</v>
      </c>
      <c r="P234" s="22">
        <v>81.39</v>
      </c>
      <c r="Q234" s="22">
        <v>80.88</v>
      </c>
      <c r="R234" s="22">
        <v>80.290000000000006</v>
      </c>
      <c r="S234" s="22">
        <v>79.209999999999994</v>
      </c>
      <c r="T234" s="22">
        <v>84.9</v>
      </c>
      <c r="U234" s="22">
        <v>88.3</v>
      </c>
      <c r="V234" s="22">
        <v>87.76</v>
      </c>
      <c r="W234" s="22">
        <v>84.71</v>
      </c>
      <c r="X234" s="22">
        <v>83</v>
      </c>
      <c r="Y234" s="22">
        <v>72.47</v>
      </c>
    </row>
    <row r="235" spans="1:25" x14ac:dyDescent="0.2">
      <c r="A235" s="31">
        <v>23</v>
      </c>
      <c r="B235" s="22">
        <v>71.09</v>
      </c>
      <c r="C235" s="22">
        <v>63.29</v>
      </c>
      <c r="D235" s="22">
        <v>58.48</v>
      </c>
      <c r="E235" s="22">
        <v>54.41</v>
      </c>
      <c r="F235" s="22">
        <v>54.46</v>
      </c>
      <c r="G235" s="22">
        <v>53.77</v>
      </c>
      <c r="H235" s="22">
        <v>58.34</v>
      </c>
      <c r="I235" s="22">
        <v>55.35</v>
      </c>
      <c r="J235" s="22">
        <v>68.42</v>
      </c>
      <c r="K235" s="22">
        <v>71.88</v>
      </c>
      <c r="L235" s="22">
        <v>72.88</v>
      </c>
      <c r="M235" s="22">
        <v>74.069999999999993</v>
      </c>
      <c r="N235" s="22">
        <v>74.34</v>
      </c>
      <c r="O235" s="22">
        <v>74.03</v>
      </c>
      <c r="P235" s="22">
        <v>73.84</v>
      </c>
      <c r="Q235" s="22">
        <v>73.900000000000006</v>
      </c>
      <c r="R235" s="22">
        <v>72.930000000000007</v>
      </c>
      <c r="S235" s="22">
        <v>73.28</v>
      </c>
      <c r="T235" s="22">
        <v>81.47</v>
      </c>
      <c r="U235" s="22">
        <v>87.51</v>
      </c>
      <c r="V235" s="22">
        <v>87.3</v>
      </c>
      <c r="W235" s="22">
        <v>84.16</v>
      </c>
      <c r="X235" s="22">
        <v>76.98</v>
      </c>
      <c r="Y235" s="22">
        <v>72.37</v>
      </c>
    </row>
    <row r="236" spans="1:25" x14ac:dyDescent="0.2">
      <c r="A236" s="31">
        <v>24</v>
      </c>
      <c r="B236" s="22">
        <v>68.790000000000006</v>
      </c>
      <c r="C236" s="22">
        <v>63.33</v>
      </c>
      <c r="D236" s="22">
        <v>56.65</v>
      </c>
      <c r="E236" s="22">
        <v>54.04</v>
      </c>
      <c r="F236" s="22">
        <v>57.87</v>
      </c>
      <c r="G236" s="22">
        <v>58.95</v>
      </c>
      <c r="H236" s="22">
        <v>64.81</v>
      </c>
      <c r="I236" s="22">
        <v>78.680000000000007</v>
      </c>
      <c r="J236" s="22">
        <v>83.83</v>
      </c>
      <c r="K236" s="22">
        <v>89.67</v>
      </c>
      <c r="L236" s="22">
        <v>91.08</v>
      </c>
      <c r="M236" s="22">
        <v>91.96</v>
      </c>
      <c r="N236" s="22">
        <v>88.31</v>
      </c>
      <c r="O236" s="22">
        <v>88.47</v>
      </c>
      <c r="P236" s="22">
        <v>88.89</v>
      </c>
      <c r="Q236" s="22">
        <v>86.91</v>
      </c>
      <c r="R236" s="22">
        <v>86.01</v>
      </c>
      <c r="S236" s="22">
        <v>85.04</v>
      </c>
      <c r="T236" s="22">
        <v>85.31</v>
      </c>
      <c r="U236" s="22">
        <v>91.09</v>
      </c>
      <c r="V236" s="22">
        <v>92.32</v>
      </c>
      <c r="W236" s="22">
        <v>89.12</v>
      </c>
      <c r="X236" s="22">
        <v>82.89</v>
      </c>
      <c r="Y236" s="22">
        <v>71.760000000000005</v>
      </c>
    </row>
    <row r="237" spans="1:25" x14ac:dyDescent="0.2">
      <c r="A237" s="31">
        <v>25</v>
      </c>
      <c r="B237" s="22">
        <v>72.47</v>
      </c>
      <c r="C237" s="22">
        <v>66.95</v>
      </c>
      <c r="D237" s="22">
        <v>61.33</v>
      </c>
      <c r="E237" s="22">
        <v>59.29</v>
      </c>
      <c r="F237" s="22">
        <v>64.069999999999993</v>
      </c>
      <c r="G237" s="22">
        <v>68.72</v>
      </c>
      <c r="H237" s="22">
        <v>71.87</v>
      </c>
      <c r="I237" s="22">
        <v>82.02</v>
      </c>
      <c r="J237" s="22">
        <v>89.54</v>
      </c>
      <c r="K237" s="22">
        <v>94.5</v>
      </c>
      <c r="L237" s="22">
        <v>95.91</v>
      </c>
      <c r="M237" s="22">
        <v>92.87</v>
      </c>
      <c r="N237" s="22">
        <v>93.04</v>
      </c>
      <c r="O237" s="22">
        <v>92.17</v>
      </c>
      <c r="P237" s="22">
        <v>92.78</v>
      </c>
      <c r="Q237" s="22">
        <v>90.48</v>
      </c>
      <c r="R237" s="22">
        <v>88.92</v>
      </c>
      <c r="S237" s="22">
        <v>87.12</v>
      </c>
      <c r="T237" s="22">
        <v>90.2</v>
      </c>
      <c r="U237" s="22">
        <v>93.98</v>
      </c>
      <c r="V237" s="22">
        <v>97.82</v>
      </c>
      <c r="W237" s="22">
        <v>95.91</v>
      </c>
      <c r="X237" s="22">
        <v>86.36</v>
      </c>
      <c r="Y237" s="22">
        <v>78.510000000000005</v>
      </c>
    </row>
    <row r="238" spans="1:25" x14ac:dyDescent="0.2">
      <c r="A238" s="31">
        <v>26</v>
      </c>
      <c r="B238" s="22">
        <v>73.45</v>
      </c>
      <c r="C238" s="22">
        <v>68.59</v>
      </c>
      <c r="D238" s="22">
        <v>61.73</v>
      </c>
      <c r="E238" s="22">
        <v>58.73</v>
      </c>
      <c r="F238" s="22">
        <v>62.2</v>
      </c>
      <c r="G238" s="22">
        <v>68.62</v>
      </c>
      <c r="H238" s="22">
        <v>72.459999999999994</v>
      </c>
      <c r="I238" s="22">
        <v>82.13</v>
      </c>
      <c r="J238" s="22">
        <v>88.22</v>
      </c>
      <c r="K238" s="22">
        <v>96.71</v>
      </c>
      <c r="L238" s="22">
        <v>98.28</v>
      </c>
      <c r="M238" s="22">
        <v>97.14</v>
      </c>
      <c r="N238" s="22">
        <v>93.08</v>
      </c>
      <c r="O238" s="22">
        <v>93.13</v>
      </c>
      <c r="P238" s="22">
        <v>91.84</v>
      </c>
      <c r="Q238" s="22">
        <v>88.15</v>
      </c>
      <c r="R238" s="22">
        <v>86.08</v>
      </c>
      <c r="S238" s="22">
        <v>85.33</v>
      </c>
      <c r="T238" s="22">
        <v>86.44</v>
      </c>
      <c r="U238" s="22">
        <v>93.08</v>
      </c>
      <c r="V238" s="22">
        <v>95.22</v>
      </c>
      <c r="W238" s="22">
        <v>90.67</v>
      </c>
      <c r="X238" s="22">
        <v>83.93</v>
      </c>
      <c r="Y238" s="22">
        <v>79.45</v>
      </c>
    </row>
    <row r="239" spans="1:25" x14ac:dyDescent="0.2">
      <c r="A239" s="31">
        <v>27</v>
      </c>
      <c r="B239" s="22">
        <v>72.64</v>
      </c>
      <c r="C239" s="22">
        <v>69.010000000000005</v>
      </c>
      <c r="D239" s="22">
        <v>62.08</v>
      </c>
      <c r="E239" s="22">
        <v>59.03</v>
      </c>
      <c r="F239" s="22">
        <v>61.92</v>
      </c>
      <c r="G239" s="22">
        <v>66.55</v>
      </c>
      <c r="H239" s="22">
        <v>71.400000000000006</v>
      </c>
      <c r="I239" s="22">
        <v>81.09</v>
      </c>
      <c r="J239" s="22">
        <v>88.06</v>
      </c>
      <c r="K239" s="22">
        <v>94.12</v>
      </c>
      <c r="L239" s="22">
        <v>94.19</v>
      </c>
      <c r="M239" s="22">
        <v>92.42</v>
      </c>
      <c r="N239" s="22">
        <v>91</v>
      </c>
      <c r="O239" s="22">
        <v>91.36</v>
      </c>
      <c r="P239" s="22">
        <v>89.84</v>
      </c>
      <c r="Q239" s="22">
        <v>86.36</v>
      </c>
      <c r="R239" s="22">
        <v>84.52</v>
      </c>
      <c r="S239" s="22">
        <v>83.62</v>
      </c>
      <c r="T239" s="22">
        <v>84.46</v>
      </c>
      <c r="U239" s="22">
        <v>90.34</v>
      </c>
      <c r="V239" s="22">
        <v>94.24</v>
      </c>
      <c r="W239" s="22">
        <v>89.83</v>
      </c>
      <c r="X239" s="22">
        <v>81.5</v>
      </c>
      <c r="Y239" s="22">
        <v>75.3</v>
      </c>
    </row>
    <row r="240" spans="1:25" x14ac:dyDescent="0.2">
      <c r="A240" s="31">
        <v>28</v>
      </c>
      <c r="B240" s="22">
        <v>70.25</v>
      </c>
      <c r="C240" s="22">
        <v>62.96</v>
      </c>
      <c r="D240" s="22">
        <v>58.13</v>
      </c>
      <c r="E240" s="22">
        <v>58.18</v>
      </c>
      <c r="F240" s="22">
        <v>60.2</v>
      </c>
      <c r="G240" s="22">
        <v>66.13</v>
      </c>
      <c r="H240" s="22">
        <v>71.77</v>
      </c>
      <c r="I240" s="22">
        <v>81.05</v>
      </c>
      <c r="J240" s="22">
        <v>86.74</v>
      </c>
      <c r="K240" s="22">
        <v>92.22</v>
      </c>
      <c r="L240" s="22">
        <v>92.33</v>
      </c>
      <c r="M240" s="22">
        <v>91.6</v>
      </c>
      <c r="N240" s="22">
        <v>89.59</v>
      </c>
      <c r="O240" s="22">
        <v>89.53</v>
      </c>
      <c r="P240" s="22">
        <v>88.79</v>
      </c>
      <c r="Q240" s="22">
        <v>84.7</v>
      </c>
      <c r="R240" s="22">
        <v>83.56</v>
      </c>
      <c r="S240" s="22">
        <v>82.76</v>
      </c>
      <c r="T240" s="22">
        <v>82.41</v>
      </c>
      <c r="U240" s="22">
        <v>89.24</v>
      </c>
      <c r="V240" s="22">
        <v>92.79</v>
      </c>
      <c r="W240" s="22">
        <v>89.55</v>
      </c>
      <c r="X240" s="22">
        <v>80.77</v>
      </c>
      <c r="Y240" s="22">
        <v>72.72</v>
      </c>
    </row>
    <row r="241" spans="1:25" x14ac:dyDescent="0.2">
      <c r="A241" s="31">
        <v>29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x14ac:dyDescent="0.2">
      <c r="A242" s="31">
        <v>30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x14ac:dyDescent="0.2">
      <c r="A243" s="31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1">
        <v>1</v>
      </c>
      <c r="B247" s="22">
        <v>44.2</v>
      </c>
      <c r="C247" s="22">
        <v>40.97</v>
      </c>
      <c r="D247" s="22">
        <v>39.67</v>
      </c>
      <c r="E247" s="22">
        <v>38.409999999999997</v>
      </c>
      <c r="F247" s="22">
        <v>38.65</v>
      </c>
      <c r="G247" s="22">
        <v>39.69</v>
      </c>
      <c r="H247" s="22">
        <v>39.880000000000003</v>
      </c>
      <c r="I247" s="22">
        <v>46.44</v>
      </c>
      <c r="J247" s="22">
        <v>49.91</v>
      </c>
      <c r="K247" s="22">
        <v>53.61</v>
      </c>
      <c r="L247" s="22">
        <v>56.23</v>
      </c>
      <c r="M247" s="22">
        <v>55.95</v>
      </c>
      <c r="N247" s="22">
        <v>54.24</v>
      </c>
      <c r="O247" s="22">
        <v>53.6</v>
      </c>
      <c r="P247" s="22">
        <v>52.77</v>
      </c>
      <c r="Q247" s="22">
        <v>52.25</v>
      </c>
      <c r="R247" s="22">
        <v>50.97</v>
      </c>
      <c r="S247" s="22">
        <v>51.57</v>
      </c>
      <c r="T247" s="22">
        <v>55.66</v>
      </c>
      <c r="U247" s="22">
        <v>56.46</v>
      </c>
      <c r="V247" s="22">
        <v>55</v>
      </c>
      <c r="W247" s="22">
        <v>54.09</v>
      </c>
      <c r="X247" s="22">
        <v>50.71</v>
      </c>
      <c r="Y247" s="22">
        <v>47.11</v>
      </c>
    </row>
    <row r="248" spans="1:25" x14ac:dyDescent="0.2">
      <c r="A248" s="31">
        <v>2</v>
      </c>
      <c r="B248" s="22">
        <v>45.31</v>
      </c>
      <c r="C248" s="22">
        <v>41.45</v>
      </c>
      <c r="D248" s="22">
        <v>37.950000000000003</v>
      </c>
      <c r="E248" s="22">
        <v>36.08</v>
      </c>
      <c r="F248" s="22">
        <v>35.94</v>
      </c>
      <c r="G248" s="22">
        <v>36.840000000000003</v>
      </c>
      <c r="H248" s="22">
        <v>37.549999999999997</v>
      </c>
      <c r="I248" s="22">
        <v>40.270000000000003</v>
      </c>
      <c r="J248" s="22">
        <v>45.06</v>
      </c>
      <c r="K248" s="22">
        <v>47.35</v>
      </c>
      <c r="L248" s="22">
        <v>48.5</v>
      </c>
      <c r="M248" s="22">
        <v>48.68</v>
      </c>
      <c r="N248" s="22">
        <v>48.55</v>
      </c>
      <c r="O248" s="22">
        <v>48.45</v>
      </c>
      <c r="P248" s="22">
        <v>48.36</v>
      </c>
      <c r="Q248" s="22">
        <v>48.37</v>
      </c>
      <c r="R248" s="22">
        <v>48.14</v>
      </c>
      <c r="S248" s="22">
        <v>48.27</v>
      </c>
      <c r="T248" s="22">
        <v>51.52</v>
      </c>
      <c r="U248" s="22">
        <v>55.23</v>
      </c>
      <c r="V248" s="22">
        <v>53.87</v>
      </c>
      <c r="W248" s="22">
        <v>52.95</v>
      </c>
      <c r="X248" s="22">
        <v>48.74</v>
      </c>
      <c r="Y248" s="22">
        <v>47.15</v>
      </c>
    </row>
    <row r="249" spans="1:25" x14ac:dyDescent="0.2">
      <c r="A249" s="31">
        <v>3</v>
      </c>
      <c r="B249" s="22">
        <v>43.56</v>
      </c>
      <c r="C249" s="22">
        <v>41.06</v>
      </c>
      <c r="D249" s="22">
        <v>38.049999999999997</v>
      </c>
      <c r="E249" s="22">
        <v>36.67</v>
      </c>
      <c r="F249" s="22">
        <v>38.799999999999997</v>
      </c>
      <c r="G249" s="22">
        <v>40.770000000000003</v>
      </c>
      <c r="H249" s="22">
        <v>44.53</v>
      </c>
      <c r="I249" s="22">
        <v>50.91</v>
      </c>
      <c r="J249" s="22">
        <v>56.76</v>
      </c>
      <c r="K249" s="22">
        <v>58.4</v>
      </c>
      <c r="L249" s="22">
        <v>58.53</v>
      </c>
      <c r="M249" s="22">
        <v>60.6</v>
      </c>
      <c r="N249" s="22">
        <v>58.31</v>
      </c>
      <c r="O249" s="22">
        <v>58.26</v>
      </c>
      <c r="P249" s="22">
        <v>58.5</v>
      </c>
      <c r="Q249" s="22">
        <v>57.2</v>
      </c>
      <c r="R249" s="22">
        <v>56.6</v>
      </c>
      <c r="S249" s="22">
        <v>56.1</v>
      </c>
      <c r="T249" s="22">
        <v>56.76</v>
      </c>
      <c r="U249" s="22">
        <v>57.53</v>
      </c>
      <c r="V249" s="22">
        <v>57.41</v>
      </c>
      <c r="W249" s="22">
        <v>56.46</v>
      </c>
      <c r="X249" s="22">
        <v>50.82</v>
      </c>
      <c r="Y249" s="22">
        <v>46.5</v>
      </c>
    </row>
    <row r="250" spans="1:25" x14ac:dyDescent="0.2">
      <c r="A250" s="31">
        <v>4</v>
      </c>
      <c r="B250" s="22">
        <v>40.89</v>
      </c>
      <c r="C250" s="22">
        <v>36.14</v>
      </c>
      <c r="D250" s="22">
        <v>35.14</v>
      </c>
      <c r="E250" s="22">
        <v>34.71</v>
      </c>
      <c r="F250" s="22">
        <v>35.04</v>
      </c>
      <c r="G250" s="22">
        <v>37.950000000000003</v>
      </c>
      <c r="H250" s="22">
        <v>42.97</v>
      </c>
      <c r="I250" s="22">
        <v>48.6</v>
      </c>
      <c r="J250" s="22">
        <v>53.65</v>
      </c>
      <c r="K250" s="22">
        <v>56.78</v>
      </c>
      <c r="L250" s="22">
        <v>57.63</v>
      </c>
      <c r="M250" s="22">
        <v>57.47</v>
      </c>
      <c r="N250" s="22">
        <v>55.4</v>
      </c>
      <c r="O250" s="22">
        <v>55.11</v>
      </c>
      <c r="P250" s="22">
        <v>56.7</v>
      </c>
      <c r="Q250" s="22">
        <v>54.9</v>
      </c>
      <c r="R250" s="22">
        <v>53.17</v>
      </c>
      <c r="S250" s="22">
        <v>53.21</v>
      </c>
      <c r="T250" s="22">
        <v>54.08</v>
      </c>
      <c r="U250" s="22">
        <v>55.43</v>
      </c>
      <c r="V250" s="22">
        <v>54.79</v>
      </c>
      <c r="W250" s="22">
        <v>54.11</v>
      </c>
      <c r="X250" s="22">
        <v>50.82</v>
      </c>
      <c r="Y250" s="22">
        <v>44.91</v>
      </c>
    </row>
    <row r="251" spans="1:25" x14ac:dyDescent="0.2">
      <c r="A251" s="31">
        <v>5</v>
      </c>
      <c r="B251" s="22">
        <v>40.72</v>
      </c>
      <c r="C251" s="22">
        <v>35.33</v>
      </c>
      <c r="D251" s="22">
        <v>34.4</v>
      </c>
      <c r="E251" s="22">
        <v>34.04</v>
      </c>
      <c r="F251" s="22">
        <v>34.69</v>
      </c>
      <c r="G251" s="22">
        <v>39.81</v>
      </c>
      <c r="H251" s="22">
        <v>42.29</v>
      </c>
      <c r="I251" s="22">
        <v>48.37</v>
      </c>
      <c r="J251" s="22">
        <v>54.1</v>
      </c>
      <c r="K251" s="22">
        <v>57.05</v>
      </c>
      <c r="L251" s="22">
        <v>57.64</v>
      </c>
      <c r="M251" s="22">
        <v>58.02</v>
      </c>
      <c r="N251" s="22">
        <v>56.15</v>
      </c>
      <c r="O251" s="22">
        <v>55.99</v>
      </c>
      <c r="P251" s="22">
        <v>57.34</v>
      </c>
      <c r="Q251" s="22">
        <v>55.53</v>
      </c>
      <c r="R251" s="22">
        <v>54.6</v>
      </c>
      <c r="S251" s="22">
        <v>54.21</v>
      </c>
      <c r="T251" s="22">
        <v>54.9</v>
      </c>
      <c r="U251" s="22">
        <v>55.95</v>
      </c>
      <c r="V251" s="22">
        <v>55.11</v>
      </c>
      <c r="W251" s="22">
        <v>54.55</v>
      </c>
      <c r="X251" s="22">
        <v>49.88</v>
      </c>
      <c r="Y251" s="22">
        <v>43.61</v>
      </c>
    </row>
    <row r="252" spans="1:25" x14ac:dyDescent="0.2">
      <c r="A252" s="31">
        <v>6</v>
      </c>
      <c r="B252" s="22">
        <v>41.44</v>
      </c>
      <c r="C252" s="22">
        <v>39.450000000000003</v>
      </c>
      <c r="D252" s="22">
        <v>38.28</v>
      </c>
      <c r="E252" s="22">
        <v>37.82</v>
      </c>
      <c r="F252" s="22">
        <v>38.43</v>
      </c>
      <c r="G252" s="22">
        <v>40.159999999999997</v>
      </c>
      <c r="H252" s="22">
        <v>43.08</v>
      </c>
      <c r="I252" s="22">
        <v>49.95</v>
      </c>
      <c r="J252" s="22">
        <v>54.11</v>
      </c>
      <c r="K252" s="22">
        <v>57.88</v>
      </c>
      <c r="L252" s="22">
        <v>58</v>
      </c>
      <c r="M252" s="22">
        <v>59.44</v>
      </c>
      <c r="N252" s="22">
        <v>55.19</v>
      </c>
      <c r="O252" s="22">
        <v>54.56</v>
      </c>
      <c r="P252" s="22">
        <v>55.32</v>
      </c>
      <c r="Q252" s="22">
        <v>54.11</v>
      </c>
      <c r="R252" s="22">
        <v>53.32</v>
      </c>
      <c r="S252" s="22">
        <v>53.24</v>
      </c>
      <c r="T252" s="22">
        <v>53.74</v>
      </c>
      <c r="U252" s="22">
        <v>54.95</v>
      </c>
      <c r="V252" s="22">
        <v>54.61</v>
      </c>
      <c r="W252" s="22">
        <v>53.58</v>
      </c>
      <c r="X252" s="22">
        <v>48.24</v>
      </c>
      <c r="Y252" s="22">
        <v>44.65</v>
      </c>
    </row>
    <row r="253" spans="1:25" x14ac:dyDescent="0.2">
      <c r="A253" s="31">
        <v>7</v>
      </c>
      <c r="B253" s="22">
        <v>41.98</v>
      </c>
      <c r="C253" s="22">
        <v>38.880000000000003</v>
      </c>
      <c r="D253" s="22">
        <v>37.69</v>
      </c>
      <c r="E253" s="22">
        <v>37.26</v>
      </c>
      <c r="F253" s="22">
        <v>37.54</v>
      </c>
      <c r="G253" s="22">
        <v>39.68</v>
      </c>
      <c r="H253" s="22">
        <v>44.31</v>
      </c>
      <c r="I253" s="22">
        <v>49.77</v>
      </c>
      <c r="J253" s="22">
        <v>54.81</v>
      </c>
      <c r="K253" s="22">
        <v>56.77</v>
      </c>
      <c r="L253" s="22">
        <v>56.75</v>
      </c>
      <c r="M253" s="22">
        <v>58.86</v>
      </c>
      <c r="N253" s="22">
        <v>56.57</v>
      </c>
      <c r="O253" s="22">
        <v>56.45</v>
      </c>
      <c r="P253" s="22">
        <v>57.05</v>
      </c>
      <c r="Q253" s="22">
        <v>55.34</v>
      </c>
      <c r="R253" s="22">
        <v>54.34</v>
      </c>
      <c r="S253" s="22">
        <v>53.91</v>
      </c>
      <c r="T253" s="22">
        <v>54.86</v>
      </c>
      <c r="U253" s="22">
        <v>56.07</v>
      </c>
      <c r="V253" s="22">
        <v>55.16</v>
      </c>
      <c r="W253" s="22">
        <v>54.58</v>
      </c>
      <c r="X253" s="22">
        <v>50.43</v>
      </c>
      <c r="Y253" s="22">
        <v>42.91</v>
      </c>
    </row>
    <row r="254" spans="1:25" x14ac:dyDescent="0.2">
      <c r="A254" s="31">
        <v>8</v>
      </c>
      <c r="B254" s="22">
        <v>46.8</v>
      </c>
      <c r="C254" s="22">
        <v>43.5</v>
      </c>
      <c r="D254" s="22">
        <v>40.049999999999997</v>
      </c>
      <c r="E254" s="22">
        <v>39.32</v>
      </c>
      <c r="F254" s="22">
        <v>39.36</v>
      </c>
      <c r="G254" s="22">
        <v>40.07</v>
      </c>
      <c r="H254" s="22">
        <v>41.37</v>
      </c>
      <c r="I254" s="22">
        <v>45.87</v>
      </c>
      <c r="J254" s="22">
        <v>48.01</v>
      </c>
      <c r="K254" s="22">
        <v>52.23</v>
      </c>
      <c r="L254" s="22">
        <v>53.49</v>
      </c>
      <c r="M254" s="22">
        <v>53.45</v>
      </c>
      <c r="N254" s="22">
        <v>53.05</v>
      </c>
      <c r="O254" s="22">
        <v>52.06</v>
      </c>
      <c r="P254" s="22">
        <v>51.74</v>
      </c>
      <c r="Q254" s="22">
        <v>49.52</v>
      </c>
      <c r="R254" s="22">
        <v>48.8</v>
      </c>
      <c r="S254" s="22">
        <v>49.29</v>
      </c>
      <c r="T254" s="22">
        <v>53.32</v>
      </c>
      <c r="U254" s="22">
        <v>55.73</v>
      </c>
      <c r="V254" s="22">
        <v>54.42</v>
      </c>
      <c r="W254" s="22">
        <v>53.88</v>
      </c>
      <c r="X254" s="22">
        <v>50.46</v>
      </c>
      <c r="Y254" s="22">
        <v>47.31</v>
      </c>
    </row>
    <row r="255" spans="1:25" x14ac:dyDescent="0.2">
      <c r="A255" s="31">
        <v>9</v>
      </c>
      <c r="B255" s="22">
        <v>44.28</v>
      </c>
      <c r="C255" s="22">
        <v>40.380000000000003</v>
      </c>
      <c r="D255" s="22">
        <v>39.450000000000003</v>
      </c>
      <c r="E255" s="22">
        <v>35.96</v>
      </c>
      <c r="F255" s="22">
        <v>35.6</v>
      </c>
      <c r="G255" s="22">
        <v>36.659999999999997</v>
      </c>
      <c r="H255" s="22">
        <v>38.74</v>
      </c>
      <c r="I255" s="22">
        <v>39.619999999999997</v>
      </c>
      <c r="J255" s="22">
        <v>43.17</v>
      </c>
      <c r="K255" s="22">
        <v>46.9</v>
      </c>
      <c r="L255" s="22">
        <v>47.93</v>
      </c>
      <c r="M255" s="22">
        <v>48.4</v>
      </c>
      <c r="N255" s="22">
        <v>48.09</v>
      </c>
      <c r="O255" s="22">
        <v>47.86</v>
      </c>
      <c r="P255" s="22">
        <v>47.71</v>
      </c>
      <c r="Q255" s="22">
        <v>47.49</v>
      </c>
      <c r="R255" s="22">
        <v>47.51</v>
      </c>
      <c r="S255" s="22">
        <v>48.24</v>
      </c>
      <c r="T255" s="22">
        <v>50.54</v>
      </c>
      <c r="U255" s="22">
        <v>55.25</v>
      </c>
      <c r="V255" s="22">
        <v>53.82</v>
      </c>
      <c r="W255" s="22">
        <v>53</v>
      </c>
      <c r="X255" s="22">
        <v>48.72</v>
      </c>
      <c r="Y255" s="22">
        <v>46.01</v>
      </c>
    </row>
    <row r="256" spans="1:25" x14ac:dyDescent="0.2">
      <c r="A256" s="31">
        <v>10</v>
      </c>
      <c r="B256" s="22">
        <v>40.53</v>
      </c>
      <c r="C256" s="22">
        <v>35.840000000000003</v>
      </c>
      <c r="D256" s="22">
        <v>34.17</v>
      </c>
      <c r="E256" s="22">
        <v>33.369999999999997</v>
      </c>
      <c r="F256" s="22">
        <v>33.39</v>
      </c>
      <c r="G256" s="22">
        <v>36.1</v>
      </c>
      <c r="H256" s="22">
        <v>40.72</v>
      </c>
      <c r="I256" s="22">
        <v>47.82</v>
      </c>
      <c r="J256" s="22">
        <v>53.27</v>
      </c>
      <c r="K256" s="22">
        <v>55.69</v>
      </c>
      <c r="L256" s="22">
        <v>56.33</v>
      </c>
      <c r="M256" s="22">
        <v>58.83</v>
      </c>
      <c r="N256" s="22">
        <v>55.8</v>
      </c>
      <c r="O256" s="22">
        <v>55.94</v>
      </c>
      <c r="P256" s="22">
        <v>56.6</v>
      </c>
      <c r="Q256" s="22">
        <v>55.23</v>
      </c>
      <c r="R256" s="22">
        <v>54.06</v>
      </c>
      <c r="S256" s="22">
        <v>53.68</v>
      </c>
      <c r="T256" s="22">
        <v>54.62</v>
      </c>
      <c r="U256" s="22">
        <v>55.86</v>
      </c>
      <c r="V256" s="22">
        <v>55.63</v>
      </c>
      <c r="W256" s="22">
        <v>54.84</v>
      </c>
      <c r="X256" s="22">
        <v>48.98</v>
      </c>
      <c r="Y256" s="22">
        <v>44.74</v>
      </c>
    </row>
    <row r="257" spans="1:25" x14ac:dyDescent="0.2">
      <c r="A257" s="31">
        <v>11</v>
      </c>
      <c r="B257" s="22">
        <v>40.67</v>
      </c>
      <c r="C257" s="22">
        <v>36.26</v>
      </c>
      <c r="D257" s="22">
        <v>34.46</v>
      </c>
      <c r="E257" s="22">
        <v>33.6</v>
      </c>
      <c r="F257" s="22">
        <v>34.130000000000003</v>
      </c>
      <c r="G257" s="22">
        <v>36.79</v>
      </c>
      <c r="H257" s="22">
        <v>41.4</v>
      </c>
      <c r="I257" s="22">
        <v>48.03</v>
      </c>
      <c r="J257" s="22">
        <v>51.53</v>
      </c>
      <c r="K257" s="22">
        <v>55.42</v>
      </c>
      <c r="L257" s="22">
        <v>56.06</v>
      </c>
      <c r="M257" s="22">
        <v>57.46</v>
      </c>
      <c r="N257" s="22">
        <v>54.83</v>
      </c>
      <c r="O257" s="22">
        <v>54.82</v>
      </c>
      <c r="P257" s="22">
        <v>55.59</v>
      </c>
      <c r="Q257" s="22">
        <v>53.78</v>
      </c>
      <c r="R257" s="22">
        <v>52.45</v>
      </c>
      <c r="S257" s="22">
        <v>51.88</v>
      </c>
      <c r="T257" s="22">
        <v>54.01</v>
      </c>
      <c r="U257" s="22">
        <v>55.75</v>
      </c>
      <c r="V257" s="22">
        <v>55.03</v>
      </c>
      <c r="W257" s="22">
        <v>54.01</v>
      </c>
      <c r="X257" s="22">
        <v>48.31</v>
      </c>
      <c r="Y257" s="22">
        <v>44.73</v>
      </c>
    </row>
    <row r="258" spans="1:25" x14ac:dyDescent="0.2">
      <c r="A258" s="31">
        <v>12</v>
      </c>
      <c r="B258" s="22">
        <v>42.96</v>
      </c>
      <c r="C258" s="22">
        <v>40.93</v>
      </c>
      <c r="D258" s="22">
        <v>38.409999999999997</v>
      </c>
      <c r="E258" s="22">
        <v>35.65</v>
      </c>
      <c r="F258" s="22">
        <v>37.22</v>
      </c>
      <c r="G258" s="22">
        <v>39.58</v>
      </c>
      <c r="H258" s="22">
        <v>42.14</v>
      </c>
      <c r="I258" s="22">
        <v>47.64</v>
      </c>
      <c r="J258" s="22">
        <v>53.23</v>
      </c>
      <c r="K258" s="22">
        <v>57.24</v>
      </c>
      <c r="L258" s="22">
        <v>58.21</v>
      </c>
      <c r="M258" s="22">
        <v>60.02</v>
      </c>
      <c r="N258" s="22">
        <v>57.33</v>
      </c>
      <c r="O258" s="22">
        <v>57.76</v>
      </c>
      <c r="P258" s="22">
        <v>58.27</v>
      </c>
      <c r="Q258" s="22">
        <v>56.62</v>
      </c>
      <c r="R258" s="22">
        <v>56.05</v>
      </c>
      <c r="S258" s="22">
        <v>55.05</v>
      </c>
      <c r="T258" s="22">
        <v>56.17</v>
      </c>
      <c r="U258" s="22">
        <v>58.12</v>
      </c>
      <c r="V258" s="22">
        <v>57.96</v>
      </c>
      <c r="W258" s="22">
        <v>56.63</v>
      </c>
      <c r="X258" s="22">
        <v>48.38</v>
      </c>
      <c r="Y258" s="22">
        <v>45.62</v>
      </c>
    </row>
    <row r="259" spans="1:25" x14ac:dyDescent="0.2">
      <c r="A259" s="31">
        <v>13</v>
      </c>
      <c r="B259" s="22">
        <v>42.48</v>
      </c>
      <c r="C259" s="22">
        <v>41.07</v>
      </c>
      <c r="D259" s="22">
        <v>39.450000000000003</v>
      </c>
      <c r="E259" s="22">
        <v>37.08</v>
      </c>
      <c r="F259" s="22">
        <v>39.35</v>
      </c>
      <c r="G259" s="22">
        <v>40.700000000000003</v>
      </c>
      <c r="H259" s="22">
        <v>42.48</v>
      </c>
      <c r="I259" s="22">
        <v>47.91</v>
      </c>
      <c r="J259" s="22">
        <v>55.59</v>
      </c>
      <c r="K259" s="22">
        <v>60.94</v>
      </c>
      <c r="L259" s="22">
        <v>63.21</v>
      </c>
      <c r="M259" s="22">
        <v>66.78</v>
      </c>
      <c r="N259" s="22">
        <v>61.49</v>
      </c>
      <c r="O259" s="22">
        <v>61.95</v>
      </c>
      <c r="P259" s="22">
        <v>63.42</v>
      </c>
      <c r="Q259" s="22">
        <v>60.63</v>
      </c>
      <c r="R259" s="22">
        <v>59.49</v>
      </c>
      <c r="S259" s="22">
        <v>56.53</v>
      </c>
      <c r="T259" s="22">
        <v>58.08</v>
      </c>
      <c r="U259" s="22">
        <v>62.74</v>
      </c>
      <c r="V259" s="22">
        <v>61.24</v>
      </c>
      <c r="W259" s="22">
        <v>57.78</v>
      </c>
      <c r="X259" s="22">
        <v>50.44</v>
      </c>
      <c r="Y259" s="22">
        <v>45.61</v>
      </c>
    </row>
    <row r="260" spans="1:25" x14ac:dyDescent="0.2">
      <c r="A260" s="31">
        <v>14</v>
      </c>
      <c r="B260" s="22">
        <v>41.93</v>
      </c>
      <c r="C260" s="22">
        <v>40.82</v>
      </c>
      <c r="D260" s="22">
        <v>39.1</v>
      </c>
      <c r="E260" s="22">
        <v>34.26</v>
      </c>
      <c r="F260" s="22">
        <v>37.659999999999997</v>
      </c>
      <c r="G260" s="22">
        <v>39.770000000000003</v>
      </c>
      <c r="H260" s="22">
        <v>41.39</v>
      </c>
      <c r="I260" s="22">
        <v>47.03</v>
      </c>
      <c r="J260" s="22">
        <v>53.98</v>
      </c>
      <c r="K260" s="22">
        <v>56.28</v>
      </c>
      <c r="L260" s="22">
        <v>56.63</v>
      </c>
      <c r="M260" s="22">
        <v>59.61</v>
      </c>
      <c r="N260" s="22">
        <v>56.4</v>
      </c>
      <c r="O260" s="22">
        <v>56.44</v>
      </c>
      <c r="P260" s="22">
        <v>56.39</v>
      </c>
      <c r="Q260" s="22">
        <v>55.33</v>
      </c>
      <c r="R260" s="22">
        <v>51.29</v>
      </c>
      <c r="S260" s="22">
        <v>50.25</v>
      </c>
      <c r="T260" s="22">
        <v>51.62</v>
      </c>
      <c r="U260" s="22">
        <v>55.01</v>
      </c>
      <c r="V260" s="22">
        <v>55.01</v>
      </c>
      <c r="W260" s="22">
        <v>52.15</v>
      </c>
      <c r="X260" s="22">
        <v>46.88</v>
      </c>
      <c r="Y260" s="22">
        <v>42.81</v>
      </c>
    </row>
    <row r="261" spans="1:25" x14ac:dyDescent="0.2">
      <c r="A261" s="31">
        <v>15</v>
      </c>
      <c r="B261" s="22">
        <v>43.6</v>
      </c>
      <c r="C261" s="22">
        <v>41.6</v>
      </c>
      <c r="D261" s="22">
        <v>41.05</v>
      </c>
      <c r="E261" s="22">
        <v>39.18</v>
      </c>
      <c r="F261" s="22">
        <v>39.659999999999997</v>
      </c>
      <c r="G261" s="22">
        <v>40.159999999999997</v>
      </c>
      <c r="H261" s="22">
        <v>41.17</v>
      </c>
      <c r="I261" s="22">
        <v>42.55</v>
      </c>
      <c r="J261" s="22">
        <v>45.22</v>
      </c>
      <c r="K261" s="22">
        <v>47.36</v>
      </c>
      <c r="L261" s="22">
        <v>48.81</v>
      </c>
      <c r="M261" s="22">
        <v>49.04</v>
      </c>
      <c r="N261" s="22">
        <v>48.22</v>
      </c>
      <c r="O261" s="22">
        <v>47.71</v>
      </c>
      <c r="P261" s="22">
        <v>47.42</v>
      </c>
      <c r="Q261" s="22">
        <v>47.11</v>
      </c>
      <c r="R261" s="22">
        <v>47.18</v>
      </c>
      <c r="S261" s="22">
        <v>46.49</v>
      </c>
      <c r="T261" s="22">
        <v>49.47</v>
      </c>
      <c r="U261" s="22">
        <v>52.14</v>
      </c>
      <c r="V261" s="22">
        <v>51.12</v>
      </c>
      <c r="W261" s="22">
        <v>49.42</v>
      </c>
      <c r="X261" s="22">
        <v>47.13</v>
      </c>
      <c r="Y261" s="22">
        <v>43.1</v>
      </c>
    </row>
    <row r="262" spans="1:25" x14ac:dyDescent="0.2">
      <c r="A262" s="31">
        <v>16</v>
      </c>
      <c r="B262" s="22">
        <v>40.74</v>
      </c>
      <c r="C262" s="22">
        <v>39.74</v>
      </c>
      <c r="D262" s="22">
        <v>36.909999999999997</v>
      </c>
      <c r="E262" s="22">
        <v>34.28</v>
      </c>
      <c r="F262" s="22">
        <v>34.369999999999997</v>
      </c>
      <c r="G262" s="22">
        <v>37.28</v>
      </c>
      <c r="H262" s="22">
        <v>38.53</v>
      </c>
      <c r="I262" s="22">
        <v>40.29</v>
      </c>
      <c r="J262" s="22">
        <v>41.65</v>
      </c>
      <c r="K262" s="22">
        <v>44.51</v>
      </c>
      <c r="L262" s="22">
        <v>46.68</v>
      </c>
      <c r="M262" s="22">
        <v>47.53</v>
      </c>
      <c r="N262" s="22">
        <v>47.08</v>
      </c>
      <c r="O262" s="22">
        <v>46.95</v>
      </c>
      <c r="P262" s="22">
        <v>46.82</v>
      </c>
      <c r="Q262" s="22">
        <v>46.59</v>
      </c>
      <c r="R262" s="22">
        <v>46.45</v>
      </c>
      <c r="S262" s="22">
        <v>46.55</v>
      </c>
      <c r="T262" s="22">
        <v>49.87</v>
      </c>
      <c r="U262" s="22">
        <v>53.74</v>
      </c>
      <c r="V262" s="22">
        <v>52.52</v>
      </c>
      <c r="W262" s="22">
        <v>51.73</v>
      </c>
      <c r="X262" s="22">
        <v>46.66</v>
      </c>
      <c r="Y262" s="22">
        <v>44.8</v>
      </c>
    </row>
    <row r="263" spans="1:25" x14ac:dyDescent="0.2">
      <c r="A263" s="31">
        <v>17</v>
      </c>
      <c r="B263" s="22">
        <v>41.99</v>
      </c>
      <c r="C263" s="22">
        <v>40.659999999999997</v>
      </c>
      <c r="D263" s="22">
        <v>35.950000000000003</v>
      </c>
      <c r="E263" s="22">
        <v>35.99</v>
      </c>
      <c r="F263" s="22">
        <v>37.69</v>
      </c>
      <c r="G263" s="22">
        <v>39.99</v>
      </c>
      <c r="H263" s="22">
        <v>43.14</v>
      </c>
      <c r="I263" s="22">
        <v>50.36</v>
      </c>
      <c r="J263" s="22">
        <v>53.54</v>
      </c>
      <c r="K263" s="22">
        <v>59.13</v>
      </c>
      <c r="L263" s="22">
        <v>59.82</v>
      </c>
      <c r="M263" s="22">
        <v>60.59</v>
      </c>
      <c r="N263" s="22">
        <v>58.83</v>
      </c>
      <c r="O263" s="22">
        <v>58.57</v>
      </c>
      <c r="P263" s="22">
        <v>59.2</v>
      </c>
      <c r="Q263" s="22">
        <v>56.78</v>
      </c>
      <c r="R263" s="22">
        <v>55.53</v>
      </c>
      <c r="S263" s="22">
        <v>54.61</v>
      </c>
      <c r="T263" s="22">
        <v>55.29</v>
      </c>
      <c r="U263" s="22">
        <v>59.17</v>
      </c>
      <c r="V263" s="22">
        <v>59.18</v>
      </c>
      <c r="W263" s="22">
        <v>55.62</v>
      </c>
      <c r="X263" s="22">
        <v>51.18</v>
      </c>
      <c r="Y263" s="22">
        <v>45.71</v>
      </c>
    </row>
    <row r="264" spans="1:25" x14ac:dyDescent="0.2">
      <c r="A264" s="31">
        <v>18</v>
      </c>
      <c r="B264" s="22">
        <v>41.04</v>
      </c>
      <c r="C264" s="22">
        <v>36.950000000000003</v>
      </c>
      <c r="D264" s="22">
        <v>34.4</v>
      </c>
      <c r="E264" s="22">
        <v>33.82</v>
      </c>
      <c r="F264" s="22">
        <v>35.01</v>
      </c>
      <c r="G264" s="22">
        <v>39.92</v>
      </c>
      <c r="H264" s="22">
        <v>41.5</v>
      </c>
      <c r="I264" s="22">
        <v>47.67</v>
      </c>
      <c r="J264" s="22">
        <v>50.51</v>
      </c>
      <c r="K264" s="22">
        <v>56.58</v>
      </c>
      <c r="L264" s="22">
        <v>57.8</v>
      </c>
      <c r="M264" s="22">
        <v>56.96</v>
      </c>
      <c r="N264" s="22">
        <v>54.89</v>
      </c>
      <c r="O264" s="22">
        <v>54.85</v>
      </c>
      <c r="P264" s="22">
        <v>55.67</v>
      </c>
      <c r="Q264" s="22">
        <v>52.46</v>
      </c>
      <c r="R264" s="22">
        <v>50.81</v>
      </c>
      <c r="S264" s="22">
        <v>50.07</v>
      </c>
      <c r="T264" s="22">
        <v>50.75</v>
      </c>
      <c r="U264" s="22">
        <v>54.52</v>
      </c>
      <c r="V264" s="22">
        <v>54.6</v>
      </c>
      <c r="W264" s="22">
        <v>51.38</v>
      </c>
      <c r="X264" s="22">
        <v>48.63</v>
      </c>
      <c r="Y264" s="22">
        <v>45.38</v>
      </c>
    </row>
    <row r="265" spans="1:25" x14ac:dyDescent="0.2">
      <c r="A265" s="31">
        <v>19</v>
      </c>
      <c r="B265" s="22">
        <v>40.53</v>
      </c>
      <c r="C265" s="22">
        <v>37.18</v>
      </c>
      <c r="D265" s="22">
        <v>34.19</v>
      </c>
      <c r="E265" s="22">
        <v>33.17</v>
      </c>
      <c r="F265" s="22">
        <v>35.630000000000003</v>
      </c>
      <c r="G265" s="22">
        <v>36.4</v>
      </c>
      <c r="H265" s="22">
        <v>40.56</v>
      </c>
      <c r="I265" s="22">
        <v>47.19</v>
      </c>
      <c r="J265" s="22">
        <v>49.67</v>
      </c>
      <c r="K265" s="22">
        <v>54.54</v>
      </c>
      <c r="L265" s="22">
        <v>55.14</v>
      </c>
      <c r="M265" s="22">
        <v>54.86</v>
      </c>
      <c r="N265" s="22">
        <v>54.35</v>
      </c>
      <c r="O265" s="22">
        <v>54.78</v>
      </c>
      <c r="P265" s="22">
        <v>55.02</v>
      </c>
      <c r="Q265" s="22">
        <v>53.42</v>
      </c>
      <c r="R265" s="22">
        <v>51.27</v>
      </c>
      <c r="S265" s="22">
        <v>50.68</v>
      </c>
      <c r="T265" s="22">
        <v>51.32</v>
      </c>
      <c r="U265" s="22">
        <v>55.47</v>
      </c>
      <c r="V265" s="22">
        <v>55.74</v>
      </c>
      <c r="W265" s="22">
        <v>53.96</v>
      </c>
      <c r="X265" s="22">
        <v>48.48</v>
      </c>
      <c r="Y265" s="22">
        <v>43.54</v>
      </c>
    </row>
    <row r="266" spans="1:25" x14ac:dyDescent="0.2">
      <c r="A266" s="31">
        <v>20</v>
      </c>
      <c r="B266" s="22">
        <v>41.21</v>
      </c>
      <c r="C266" s="22">
        <v>39.369999999999997</v>
      </c>
      <c r="D266" s="22">
        <v>35.67</v>
      </c>
      <c r="E266" s="22">
        <v>34.92</v>
      </c>
      <c r="F266" s="22">
        <v>37.700000000000003</v>
      </c>
      <c r="G266" s="22">
        <v>38.229999999999997</v>
      </c>
      <c r="H266" s="22">
        <v>41.19</v>
      </c>
      <c r="I266" s="22">
        <v>47.82</v>
      </c>
      <c r="J266" s="22">
        <v>50.4</v>
      </c>
      <c r="K266" s="22">
        <v>56.44</v>
      </c>
      <c r="L266" s="22">
        <v>56.38</v>
      </c>
      <c r="M266" s="22">
        <v>55.26</v>
      </c>
      <c r="N266" s="22">
        <v>53.77</v>
      </c>
      <c r="O266" s="22">
        <v>54.04</v>
      </c>
      <c r="P266" s="22">
        <v>54.27</v>
      </c>
      <c r="Q266" s="22">
        <v>52.24</v>
      </c>
      <c r="R266" s="22">
        <v>50.93</v>
      </c>
      <c r="S266" s="22">
        <v>50.09</v>
      </c>
      <c r="T266" s="22">
        <v>50.26</v>
      </c>
      <c r="U266" s="22">
        <v>55.39</v>
      </c>
      <c r="V266" s="22">
        <v>55.42</v>
      </c>
      <c r="W266" s="22">
        <v>52.66</v>
      </c>
      <c r="X266" s="22">
        <v>49.18</v>
      </c>
      <c r="Y266" s="22">
        <v>44.03</v>
      </c>
    </row>
    <row r="267" spans="1:25" x14ac:dyDescent="0.2">
      <c r="A267" s="31">
        <v>21</v>
      </c>
      <c r="B267" s="22">
        <v>40.869999999999997</v>
      </c>
      <c r="C267" s="22">
        <v>39.01</v>
      </c>
      <c r="D267" s="22">
        <v>36.33</v>
      </c>
      <c r="E267" s="22">
        <v>34.130000000000003</v>
      </c>
      <c r="F267" s="22">
        <v>36.53</v>
      </c>
      <c r="G267" s="22">
        <v>37.75</v>
      </c>
      <c r="H267" s="22">
        <v>41.08</v>
      </c>
      <c r="I267" s="22">
        <v>47.59</v>
      </c>
      <c r="J267" s="22">
        <v>50.21</v>
      </c>
      <c r="K267" s="22">
        <v>56.68</v>
      </c>
      <c r="L267" s="22">
        <v>56.12</v>
      </c>
      <c r="M267" s="22">
        <v>55.91</v>
      </c>
      <c r="N267" s="22">
        <v>52.3</v>
      </c>
      <c r="O267" s="22">
        <v>52.29</v>
      </c>
      <c r="P267" s="22">
        <v>51.87</v>
      </c>
      <c r="Q267" s="22">
        <v>50.13</v>
      </c>
      <c r="R267" s="22">
        <v>49.46</v>
      </c>
      <c r="S267" s="22">
        <v>49.07</v>
      </c>
      <c r="T267" s="22">
        <v>49.5</v>
      </c>
      <c r="U267" s="22">
        <v>52.76</v>
      </c>
      <c r="V267" s="22">
        <v>53.92</v>
      </c>
      <c r="W267" s="22">
        <v>51.71</v>
      </c>
      <c r="X267" s="22">
        <v>48.53</v>
      </c>
      <c r="Y267" s="22">
        <v>42.66</v>
      </c>
    </row>
    <row r="268" spans="1:25" x14ac:dyDescent="0.2">
      <c r="A268" s="31">
        <v>22</v>
      </c>
      <c r="B268" s="22">
        <v>42.86</v>
      </c>
      <c r="C268" s="22">
        <v>41.58</v>
      </c>
      <c r="D268" s="22">
        <v>40.729999999999997</v>
      </c>
      <c r="E268" s="22">
        <v>38.75</v>
      </c>
      <c r="F268" s="22">
        <v>39.31</v>
      </c>
      <c r="G268" s="22">
        <v>38.44</v>
      </c>
      <c r="H268" s="22">
        <v>36.880000000000003</v>
      </c>
      <c r="I268" s="22">
        <v>39.979999999999997</v>
      </c>
      <c r="J268" s="22">
        <v>44.73</v>
      </c>
      <c r="K268" s="22">
        <v>47.39</v>
      </c>
      <c r="L268" s="22">
        <v>48.57</v>
      </c>
      <c r="M268" s="22">
        <v>48.41</v>
      </c>
      <c r="N268" s="22">
        <v>48.11</v>
      </c>
      <c r="O268" s="22">
        <v>47.92</v>
      </c>
      <c r="P268" s="22">
        <v>47.68</v>
      </c>
      <c r="Q268" s="22">
        <v>47.38</v>
      </c>
      <c r="R268" s="22">
        <v>47.03</v>
      </c>
      <c r="S268" s="22">
        <v>46.4</v>
      </c>
      <c r="T268" s="22">
        <v>49.74</v>
      </c>
      <c r="U268" s="22">
        <v>51.72</v>
      </c>
      <c r="V268" s="22">
        <v>51.41</v>
      </c>
      <c r="W268" s="22">
        <v>49.62</v>
      </c>
      <c r="X268" s="22">
        <v>48.62</v>
      </c>
      <c r="Y268" s="22">
        <v>42.45</v>
      </c>
    </row>
    <row r="269" spans="1:25" x14ac:dyDescent="0.2">
      <c r="A269" s="31">
        <v>23</v>
      </c>
      <c r="B269" s="22">
        <v>41.64</v>
      </c>
      <c r="C269" s="22">
        <v>37.07</v>
      </c>
      <c r="D269" s="22">
        <v>34.25</v>
      </c>
      <c r="E269" s="22">
        <v>31.87</v>
      </c>
      <c r="F269" s="22">
        <v>31.9</v>
      </c>
      <c r="G269" s="22">
        <v>31.49</v>
      </c>
      <c r="H269" s="22">
        <v>34.18</v>
      </c>
      <c r="I269" s="22">
        <v>32.42</v>
      </c>
      <c r="J269" s="22">
        <v>40.08</v>
      </c>
      <c r="K269" s="22">
        <v>42.1</v>
      </c>
      <c r="L269" s="22">
        <v>42.69</v>
      </c>
      <c r="M269" s="22">
        <v>43.39</v>
      </c>
      <c r="N269" s="22">
        <v>43.55</v>
      </c>
      <c r="O269" s="22">
        <v>43.36</v>
      </c>
      <c r="P269" s="22">
        <v>43.26</v>
      </c>
      <c r="Q269" s="22">
        <v>43.29</v>
      </c>
      <c r="R269" s="22">
        <v>42.72</v>
      </c>
      <c r="S269" s="22">
        <v>42.92</v>
      </c>
      <c r="T269" s="22">
        <v>47.72</v>
      </c>
      <c r="U269" s="22">
        <v>51.26</v>
      </c>
      <c r="V269" s="22">
        <v>51.14</v>
      </c>
      <c r="W269" s="22">
        <v>49.3</v>
      </c>
      <c r="X269" s="22">
        <v>45.09</v>
      </c>
      <c r="Y269" s="22">
        <v>42.4</v>
      </c>
    </row>
    <row r="270" spans="1:25" x14ac:dyDescent="0.2">
      <c r="A270" s="31">
        <v>24</v>
      </c>
      <c r="B270" s="22">
        <v>40.299999999999997</v>
      </c>
      <c r="C270" s="22">
        <v>37.1</v>
      </c>
      <c r="D270" s="22">
        <v>33.19</v>
      </c>
      <c r="E270" s="22">
        <v>31.66</v>
      </c>
      <c r="F270" s="22">
        <v>33.9</v>
      </c>
      <c r="G270" s="22">
        <v>34.53</v>
      </c>
      <c r="H270" s="22">
        <v>37.96</v>
      </c>
      <c r="I270" s="22">
        <v>46.09</v>
      </c>
      <c r="J270" s="22">
        <v>49.1</v>
      </c>
      <c r="K270" s="22">
        <v>52.53</v>
      </c>
      <c r="L270" s="22">
        <v>53.35</v>
      </c>
      <c r="M270" s="22">
        <v>53.87</v>
      </c>
      <c r="N270" s="22">
        <v>51.73</v>
      </c>
      <c r="O270" s="22">
        <v>51.83</v>
      </c>
      <c r="P270" s="22">
        <v>52.07</v>
      </c>
      <c r="Q270" s="22">
        <v>50.91</v>
      </c>
      <c r="R270" s="22">
        <v>50.38</v>
      </c>
      <c r="S270" s="22">
        <v>49.81</v>
      </c>
      <c r="T270" s="22">
        <v>49.97</v>
      </c>
      <c r="U270" s="22">
        <v>53.36</v>
      </c>
      <c r="V270" s="22">
        <v>54.08</v>
      </c>
      <c r="W270" s="22">
        <v>52.21</v>
      </c>
      <c r="X270" s="22">
        <v>48.55</v>
      </c>
      <c r="Y270" s="22">
        <v>42.04</v>
      </c>
    </row>
    <row r="271" spans="1:25" x14ac:dyDescent="0.2">
      <c r="A271" s="31">
        <v>25</v>
      </c>
      <c r="B271" s="22">
        <v>42.45</v>
      </c>
      <c r="C271" s="22">
        <v>39.22</v>
      </c>
      <c r="D271" s="22">
        <v>35.92</v>
      </c>
      <c r="E271" s="22">
        <v>34.729999999999997</v>
      </c>
      <c r="F271" s="22">
        <v>37.53</v>
      </c>
      <c r="G271" s="22">
        <v>40.26</v>
      </c>
      <c r="H271" s="22">
        <v>42.1</v>
      </c>
      <c r="I271" s="22">
        <v>48.05</v>
      </c>
      <c r="J271" s="22">
        <v>52.45</v>
      </c>
      <c r="K271" s="22">
        <v>55.36</v>
      </c>
      <c r="L271" s="22">
        <v>56.18</v>
      </c>
      <c r="M271" s="22">
        <v>54.4</v>
      </c>
      <c r="N271" s="22">
        <v>54.5</v>
      </c>
      <c r="O271" s="22">
        <v>53.99</v>
      </c>
      <c r="P271" s="22">
        <v>54.35</v>
      </c>
      <c r="Q271" s="22">
        <v>53</v>
      </c>
      <c r="R271" s="22">
        <v>52.09</v>
      </c>
      <c r="S271" s="22">
        <v>51.03</v>
      </c>
      <c r="T271" s="22">
        <v>52.84</v>
      </c>
      <c r="U271" s="22">
        <v>55.05</v>
      </c>
      <c r="V271" s="22">
        <v>57.3</v>
      </c>
      <c r="W271" s="22">
        <v>56.18</v>
      </c>
      <c r="X271" s="22">
        <v>50.59</v>
      </c>
      <c r="Y271" s="22">
        <v>45.99</v>
      </c>
    </row>
    <row r="272" spans="1:25" x14ac:dyDescent="0.2">
      <c r="A272" s="31">
        <v>26</v>
      </c>
      <c r="B272" s="22">
        <v>43.02</v>
      </c>
      <c r="C272" s="22">
        <v>40.18</v>
      </c>
      <c r="D272" s="22">
        <v>36.159999999999997</v>
      </c>
      <c r="E272" s="22">
        <v>34.4</v>
      </c>
      <c r="F272" s="22">
        <v>36.44</v>
      </c>
      <c r="G272" s="22">
        <v>40.19</v>
      </c>
      <c r="H272" s="22">
        <v>42.44</v>
      </c>
      <c r="I272" s="22">
        <v>48.11</v>
      </c>
      <c r="J272" s="22">
        <v>51.68</v>
      </c>
      <c r="K272" s="22">
        <v>56.65</v>
      </c>
      <c r="L272" s="22">
        <v>57.57</v>
      </c>
      <c r="M272" s="22">
        <v>56.9</v>
      </c>
      <c r="N272" s="22">
        <v>54.53</v>
      </c>
      <c r="O272" s="22">
        <v>54.55</v>
      </c>
      <c r="P272" s="22">
        <v>53.8</v>
      </c>
      <c r="Q272" s="22">
        <v>51.64</v>
      </c>
      <c r="R272" s="22">
        <v>50.43</v>
      </c>
      <c r="S272" s="22">
        <v>49.98</v>
      </c>
      <c r="T272" s="22">
        <v>50.63</v>
      </c>
      <c r="U272" s="22">
        <v>54.52</v>
      </c>
      <c r="V272" s="22">
        <v>55.78</v>
      </c>
      <c r="W272" s="22">
        <v>53.11</v>
      </c>
      <c r="X272" s="22">
        <v>49.17</v>
      </c>
      <c r="Y272" s="22">
        <v>46.54</v>
      </c>
    </row>
    <row r="273" spans="1:25" x14ac:dyDescent="0.2">
      <c r="A273" s="31">
        <v>27</v>
      </c>
      <c r="B273" s="22">
        <v>42.55</v>
      </c>
      <c r="C273" s="22">
        <v>40.43</v>
      </c>
      <c r="D273" s="22">
        <v>36.36</v>
      </c>
      <c r="E273" s="22">
        <v>34.58</v>
      </c>
      <c r="F273" s="22">
        <v>36.270000000000003</v>
      </c>
      <c r="G273" s="22">
        <v>38.979999999999997</v>
      </c>
      <c r="H273" s="22">
        <v>41.82</v>
      </c>
      <c r="I273" s="22">
        <v>47.5</v>
      </c>
      <c r="J273" s="22">
        <v>51.58</v>
      </c>
      <c r="K273" s="22">
        <v>55.13</v>
      </c>
      <c r="L273" s="22">
        <v>55.18</v>
      </c>
      <c r="M273" s="22">
        <v>54.14</v>
      </c>
      <c r="N273" s="22">
        <v>53.31</v>
      </c>
      <c r="O273" s="22">
        <v>53.52</v>
      </c>
      <c r="P273" s="22">
        <v>52.62</v>
      </c>
      <c r="Q273" s="22">
        <v>50.59</v>
      </c>
      <c r="R273" s="22">
        <v>49.51</v>
      </c>
      <c r="S273" s="22">
        <v>48.98</v>
      </c>
      <c r="T273" s="22">
        <v>49.47</v>
      </c>
      <c r="U273" s="22">
        <v>52.92</v>
      </c>
      <c r="V273" s="22">
        <v>55.2</v>
      </c>
      <c r="W273" s="22">
        <v>52.62</v>
      </c>
      <c r="X273" s="22">
        <v>47.74</v>
      </c>
      <c r="Y273" s="22">
        <v>44.11</v>
      </c>
    </row>
    <row r="274" spans="1:25" x14ac:dyDescent="0.2">
      <c r="A274" s="31">
        <v>28</v>
      </c>
      <c r="B274" s="22">
        <v>41.15</v>
      </c>
      <c r="C274" s="22">
        <v>36.880000000000003</v>
      </c>
      <c r="D274" s="22">
        <v>34.049999999999997</v>
      </c>
      <c r="E274" s="22">
        <v>34.08</v>
      </c>
      <c r="F274" s="22">
        <v>35.270000000000003</v>
      </c>
      <c r="G274" s="22">
        <v>38.74</v>
      </c>
      <c r="H274" s="22">
        <v>42.04</v>
      </c>
      <c r="I274" s="22">
        <v>47.48</v>
      </c>
      <c r="J274" s="22">
        <v>50.81</v>
      </c>
      <c r="K274" s="22">
        <v>54.02</v>
      </c>
      <c r="L274" s="22">
        <v>54.08</v>
      </c>
      <c r="M274" s="22">
        <v>53.66</v>
      </c>
      <c r="N274" s="22">
        <v>52.48</v>
      </c>
      <c r="O274" s="22">
        <v>52.44</v>
      </c>
      <c r="P274" s="22">
        <v>52.01</v>
      </c>
      <c r="Q274" s="22">
        <v>49.61</v>
      </c>
      <c r="R274" s="22">
        <v>48.95</v>
      </c>
      <c r="S274" s="22">
        <v>48.48</v>
      </c>
      <c r="T274" s="22">
        <v>48.28</v>
      </c>
      <c r="U274" s="22">
        <v>52.28</v>
      </c>
      <c r="V274" s="22">
        <v>54.36</v>
      </c>
      <c r="W274" s="22">
        <v>52.46</v>
      </c>
      <c r="X274" s="22">
        <v>47.31</v>
      </c>
      <c r="Y274" s="22">
        <v>42.6</v>
      </c>
    </row>
    <row r="275" spans="1:25" x14ac:dyDescent="0.2">
      <c r="A275" s="31">
        <v>29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x14ac:dyDescent="0.2">
      <c r="A276" s="31">
        <v>30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x14ac:dyDescent="0.2">
      <c r="A277" s="31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1">
        <v>1</v>
      </c>
      <c r="B283" s="27">
        <v>0</v>
      </c>
      <c r="C283" s="27">
        <v>0</v>
      </c>
      <c r="D283" s="27">
        <v>0.08</v>
      </c>
      <c r="E283" s="27">
        <v>3.54</v>
      </c>
      <c r="F283" s="27">
        <v>4.8899999999999997</v>
      </c>
      <c r="G283" s="27">
        <v>3.8</v>
      </c>
      <c r="H283" s="27">
        <v>5.44</v>
      </c>
      <c r="I283" s="27">
        <v>5.92</v>
      </c>
      <c r="J283" s="27">
        <v>11.26</v>
      </c>
      <c r="K283" s="27">
        <v>7.36</v>
      </c>
      <c r="L283" s="27">
        <v>0.8</v>
      </c>
      <c r="M283" s="27">
        <v>0.39</v>
      </c>
      <c r="N283" s="27">
        <v>0.02</v>
      </c>
      <c r="O283" s="27">
        <v>0.04</v>
      </c>
      <c r="P283" s="27">
        <v>2.36</v>
      </c>
      <c r="Q283" s="27">
        <v>3.85</v>
      </c>
      <c r="R283" s="27">
        <v>6.77</v>
      </c>
      <c r="S283" s="27">
        <v>10.72</v>
      </c>
      <c r="T283" s="27">
        <v>7.84</v>
      </c>
      <c r="U283" s="27">
        <v>3.13</v>
      </c>
      <c r="V283" s="27">
        <v>3.84</v>
      </c>
      <c r="W283" s="27">
        <v>4.0999999999999996</v>
      </c>
      <c r="X283" s="27">
        <v>0</v>
      </c>
      <c r="Y283" s="27">
        <v>0</v>
      </c>
    </row>
    <row r="284" spans="1:25" x14ac:dyDescent="0.2">
      <c r="A284" s="31">
        <v>2</v>
      </c>
      <c r="B284" s="27">
        <v>0</v>
      </c>
      <c r="C284" s="27">
        <v>0</v>
      </c>
      <c r="D284" s="27">
        <v>0.02</v>
      </c>
      <c r="E284" s="27">
        <v>0.48</v>
      </c>
      <c r="F284" s="27">
        <v>4.62</v>
      </c>
      <c r="G284" s="27">
        <v>8.91</v>
      </c>
      <c r="H284" s="27">
        <v>10.08</v>
      </c>
      <c r="I284" s="27">
        <v>8.1199999999999992</v>
      </c>
      <c r="J284" s="27">
        <v>6.3</v>
      </c>
      <c r="K284" s="27">
        <v>4.3600000000000003</v>
      </c>
      <c r="L284" s="27">
        <v>5.52</v>
      </c>
      <c r="M284" s="27">
        <v>4.75</v>
      </c>
      <c r="N284" s="27">
        <v>5.35</v>
      </c>
      <c r="O284" s="27">
        <v>5.28</v>
      </c>
      <c r="P284" s="27">
        <v>5.38</v>
      </c>
      <c r="Q284" s="27">
        <v>5.37</v>
      </c>
      <c r="R284" s="27">
        <v>6.06</v>
      </c>
      <c r="S284" s="27">
        <v>9.49</v>
      </c>
      <c r="T284" s="27">
        <v>8.68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0.38</v>
      </c>
      <c r="G285" s="27">
        <v>5.5</v>
      </c>
      <c r="H285" s="27">
        <v>8.98</v>
      </c>
      <c r="I285" s="27">
        <v>7.81</v>
      </c>
      <c r="J285" s="27">
        <v>1.29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0.14000000000000001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8.34</v>
      </c>
      <c r="H286" s="27">
        <v>12.49</v>
      </c>
      <c r="I286" s="27">
        <v>11.27</v>
      </c>
      <c r="J286" s="27">
        <v>9.09</v>
      </c>
      <c r="K286" s="27">
        <v>6.64</v>
      </c>
      <c r="L286" s="27">
        <v>0.36</v>
      </c>
      <c r="M286" s="27">
        <v>0.05</v>
      </c>
      <c r="N286" s="27">
        <v>7.0000000000000007E-2</v>
      </c>
      <c r="O286" s="27">
        <v>0.02</v>
      </c>
      <c r="P286" s="27">
        <v>0</v>
      </c>
      <c r="Q286" s="27">
        <v>0.02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2.66</v>
      </c>
      <c r="G287" s="27">
        <v>8.16</v>
      </c>
      <c r="H287" s="27">
        <v>12.05</v>
      </c>
      <c r="I287" s="27">
        <v>14.18</v>
      </c>
      <c r="J287" s="27">
        <v>10.81</v>
      </c>
      <c r="K287" s="27">
        <v>3.14</v>
      </c>
      <c r="L287" s="27">
        <v>0</v>
      </c>
      <c r="M287" s="27">
        <v>0</v>
      </c>
      <c r="N287" s="27">
        <v>0.35</v>
      </c>
      <c r="O287" s="27">
        <v>0.01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0.92</v>
      </c>
      <c r="H288" s="27">
        <v>3.97</v>
      </c>
      <c r="I288" s="27">
        <v>6.58</v>
      </c>
      <c r="J288" s="27">
        <v>10.1</v>
      </c>
      <c r="K288" s="27">
        <v>0.35</v>
      </c>
      <c r="L288" s="27">
        <v>0.21</v>
      </c>
      <c r="M288" s="27">
        <v>0</v>
      </c>
      <c r="N288" s="27">
        <v>13.86</v>
      </c>
      <c r="O288" s="27">
        <v>13.88</v>
      </c>
      <c r="P288" s="27">
        <v>12.38</v>
      </c>
      <c r="Q288" s="27">
        <v>11.48</v>
      </c>
      <c r="R288" s="27">
        <v>3.02</v>
      </c>
      <c r="S288" s="27">
        <v>8.99</v>
      </c>
      <c r="T288" s="27">
        <v>7.84</v>
      </c>
      <c r="U288" s="27">
        <v>1.62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6.16</v>
      </c>
      <c r="H289" s="27">
        <v>11.84</v>
      </c>
      <c r="I289" s="27">
        <v>16.690000000000001</v>
      </c>
      <c r="J289" s="27">
        <v>12.38</v>
      </c>
      <c r="K289" s="27">
        <v>7.23</v>
      </c>
      <c r="L289" s="27">
        <v>10.99</v>
      </c>
      <c r="M289" s="27">
        <v>6.34</v>
      </c>
      <c r="N289" s="27">
        <v>13.71</v>
      </c>
      <c r="O289" s="27">
        <v>10.83</v>
      </c>
      <c r="P289" s="27">
        <v>10.81</v>
      </c>
      <c r="Q289" s="27">
        <v>8.34</v>
      </c>
      <c r="R289" s="27">
        <v>5.2</v>
      </c>
      <c r="S289" s="27">
        <v>11.57</v>
      </c>
      <c r="T289" s="27">
        <v>12.16</v>
      </c>
      <c r="U289" s="27">
        <v>8.0299999999999994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0.23</v>
      </c>
      <c r="G290" s="27">
        <v>1.89</v>
      </c>
      <c r="H290" s="27">
        <v>8.76</v>
      </c>
      <c r="I290" s="27">
        <v>8.9700000000000006</v>
      </c>
      <c r="J290" s="27">
        <v>18.66</v>
      </c>
      <c r="K290" s="27">
        <v>20.16</v>
      </c>
      <c r="L290" s="27">
        <v>19.12</v>
      </c>
      <c r="M290" s="27">
        <v>17</v>
      </c>
      <c r="N290" s="27">
        <v>11.14</v>
      </c>
      <c r="O290" s="27">
        <v>4.88</v>
      </c>
      <c r="P290" s="27">
        <v>0</v>
      </c>
      <c r="Q290" s="27">
        <v>0</v>
      </c>
      <c r="R290" s="27">
        <v>0</v>
      </c>
      <c r="S290" s="27">
        <v>13.54</v>
      </c>
      <c r="T290" s="27">
        <v>15.06</v>
      </c>
      <c r="U290" s="27">
        <v>9.7100000000000009</v>
      </c>
      <c r="V290" s="27">
        <v>9.07</v>
      </c>
      <c r="W290" s="27">
        <v>0</v>
      </c>
      <c r="X290" s="27">
        <v>0</v>
      </c>
      <c r="Y290" s="27">
        <v>0</v>
      </c>
    </row>
    <row r="291" spans="1:25" x14ac:dyDescent="0.2">
      <c r="A291" s="3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2.33</v>
      </c>
      <c r="J291" s="27">
        <v>4.2300000000000004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1.47</v>
      </c>
      <c r="T291" s="27">
        <v>8.35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5.62</v>
      </c>
      <c r="H292" s="27">
        <v>8.2200000000000006</v>
      </c>
      <c r="I292" s="27">
        <v>10.92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4.42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1">
        <v>11</v>
      </c>
      <c r="B293" s="27">
        <v>0</v>
      </c>
      <c r="C293" s="27">
        <v>0.01</v>
      </c>
      <c r="D293" s="27">
        <v>0</v>
      </c>
      <c r="E293" s="27">
        <v>0.57999999999999996</v>
      </c>
      <c r="F293" s="27">
        <v>0</v>
      </c>
      <c r="G293" s="27">
        <v>11.66</v>
      </c>
      <c r="H293" s="27">
        <v>13.91</v>
      </c>
      <c r="I293" s="27">
        <v>24.36</v>
      </c>
      <c r="J293" s="27">
        <v>24.67</v>
      </c>
      <c r="K293" s="27">
        <v>17.21</v>
      </c>
      <c r="L293" s="27">
        <v>8.59</v>
      </c>
      <c r="M293" s="27">
        <v>3.26</v>
      </c>
      <c r="N293" s="27">
        <v>11.25</v>
      </c>
      <c r="O293" s="27">
        <v>13.87</v>
      </c>
      <c r="P293" s="27">
        <v>18.7</v>
      </c>
      <c r="Q293" s="27">
        <v>21.66</v>
      </c>
      <c r="R293" s="27">
        <v>14.77</v>
      </c>
      <c r="S293" s="27">
        <v>24.98</v>
      </c>
      <c r="T293" s="27">
        <v>19.48</v>
      </c>
      <c r="U293" s="27">
        <v>15.08</v>
      </c>
      <c r="V293" s="27">
        <v>9.44</v>
      </c>
      <c r="W293" s="27">
        <v>0.17</v>
      </c>
      <c r="X293" s="27">
        <v>0</v>
      </c>
      <c r="Y293" s="27">
        <v>0</v>
      </c>
    </row>
    <row r="294" spans="1:25" x14ac:dyDescent="0.2">
      <c r="A294" s="31">
        <v>12</v>
      </c>
      <c r="B294" s="27">
        <v>0</v>
      </c>
      <c r="C294" s="27">
        <v>0</v>
      </c>
      <c r="D294" s="27">
        <v>0.81</v>
      </c>
      <c r="E294" s="27">
        <v>0.13</v>
      </c>
      <c r="F294" s="27">
        <v>0.87</v>
      </c>
      <c r="G294" s="27">
        <v>4.34</v>
      </c>
      <c r="H294" s="27">
        <v>10.49</v>
      </c>
      <c r="I294" s="27">
        <v>22.33</v>
      </c>
      <c r="J294" s="27">
        <v>20.6</v>
      </c>
      <c r="K294" s="27">
        <v>13.68</v>
      </c>
      <c r="L294" s="27">
        <v>5.68</v>
      </c>
      <c r="M294" s="27">
        <v>1.56</v>
      </c>
      <c r="N294" s="27">
        <v>1.64</v>
      </c>
      <c r="O294" s="27">
        <v>0</v>
      </c>
      <c r="P294" s="27">
        <v>0</v>
      </c>
      <c r="Q294" s="27">
        <v>0</v>
      </c>
      <c r="R294" s="27">
        <v>0</v>
      </c>
      <c r="S294" s="27">
        <v>1.73</v>
      </c>
      <c r="T294" s="27">
        <v>1.41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2.06</v>
      </c>
      <c r="H295" s="27">
        <v>7.87</v>
      </c>
      <c r="I295" s="27">
        <v>20.46</v>
      </c>
      <c r="J295" s="27">
        <v>5.51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0.13</v>
      </c>
      <c r="T295" s="27">
        <v>10.07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1.59</v>
      </c>
      <c r="H296" s="27">
        <v>11.89</v>
      </c>
      <c r="I296" s="27">
        <v>20.96</v>
      </c>
      <c r="J296" s="27">
        <v>14.01</v>
      </c>
      <c r="K296" s="27">
        <v>10.44</v>
      </c>
      <c r="L296" s="27">
        <v>0.76</v>
      </c>
      <c r="M296" s="27">
        <v>0</v>
      </c>
      <c r="N296" s="27">
        <v>1.46</v>
      </c>
      <c r="O296" s="27">
        <v>0.24</v>
      </c>
      <c r="P296" s="27">
        <v>0</v>
      </c>
      <c r="Q296" s="27">
        <v>0</v>
      </c>
      <c r="R296" s="27">
        <v>0</v>
      </c>
      <c r="S296" s="27">
        <v>0.81</v>
      </c>
      <c r="T296" s="27">
        <v>8.8800000000000008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0.52</v>
      </c>
      <c r="I297" s="27">
        <v>2.39</v>
      </c>
      <c r="J297" s="27">
        <v>2.11</v>
      </c>
      <c r="K297" s="27">
        <v>1.83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31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0.01</v>
      </c>
      <c r="I298" s="27">
        <v>0</v>
      </c>
      <c r="J298" s="27">
        <v>0.16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0.83</v>
      </c>
      <c r="T298" s="27">
        <v>1.22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1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0.85</v>
      </c>
      <c r="H299" s="27">
        <v>8.89</v>
      </c>
      <c r="I299" s="27">
        <v>6.69</v>
      </c>
      <c r="J299" s="27">
        <v>3.89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2.61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1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0.04</v>
      </c>
      <c r="H300" s="27">
        <v>12.19</v>
      </c>
      <c r="I300" s="27">
        <v>8.0500000000000007</v>
      </c>
      <c r="J300" s="27">
        <v>8.25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7.75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1">
        <v>19</v>
      </c>
      <c r="B301" s="27">
        <v>0</v>
      </c>
      <c r="C301" s="27">
        <v>0</v>
      </c>
      <c r="D301" s="27">
        <v>0</v>
      </c>
      <c r="E301" s="27">
        <v>2.19</v>
      </c>
      <c r="F301" s="27">
        <v>0</v>
      </c>
      <c r="G301" s="27">
        <v>13.18</v>
      </c>
      <c r="H301" s="27">
        <v>14.94</v>
      </c>
      <c r="I301" s="27">
        <v>13.47</v>
      </c>
      <c r="J301" s="27">
        <v>14.73</v>
      </c>
      <c r="K301" s="27">
        <v>4.01</v>
      </c>
      <c r="L301" s="27">
        <v>0.01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10.54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1">
        <v>20</v>
      </c>
      <c r="B302" s="27">
        <v>0</v>
      </c>
      <c r="C302" s="27">
        <v>0</v>
      </c>
      <c r="D302" s="27">
        <v>0</v>
      </c>
      <c r="E302" s="27">
        <v>3.77</v>
      </c>
      <c r="F302" s="27">
        <v>0</v>
      </c>
      <c r="G302" s="27">
        <v>5.55</v>
      </c>
      <c r="H302" s="27">
        <v>13.79</v>
      </c>
      <c r="I302" s="27">
        <v>11.03</v>
      </c>
      <c r="J302" s="27">
        <v>14.69</v>
      </c>
      <c r="K302" s="27">
        <v>9.64</v>
      </c>
      <c r="L302" s="27">
        <v>0</v>
      </c>
      <c r="M302" s="27">
        <v>0</v>
      </c>
      <c r="N302" s="27">
        <v>0.02</v>
      </c>
      <c r="O302" s="27">
        <v>0</v>
      </c>
      <c r="P302" s="27">
        <v>0</v>
      </c>
      <c r="Q302" s="27">
        <v>0</v>
      </c>
      <c r="R302" s="27">
        <v>0</v>
      </c>
      <c r="S302" s="27">
        <v>0.28000000000000003</v>
      </c>
      <c r="T302" s="27">
        <v>11.48</v>
      </c>
      <c r="U302" s="27">
        <v>3.51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1">
        <v>21</v>
      </c>
      <c r="B303" s="27">
        <v>0</v>
      </c>
      <c r="C303" s="27">
        <v>0</v>
      </c>
      <c r="D303" s="27">
        <v>0</v>
      </c>
      <c r="E303" s="27">
        <v>0.77</v>
      </c>
      <c r="F303" s="27">
        <v>0</v>
      </c>
      <c r="G303" s="27">
        <v>6.29</v>
      </c>
      <c r="H303" s="27">
        <v>15.07</v>
      </c>
      <c r="I303" s="27">
        <v>18.72</v>
      </c>
      <c r="J303" s="27">
        <v>23.54</v>
      </c>
      <c r="K303" s="27">
        <v>13.53</v>
      </c>
      <c r="L303" s="27">
        <v>0.75</v>
      </c>
      <c r="M303" s="27">
        <v>0.04</v>
      </c>
      <c r="N303" s="27">
        <v>6.03</v>
      </c>
      <c r="O303" s="27">
        <v>4.2</v>
      </c>
      <c r="P303" s="27">
        <v>0.66</v>
      </c>
      <c r="Q303" s="27">
        <v>1.91</v>
      </c>
      <c r="R303" s="27">
        <v>4.2</v>
      </c>
      <c r="S303" s="27">
        <v>7.01</v>
      </c>
      <c r="T303" s="27">
        <v>5.34</v>
      </c>
      <c r="U303" s="27">
        <v>0.96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3.98</v>
      </c>
      <c r="G304" s="27">
        <v>7.46</v>
      </c>
      <c r="H304" s="27">
        <v>13.44</v>
      </c>
      <c r="I304" s="27">
        <v>11.62</v>
      </c>
      <c r="J304" s="27">
        <v>5.27</v>
      </c>
      <c r="K304" s="27">
        <v>0.93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5.01</v>
      </c>
      <c r="T304" s="27">
        <v>7.95</v>
      </c>
      <c r="U304" s="27">
        <v>26.42</v>
      </c>
      <c r="V304" s="27">
        <v>0.43</v>
      </c>
      <c r="W304" s="27">
        <v>0</v>
      </c>
      <c r="X304" s="27">
        <v>0</v>
      </c>
      <c r="Y304" s="27">
        <v>0</v>
      </c>
    </row>
    <row r="305" spans="1:25" x14ac:dyDescent="0.2">
      <c r="A305" s="31">
        <v>23</v>
      </c>
      <c r="B305" s="27">
        <v>0</v>
      </c>
      <c r="C305" s="27">
        <v>2.88</v>
      </c>
      <c r="D305" s="27">
        <v>0.12</v>
      </c>
      <c r="E305" s="27">
        <v>1.69</v>
      </c>
      <c r="F305" s="27">
        <v>9.16</v>
      </c>
      <c r="G305" s="27">
        <v>15.86</v>
      </c>
      <c r="H305" s="27">
        <v>15.45</v>
      </c>
      <c r="I305" s="27">
        <v>22.89</v>
      </c>
      <c r="J305" s="27">
        <v>10.19</v>
      </c>
      <c r="K305" s="27">
        <v>11.01</v>
      </c>
      <c r="L305" s="27">
        <v>11.26</v>
      </c>
      <c r="M305" s="27">
        <v>9.26</v>
      </c>
      <c r="N305" s="27">
        <v>6.93</v>
      </c>
      <c r="O305" s="27">
        <v>6.71</v>
      </c>
      <c r="P305" s="27">
        <v>7.07</v>
      </c>
      <c r="Q305" s="27">
        <v>6.89</v>
      </c>
      <c r="R305" s="27">
        <v>1.01</v>
      </c>
      <c r="S305" s="27">
        <v>2.15</v>
      </c>
      <c r="T305" s="27">
        <v>6.93</v>
      </c>
      <c r="U305" s="27">
        <v>0.34</v>
      </c>
      <c r="V305" s="27">
        <v>0.22</v>
      </c>
      <c r="W305" s="27">
        <v>1.42</v>
      </c>
      <c r="X305" s="27">
        <v>1.28</v>
      </c>
      <c r="Y305" s="27">
        <v>0</v>
      </c>
    </row>
    <row r="306" spans="1:25" x14ac:dyDescent="0.2">
      <c r="A306" s="31">
        <v>24</v>
      </c>
      <c r="B306" s="27">
        <v>3.41</v>
      </c>
      <c r="C306" s="27">
        <v>4.07</v>
      </c>
      <c r="D306" s="27">
        <v>2.5499999999999998</v>
      </c>
      <c r="E306" s="27">
        <v>5.86</v>
      </c>
      <c r="F306" s="27">
        <v>0.81</v>
      </c>
      <c r="G306" s="27">
        <v>9.5</v>
      </c>
      <c r="H306" s="27">
        <v>15.75</v>
      </c>
      <c r="I306" s="27">
        <v>8.51</v>
      </c>
      <c r="J306" s="27">
        <v>5.94</v>
      </c>
      <c r="K306" s="27">
        <v>2.2999999999999998</v>
      </c>
      <c r="L306" s="27">
        <v>1.76</v>
      </c>
      <c r="M306" s="27">
        <v>0</v>
      </c>
      <c r="N306" s="27">
        <v>1.23</v>
      </c>
      <c r="O306" s="27">
        <v>0.43</v>
      </c>
      <c r="P306" s="27">
        <v>2.2000000000000002</v>
      </c>
      <c r="Q306" s="27">
        <v>3.29</v>
      </c>
      <c r="R306" s="27">
        <v>1.71</v>
      </c>
      <c r="S306" s="27">
        <v>5.46</v>
      </c>
      <c r="T306" s="27">
        <v>11.78</v>
      </c>
      <c r="U306" s="27">
        <v>8.07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0.84</v>
      </c>
      <c r="G307" s="27">
        <v>3.55</v>
      </c>
      <c r="H307" s="27">
        <v>13.2</v>
      </c>
      <c r="I307" s="27">
        <v>18.23</v>
      </c>
      <c r="J307" s="27">
        <v>16.190000000000001</v>
      </c>
      <c r="K307" s="27">
        <v>11.03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2.2599999999999998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1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2.09</v>
      </c>
      <c r="H308" s="27">
        <v>11.91</v>
      </c>
      <c r="I308" s="27">
        <v>11.17</v>
      </c>
      <c r="J308" s="27">
        <v>9.2899999999999991</v>
      </c>
      <c r="K308" s="27">
        <v>2.44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31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3.1</v>
      </c>
      <c r="G309" s="27">
        <v>3.98</v>
      </c>
      <c r="H309" s="27">
        <v>9.1999999999999993</v>
      </c>
      <c r="I309" s="27">
        <v>9.51</v>
      </c>
      <c r="J309" s="27">
        <v>9.14</v>
      </c>
      <c r="K309" s="27">
        <v>1.56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0.53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31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9.89</v>
      </c>
      <c r="I310" s="27">
        <v>2.35</v>
      </c>
      <c r="J310" s="27">
        <v>5.72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31">
        <v>29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">
      <c r="A312" s="31">
        <v>30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">
      <c r="A313" s="31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1">
        <v>1</v>
      </c>
      <c r="B317" s="27">
        <v>0</v>
      </c>
      <c r="C317" s="27">
        <v>0</v>
      </c>
      <c r="D317" s="27">
        <v>7.0000000000000007E-2</v>
      </c>
      <c r="E317" s="27">
        <v>3.25</v>
      </c>
      <c r="F317" s="27">
        <v>4.49</v>
      </c>
      <c r="G317" s="27">
        <v>3.49</v>
      </c>
      <c r="H317" s="27">
        <v>5</v>
      </c>
      <c r="I317" s="27">
        <v>5.44</v>
      </c>
      <c r="J317" s="27">
        <v>10.34</v>
      </c>
      <c r="K317" s="27">
        <v>6.76</v>
      </c>
      <c r="L317" s="27">
        <v>0.73</v>
      </c>
      <c r="M317" s="27">
        <v>0.36</v>
      </c>
      <c r="N317" s="27">
        <v>0.02</v>
      </c>
      <c r="O317" s="27">
        <v>0.04</v>
      </c>
      <c r="P317" s="27">
        <v>2.17</v>
      </c>
      <c r="Q317" s="27">
        <v>3.54</v>
      </c>
      <c r="R317" s="27">
        <v>6.22</v>
      </c>
      <c r="S317" s="27">
        <v>9.85</v>
      </c>
      <c r="T317" s="27">
        <v>7.2</v>
      </c>
      <c r="U317" s="27">
        <v>2.87</v>
      </c>
      <c r="V317" s="27">
        <v>3.53</v>
      </c>
      <c r="W317" s="27">
        <v>3.76</v>
      </c>
      <c r="X317" s="27">
        <v>0</v>
      </c>
      <c r="Y317" s="27">
        <v>0</v>
      </c>
    </row>
    <row r="318" spans="1:25" x14ac:dyDescent="0.2">
      <c r="A318" s="31">
        <v>2</v>
      </c>
      <c r="B318" s="27">
        <v>0</v>
      </c>
      <c r="C318" s="27">
        <v>0</v>
      </c>
      <c r="D318" s="27">
        <v>0.02</v>
      </c>
      <c r="E318" s="27">
        <v>0.44</v>
      </c>
      <c r="F318" s="27">
        <v>4.25</v>
      </c>
      <c r="G318" s="27">
        <v>8.18</v>
      </c>
      <c r="H318" s="27">
        <v>9.26</v>
      </c>
      <c r="I318" s="27">
        <v>7.45</v>
      </c>
      <c r="J318" s="27">
        <v>5.79</v>
      </c>
      <c r="K318" s="27">
        <v>4</v>
      </c>
      <c r="L318" s="27">
        <v>5.07</v>
      </c>
      <c r="M318" s="27">
        <v>4.3600000000000003</v>
      </c>
      <c r="N318" s="27">
        <v>4.91</v>
      </c>
      <c r="O318" s="27">
        <v>4.8499999999999996</v>
      </c>
      <c r="P318" s="27">
        <v>4.9400000000000004</v>
      </c>
      <c r="Q318" s="27">
        <v>4.93</v>
      </c>
      <c r="R318" s="27">
        <v>5.57</v>
      </c>
      <c r="S318" s="27">
        <v>8.7100000000000009</v>
      </c>
      <c r="T318" s="27">
        <v>7.97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0.35</v>
      </c>
      <c r="G319" s="27">
        <v>5.05</v>
      </c>
      <c r="H319" s="27">
        <v>8.25</v>
      </c>
      <c r="I319" s="27">
        <v>7.17</v>
      </c>
      <c r="J319" s="27">
        <v>1.18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0.13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7.66</v>
      </c>
      <c r="H320" s="27">
        <v>11.47</v>
      </c>
      <c r="I320" s="27">
        <v>10.35</v>
      </c>
      <c r="J320" s="27">
        <v>8.35</v>
      </c>
      <c r="K320" s="27">
        <v>6.1</v>
      </c>
      <c r="L320" s="27">
        <v>0.33</v>
      </c>
      <c r="M320" s="27">
        <v>0.05</v>
      </c>
      <c r="N320" s="27">
        <v>7.0000000000000007E-2</v>
      </c>
      <c r="O320" s="27">
        <v>0.02</v>
      </c>
      <c r="P320" s="27">
        <v>0</v>
      </c>
      <c r="Q320" s="27">
        <v>0.02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2.4500000000000002</v>
      </c>
      <c r="G321" s="27">
        <v>7.49</v>
      </c>
      <c r="H321" s="27">
        <v>11.06</v>
      </c>
      <c r="I321" s="27">
        <v>13.02</v>
      </c>
      <c r="J321" s="27">
        <v>9.93</v>
      </c>
      <c r="K321" s="27">
        <v>2.88</v>
      </c>
      <c r="L321" s="27">
        <v>0</v>
      </c>
      <c r="M321" s="27">
        <v>0</v>
      </c>
      <c r="N321" s="27">
        <v>0.32</v>
      </c>
      <c r="O321" s="27">
        <v>0.01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0.84</v>
      </c>
      <c r="H322" s="27">
        <v>3.65</v>
      </c>
      <c r="I322" s="27">
        <v>6.04</v>
      </c>
      <c r="J322" s="27">
        <v>9.27</v>
      </c>
      <c r="K322" s="27">
        <v>0.32</v>
      </c>
      <c r="L322" s="27">
        <v>0.2</v>
      </c>
      <c r="M322" s="27">
        <v>0</v>
      </c>
      <c r="N322" s="27">
        <v>12.73</v>
      </c>
      <c r="O322" s="27">
        <v>12.74</v>
      </c>
      <c r="P322" s="27">
        <v>11.37</v>
      </c>
      <c r="Q322" s="27">
        <v>10.54</v>
      </c>
      <c r="R322" s="27">
        <v>2.78</v>
      </c>
      <c r="S322" s="27">
        <v>8.25</v>
      </c>
      <c r="T322" s="27">
        <v>7.2</v>
      </c>
      <c r="U322" s="27">
        <v>1.49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5.66</v>
      </c>
      <c r="H323" s="27">
        <v>10.87</v>
      </c>
      <c r="I323" s="27">
        <v>15.33</v>
      </c>
      <c r="J323" s="27">
        <v>11.37</v>
      </c>
      <c r="K323" s="27">
        <v>6.64</v>
      </c>
      <c r="L323" s="27">
        <v>10.09</v>
      </c>
      <c r="M323" s="27">
        <v>5.82</v>
      </c>
      <c r="N323" s="27">
        <v>12.58</v>
      </c>
      <c r="O323" s="27">
        <v>9.9499999999999993</v>
      </c>
      <c r="P323" s="27">
        <v>9.93</v>
      </c>
      <c r="Q323" s="27">
        <v>7.65</v>
      </c>
      <c r="R323" s="27">
        <v>4.78</v>
      </c>
      <c r="S323" s="27">
        <v>10.63</v>
      </c>
      <c r="T323" s="27">
        <v>11.17</v>
      </c>
      <c r="U323" s="27">
        <v>7.38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0.22</v>
      </c>
      <c r="G324" s="27">
        <v>1.73</v>
      </c>
      <c r="H324" s="27">
        <v>8.0399999999999991</v>
      </c>
      <c r="I324" s="27">
        <v>8.23</v>
      </c>
      <c r="J324" s="27">
        <v>17.14</v>
      </c>
      <c r="K324" s="27">
        <v>18.52</v>
      </c>
      <c r="L324" s="27">
        <v>17.559999999999999</v>
      </c>
      <c r="M324" s="27">
        <v>15.61</v>
      </c>
      <c r="N324" s="27">
        <v>10.23</v>
      </c>
      <c r="O324" s="27">
        <v>4.4800000000000004</v>
      </c>
      <c r="P324" s="27">
        <v>0</v>
      </c>
      <c r="Q324" s="27">
        <v>0</v>
      </c>
      <c r="R324" s="27">
        <v>0</v>
      </c>
      <c r="S324" s="27">
        <v>12.43</v>
      </c>
      <c r="T324" s="27">
        <v>13.83</v>
      </c>
      <c r="U324" s="27">
        <v>8.91</v>
      </c>
      <c r="V324" s="27">
        <v>8.33</v>
      </c>
      <c r="W324" s="27">
        <v>0</v>
      </c>
      <c r="X324" s="27">
        <v>0</v>
      </c>
      <c r="Y324" s="27">
        <v>0</v>
      </c>
    </row>
    <row r="325" spans="1:25" x14ac:dyDescent="0.2">
      <c r="A325" s="3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2.14</v>
      </c>
      <c r="J325" s="27">
        <v>3.89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1.35</v>
      </c>
      <c r="T325" s="27">
        <v>7.67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5.16</v>
      </c>
      <c r="H326" s="27">
        <v>7.54</v>
      </c>
      <c r="I326" s="27">
        <v>10.029999999999999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4.0599999999999996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1">
        <v>11</v>
      </c>
      <c r="B327" s="27">
        <v>0</v>
      </c>
      <c r="C327" s="27">
        <v>0.01</v>
      </c>
      <c r="D327" s="27">
        <v>0</v>
      </c>
      <c r="E327" s="27">
        <v>0.53</v>
      </c>
      <c r="F327" s="27">
        <v>0</v>
      </c>
      <c r="G327" s="27">
        <v>10.7</v>
      </c>
      <c r="H327" s="27">
        <v>12.78</v>
      </c>
      <c r="I327" s="27">
        <v>22.37</v>
      </c>
      <c r="J327" s="27">
        <v>22.66</v>
      </c>
      <c r="K327" s="27">
        <v>15.8</v>
      </c>
      <c r="L327" s="27">
        <v>7.89</v>
      </c>
      <c r="M327" s="27">
        <v>3</v>
      </c>
      <c r="N327" s="27">
        <v>10.33</v>
      </c>
      <c r="O327" s="27">
        <v>12.74</v>
      </c>
      <c r="P327" s="27">
        <v>17.170000000000002</v>
      </c>
      <c r="Q327" s="27">
        <v>19.88</v>
      </c>
      <c r="R327" s="27">
        <v>13.56</v>
      </c>
      <c r="S327" s="27">
        <v>22.94</v>
      </c>
      <c r="T327" s="27">
        <v>17.89</v>
      </c>
      <c r="U327" s="27">
        <v>13.84</v>
      </c>
      <c r="V327" s="27">
        <v>8.66</v>
      </c>
      <c r="W327" s="27">
        <v>0.16</v>
      </c>
      <c r="X327" s="27">
        <v>0</v>
      </c>
      <c r="Y327" s="27">
        <v>0</v>
      </c>
    </row>
    <row r="328" spans="1:25" x14ac:dyDescent="0.2">
      <c r="A328" s="31">
        <v>12</v>
      </c>
      <c r="B328" s="27">
        <v>0</v>
      </c>
      <c r="C328" s="27">
        <v>0</v>
      </c>
      <c r="D328" s="27">
        <v>0.74</v>
      </c>
      <c r="E328" s="27">
        <v>0.12</v>
      </c>
      <c r="F328" s="27">
        <v>0.8</v>
      </c>
      <c r="G328" s="27">
        <v>3.98</v>
      </c>
      <c r="H328" s="27">
        <v>9.6300000000000008</v>
      </c>
      <c r="I328" s="27">
        <v>20.5</v>
      </c>
      <c r="J328" s="27">
        <v>18.920000000000002</v>
      </c>
      <c r="K328" s="27">
        <v>12.56</v>
      </c>
      <c r="L328" s="27">
        <v>5.22</v>
      </c>
      <c r="M328" s="27">
        <v>1.43</v>
      </c>
      <c r="N328" s="27">
        <v>1.51</v>
      </c>
      <c r="O328" s="27">
        <v>0</v>
      </c>
      <c r="P328" s="27">
        <v>0</v>
      </c>
      <c r="Q328" s="27">
        <v>0</v>
      </c>
      <c r="R328" s="27">
        <v>0</v>
      </c>
      <c r="S328" s="27">
        <v>1.59</v>
      </c>
      <c r="T328" s="27">
        <v>1.29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1.89</v>
      </c>
      <c r="H329" s="27">
        <v>7.23</v>
      </c>
      <c r="I329" s="27">
        <v>18.79</v>
      </c>
      <c r="J329" s="27">
        <v>5.0599999999999996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0.12</v>
      </c>
      <c r="T329" s="27">
        <v>9.25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1.46</v>
      </c>
      <c r="H330" s="27">
        <v>10.92</v>
      </c>
      <c r="I330" s="27">
        <v>19.25</v>
      </c>
      <c r="J330" s="27">
        <v>12.86</v>
      </c>
      <c r="K330" s="27">
        <v>9.58</v>
      </c>
      <c r="L330" s="27">
        <v>0.7</v>
      </c>
      <c r="M330" s="27">
        <v>0</v>
      </c>
      <c r="N330" s="27">
        <v>1.34</v>
      </c>
      <c r="O330" s="27">
        <v>0.22</v>
      </c>
      <c r="P330" s="27">
        <v>0</v>
      </c>
      <c r="Q330" s="27">
        <v>0</v>
      </c>
      <c r="R330" s="27">
        <v>0</v>
      </c>
      <c r="S330" s="27">
        <v>0.74</v>
      </c>
      <c r="T330" s="27">
        <v>8.15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0.48</v>
      </c>
      <c r="I331" s="27">
        <v>2.19</v>
      </c>
      <c r="J331" s="27">
        <v>1.93</v>
      </c>
      <c r="K331" s="27">
        <v>1.68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31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0.01</v>
      </c>
      <c r="I332" s="27">
        <v>0</v>
      </c>
      <c r="J332" s="27">
        <v>0.14000000000000001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0.76</v>
      </c>
      <c r="T332" s="27">
        <v>1.1200000000000001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1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0.78</v>
      </c>
      <c r="H333" s="27">
        <v>8.16</v>
      </c>
      <c r="I333" s="27">
        <v>6.14</v>
      </c>
      <c r="J333" s="27">
        <v>3.57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2.4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1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0.04</v>
      </c>
      <c r="H334" s="27">
        <v>11.2</v>
      </c>
      <c r="I334" s="27">
        <v>7.39</v>
      </c>
      <c r="J334" s="27">
        <v>7.57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7.12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1">
        <v>19</v>
      </c>
      <c r="B335" s="27">
        <v>0</v>
      </c>
      <c r="C335" s="27">
        <v>0</v>
      </c>
      <c r="D335" s="27">
        <v>0</v>
      </c>
      <c r="E335" s="27">
        <v>2.0099999999999998</v>
      </c>
      <c r="F335" s="27">
        <v>0</v>
      </c>
      <c r="G335" s="27">
        <v>12.1</v>
      </c>
      <c r="H335" s="27">
        <v>13.72</v>
      </c>
      <c r="I335" s="27">
        <v>12.37</v>
      </c>
      <c r="J335" s="27">
        <v>13.52</v>
      </c>
      <c r="K335" s="27">
        <v>3.68</v>
      </c>
      <c r="L335" s="27">
        <v>0.01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9.68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1">
        <v>20</v>
      </c>
      <c r="B336" s="27">
        <v>0</v>
      </c>
      <c r="C336" s="27">
        <v>0</v>
      </c>
      <c r="D336" s="27">
        <v>0</v>
      </c>
      <c r="E336" s="27">
        <v>3.46</v>
      </c>
      <c r="F336" s="27">
        <v>0</v>
      </c>
      <c r="G336" s="27">
        <v>5.0999999999999996</v>
      </c>
      <c r="H336" s="27">
        <v>12.66</v>
      </c>
      <c r="I336" s="27">
        <v>10.130000000000001</v>
      </c>
      <c r="J336" s="27">
        <v>13.49</v>
      </c>
      <c r="K336" s="27">
        <v>8.86</v>
      </c>
      <c r="L336" s="27">
        <v>0</v>
      </c>
      <c r="M336" s="27">
        <v>0</v>
      </c>
      <c r="N336" s="27">
        <v>0.02</v>
      </c>
      <c r="O336" s="27">
        <v>0</v>
      </c>
      <c r="P336" s="27">
        <v>0</v>
      </c>
      <c r="Q336" s="27">
        <v>0</v>
      </c>
      <c r="R336" s="27">
        <v>0</v>
      </c>
      <c r="S336" s="27">
        <v>0.26</v>
      </c>
      <c r="T336" s="27">
        <v>10.55</v>
      </c>
      <c r="U336" s="27">
        <v>3.22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1">
        <v>21</v>
      </c>
      <c r="B337" s="27">
        <v>0</v>
      </c>
      <c r="C337" s="27">
        <v>0</v>
      </c>
      <c r="D337" s="27">
        <v>0</v>
      </c>
      <c r="E337" s="27">
        <v>0.71</v>
      </c>
      <c r="F337" s="27">
        <v>0</v>
      </c>
      <c r="G337" s="27">
        <v>5.77</v>
      </c>
      <c r="H337" s="27">
        <v>13.83</v>
      </c>
      <c r="I337" s="27">
        <v>17.190000000000001</v>
      </c>
      <c r="J337" s="27">
        <v>21.61</v>
      </c>
      <c r="K337" s="27">
        <v>12.42</v>
      </c>
      <c r="L337" s="27">
        <v>0.69</v>
      </c>
      <c r="M337" s="27">
        <v>0.03</v>
      </c>
      <c r="N337" s="27">
        <v>5.53</v>
      </c>
      <c r="O337" s="27">
        <v>3.86</v>
      </c>
      <c r="P337" s="27">
        <v>0.61</v>
      </c>
      <c r="Q337" s="27">
        <v>1.75</v>
      </c>
      <c r="R337" s="27">
        <v>3.86</v>
      </c>
      <c r="S337" s="27">
        <v>6.44</v>
      </c>
      <c r="T337" s="27">
        <v>4.9000000000000004</v>
      </c>
      <c r="U337" s="27">
        <v>0.88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3.65</v>
      </c>
      <c r="G338" s="27">
        <v>6.85</v>
      </c>
      <c r="H338" s="27">
        <v>12.34</v>
      </c>
      <c r="I338" s="27">
        <v>10.67</v>
      </c>
      <c r="J338" s="27">
        <v>4.84</v>
      </c>
      <c r="K338" s="27">
        <v>0.85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4.5999999999999996</v>
      </c>
      <c r="T338" s="27">
        <v>7.3</v>
      </c>
      <c r="U338" s="27">
        <v>24.26</v>
      </c>
      <c r="V338" s="27">
        <v>0.39</v>
      </c>
      <c r="W338" s="27">
        <v>0</v>
      </c>
      <c r="X338" s="27">
        <v>0</v>
      </c>
      <c r="Y338" s="27">
        <v>0</v>
      </c>
    </row>
    <row r="339" spans="1:25" x14ac:dyDescent="0.2">
      <c r="A339" s="31">
        <v>23</v>
      </c>
      <c r="B339" s="27">
        <v>0</v>
      </c>
      <c r="C339" s="27">
        <v>2.65</v>
      </c>
      <c r="D339" s="27">
        <v>0.11</v>
      </c>
      <c r="E339" s="27">
        <v>1.55</v>
      </c>
      <c r="F339" s="27">
        <v>8.41</v>
      </c>
      <c r="G339" s="27">
        <v>14.56</v>
      </c>
      <c r="H339" s="27">
        <v>14.19</v>
      </c>
      <c r="I339" s="27">
        <v>21.02</v>
      </c>
      <c r="J339" s="27">
        <v>9.35</v>
      </c>
      <c r="K339" s="27">
        <v>10.11</v>
      </c>
      <c r="L339" s="27">
        <v>10.34</v>
      </c>
      <c r="M339" s="27">
        <v>8.51</v>
      </c>
      <c r="N339" s="27">
        <v>6.36</v>
      </c>
      <c r="O339" s="27">
        <v>6.16</v>
      </c>
      <c r="P339" s="27">
        <v>6.49</v>
      </c>
      <c r="Q339" s="27">
        <v>6.32</v>
      </c>
      <c r="R339" s="27">
        <v>0.93</v>
      </c>
      <c r="S339" s="27">
        <v>1.98</v>
      </c>
      <c r="T339" s="27">
        <v>6.36</v>
      </c>
      <c r="U339" s="27">
        <v>0.32</v>
      </c>
      <c r="V339" s="27">
        <v>0.2</v>
      </c>
      <c r="W339" s="27">
        <v>1.3</v>
      </c>
      <c r="X339" s="27">
        <v>1.18</v>
      </c>
      <c r="Y339" s="27">
        <v>0</v>
      </c>
    </row>
    <row r="340" spans="1:25" x14ac:dyDescent="0.2">
      <c r="A340" s="31">
        <v>24</v>
      </c>
      <c r="B340" s="27">
        <v>3.13</v>
      </c>
      <c r="C340" s="27">
        <v>3.74</v>
      </c>
      <c r="D340" s="27">
        <v>2.34</v>
      </c>
      <c r="E340" s="27">
        <v>5.38</v>
      </c>
      <c r="F340" s="27">
        <v>0.75</v>
      </c>
      <c r="G340" s="27">
        <v>8.7200000000000006</v>
      </c>
      <c r="H340" s="27">
        <v>14.46</v>
      </c>
      <c r="I340" s="27">
        <v>7.81</v>
      </c>
      <c r="J340" s="27">
        <v>5.45</v>
      </c>
      <c r="K340" s="27">
        <v>2.11</v>
      </c>
      <c r="L340" s="27">
        <v>1.62</v>
      </c>
      <c r="M340" s="27">
        <v>0</v>
      </c>
      <c r="N340" s="27">
        <v>1.1299999999999999</v>
      </c>
      <c r="O340" s="27">
        <v>0.4</v>
      </c>
      <c r="P340" s="27">
        <v>2.02</v>
      </c>
      <c r="Q340" s="27">
        <v>3.02</v>
      </c>
      <c r="R340" s="27">
        <v>1.57</v>
      </c>
      <c r="S340" s="27">
        <v>5.01</v>
      </c>
      <c r="T340" s="27">
        <v>10.82</v>
      </c>
      <c r="U340" s="27">
        <v>7.41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0.77</v>
      </c>
      <c r="G341" s="27">
        <v>3.26</v>
      </c>
      <c r="H341" s="27">
        <v>12.12</v>
      </c>
      <c r="I341" s="27">
        <v>16.739999999999998</v>
      </c>
      <c r="J341" s="27">
        <v>14.86</v>
      </c>
      <c r="K341" s="27">
        <v>10.130000000000001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2.0699999999999998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1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1.92</v>
      </c>
      <c r="H342" s="27">
        <v>10.93</v>
      </c>
      <c r="I342" s="27">
        <v>10.26</v>
      </c>
      <c r="J342" s="27">
        <v>8.5299999999999994</v>
      </c>
      <c r="K342" s="27">
        <v>2.2400000000000002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31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2.85</v>
      </c>
      <c r="G343" s="27">
        <v>3.66</v>
      </c>
      <c r="H343" s="27">
        <v>8.44</v>
      </c>
      <c r="I343" s="27">
        <v>8.73</v>
      </c>
      <c r="J343" s="27">
        <v>8.4</v>
      </c>
      <c r="K343" s="27">
        <v>1.43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0.49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31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9.08</v>
      </c>
      <c r="I344" s="27">
        <v>2.15</v>
      </c>
      <c r="J344" s="27">
        <v>5.26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31">
        <v>29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">
      <c r="A346" s="31">
        <v>30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">
      <c r="A347" s="31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1">
        <v>1</v>
      </c>
      <c r="B351" s="27">
        <v>0</v>
      </c>
      <c r="C351" s="27">
        <v>0</v>
      </c>
      <c r="D351" s="27">
        <v>0.05</v>
      </c>
      <c r="E351" s="27">
        <v>2.21</v>
      </c>
      <c r="F351" s="27">
        <v>3.06</v>
      </c>
      <c r="G351" s="27">
        <v>2.37</v>
      </c>
      <c r="H351" s="27">
        <v>3.4</v>
      </c>
      <c r="I351" s="27">
        <v>3.7</v>
      </c>
      <c r="J351" s="27">
        <v>7.04</v>
      </c>
      <c r="K351" s="27">
        <v>4.5999999999999996</v>
      </c>
      <c r="L351" s="27">
        <v>0.5</v>
      </c>
      <c r="M351" s="27">
        <v>0.24</v>
      </c>
      <c r="N351" s="27">
        <v>0.01</v>
      </c>
      <c r="O351" s="27">
        <v>0.02</v>
      </c>
      <c r="P351" s="27">
        <v>1.48</v>
      </c>
      <c r="Q351" s="27">
        <v>2.41</v>
      </c>
      <c r="R351" s="27">
        <v>4.2300000000000004</v>
      </c>
      <c r="S351" s="27">
        <v>6.7</v>
      </c>
      <c r="T351" s="27">
        <v>4.9000000000000004</v>
      </c>
      <c r="U351" s="27">
        <v>1.96</v>
      </c>
      <c r="V351" s="27">
        <v>2.4</v>
      </c>
      <c r="W351" s="27">
        <v>2.56</v>
      </c>
      <c r="X351" s="27">
        <v>0</v>
      </c>
      <c r="Y351" s="27">
        <v>0</v>
      </c>
    </row>
    <row r="352" spans="1:25" x14ac:dyDescent="0.2">
      <c r="A352" s="31">
        <v>2</v>
      </c>
      <c r="B352" s="27">
        <v>0</v>
      </c>
      <c r="C352" s="27">
        <v>0</v>
      </c>
      <c r="D352" s="27">
        <v>0.01</v>
      </c>
      <c r="E352" s="27">
        <v>0.3</v>
      </c>
      <c r="F352" s="27">
        <v>2.89</v>
      </c>
      <c r="G352" s="27">
        <v>5.57</v>
      </c>
      <c r="H352" s="27">
        <v>6.3</v>
      </c>
      <c r="I352" s="27">
        <v>5.07</v>
      </c>
      <c r="J352" s="27">
        <v>3.94</v>
      </c>
      <c r="K352" s="27">
        <v>2.73</v>
      </c>
      <c r="L352" s="27">
        <v>3.45</v>
      </c>
      <c r="M352" s="27">
        <v>2.97</v>
      </c>
      <c r="N352" s="27">
        <v>3.34</v>
      </c>
      <c r="O352" s="27">
        <v>3.3</v>
      </c>
      <c r="P352" s="27">
        <v>3.36</v>
      </c>
      <c r="Q352" s="27">
        <v>3.36</v>
      </c>
      <c r="R352" s="27">
        <v>3.79</v>
      </c>
      <c r="S352" s="27">
        <v>5.93</v>
      </c>
      <c r="T352" s="27">
        <v>5.43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0.24</v>
      </c>
      <c r="G353" s="27">
        <v>3.44</v>
      </c>
      <c r="H353" s="27">
        <v>5.62</v>
      </c>
      <c r="I353" s="27">
        <v>4.88</v>
      </c>
      <c r="J353" s="27">
        <v>0.8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0.09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5.22</v>
      </c>
      <c r="H354" s="27">
        <v>7.81</v>
      </c>
      <c r="I354" s="27">
        <v>7.05</v>
      </c>
      <c r="J354" s="27">
        <v>5.68</v>
      </c>
      <c r="K354" s="27">
        <v>4.1500000000000004</v>
      </c>
      <c r="L354" s="27">
        <v>0.23</v>
      </c>
      <c r="M354" s="27">
        <v>0.03</v>
      </c>
      <c r="N354" s="27">
        <v>0.05</v>
      </c>
      <c r="O354" s="27">
        <v>0.01</v>
      </c>
      <c r="P354" s="27">
        <v>0</v>
      </c>
      <c r="Q354" s="27">
        <v>0.01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1.67</v>
      </c>
      <c r="G355" s="27">
        <v>5.0999999999999996</v>
      </c>
      <c r="H355" s="27">
        <v>7.53</v>
      </c>
      <c r="I355" s="27">
        <v>8.8699999999999992</v>
      </c>
      <c r="J355" s="27">
        <v>6.76</v>
      </c>
      <c r="K355" s="27">
        <v>1.96</v>
      </c>
      <c r="L355" s="27">
        <v>0</v>
      </c>
      <c r="M355" s="27">
        <v>0</v>
      </c>
      <c r="N355" s="27">
        <v>0.22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0.57999999999999996</v>
      </c>
      <c r="H356" s="27">
        <v>2.48</v>
      </c>
      <c r="I356" s="27">
        <v>4.1100000000000003</v>
      </c>
      <c r="J356" s="27">
        <v>6.31</v>
      </c>
      <c r="K356" s="27">
        <v>0.22</v>
      </c>
      <c r="L356" s="27">
        <v>0.13</v>
      </c>
      <c r="M356" s="27">
        <v>0</v>
      </c>
      <c r="N356" s="27">
        <v>8.67</v>
      </c>
      <c r="O356" s="27">
        <v>8.68</v>
      </c>
      <c r="P356" s="27">
        <v>7.74</v>
      </c>
      <c r="Q356" s="27">
        <v>7.18</v>
      </c>
      <c r="R356" s="27">
        <v>1.89</v>
      </c>
      <c r="S356" s="27">
        <v>5.62</v>
      </c>
      <c r="T356" s="27">
        <v>4.9000000000000004</v>
      </c>
      <c r="U356" s="27">
        <v>1.02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3.85</v>
      </c>
      <c r="H357" s="27">
        <v>7.4</v>
      </c>
      <c r="I357" s="27">
        <v>10.44</v>
      </c>
      <c r="J357" s="27">
        <v>7.74</v>
      </c>
      <c r="K357" s="27">
        <v>4.5199999999999996</v>
      </c>
      <c r="L357" s="27">
        <v>6.87</v>
      </c>
      <c r="M357" s="27">
        <v>3.97</v>
      </c>
      <c r="N357" s="27">
        <v>8.57</v>
      </c>
      <c r="O357" s="27">
        <v>6.77</v>
      </c>
      <c r="P357" s="27">
        <v>6.76</v>
      </c>
      <c r="Q357" s="27">
        <v>5.21</v>
      </c>
      <c r="R357" s="27">
        <v>3.25</v>
      </c>
      <c r="S357" s="27">
        <v>7.24</v>
      </c>
      <c r="T357" s="27">
        <v>7.6</v>
      </c>
      <c r="U357" s="27">
        <v>5.0199999999999996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0.15</v>
      </c>
      <c r="G358" s="27">
        <v>1.18</v>
      </c>
      <c r="H358" s="27">
        <v>5.48</v>
      </c>
      <c r="I358" s="27">
        <v>5.61</v>
      </c>
      <c r="J358" s="27">
        <v>11.67</v>
      </c>
      <c r="K358" s="27">
        <v>12.61</v>
      </c>
      <c r="L358" s="27">
        <v>11.95</v>
      </c>
      <c r="M358" s="27">
        <v>10.63</v>
      </c>
      <c r="N358" s="27">
        <v>6.97</v>
      </c>
      <c r="O358" s="27">
        <v>3.05</v>
      </c>
      <c r="P358" s="27">
        <v>0</v>
      </c>
      <c r="Q358" s="27">
        <v>0</v>
      </c>
      <c r="R358" s="27">
        <v>0</v>
      </c>
      <c r="S358" s="27">
        <v>8.4600000000000009</v>
      </c>
      <c r="T358" s="27">
        <v>9.42</v>
      </c>
      <c r="U358" s="27">
        <v>6.07</v>
      </c>
      <c r="V358" s="27">
        <v>5.67</v>
      </c>
      <c r="W358" s="27">
        <v>0</v>
      </c>
      <c r="X358" s="27">
        <v>0</v>
      </c>
      <c r="Y358" s="27">
        <v>0</v>
      </c>
    </row>
    <row r="359" spans="1:25" x14ac:dyDescent="0.2">
      <c r="A359" s="3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1.45</v>
      </c>
      <c r="J359" s="27">
        <v>2.65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0.92</v>
      </c>
      <c r="T359" s="27">
        <v>5.22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3.51</v>
      </c>
      <c r="H360" s="27">
        <v>5.14</v>
      </c>
      <c r="I360" s="27">
        <v>6.83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2.77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1">
        <v>11</v>
      </c>
      <c r="B361" s="27">
        <v>0</v>
      </c>
      <c r="C361" s="27">
        <v>0</v>
      </c>
      <c r="D361" s="27">
        <v>0</v>
      </c>
      <c r="E361" s="27">
        <v>0.36</v>
      </c>
      <c r="F361" s="27">
        <v>0</v>
      </c>
      <c r="G361" s="27">
        <v>7.29</v>
      </c>
      <c r="H361" s="27">
        <v>8.6999999999999993</v>
      </c>
      <c r="I361" s="27">
        <v>15.23</v>
      </c>
      <c r="J361" s="27">
        <v>15.43</v>
      </c>
      <c r="K361" s="27">
        <v>10.76</v>
      </c>
      <c r="L361" s="27">
        <v>5.37</v>
      </c>
      <c r="M361" s="27">
        <v>2.04</v>
      </c>
      <c r="N361" s="27">
        <v>7.04</v>
      </c>
      <c r="O361" s="27">
        <v>8.67</v>
      </c>
      <c r="P361" s="27">
        <v>11.69</v>
      </c>
      <c r="Q361" s="27">
        <v>13.54</v>
      </c>
      <c r="R361" s="27">
        <v>9.23</v>
      </c>
      <c r="S361" s="27">
        <v>15.62</v>
      </c>
      <c r="T361" s="27">
        <v>12.18</v>
      </c>
      <c r="U361" s="27">
        <v>9.43</v>
      </c>
      <c r="V361" s="27">
        <v>5.9</v>
      </c>
      <c r="W361" s="27">
        <v>0.11</v>
      </c>
      <c r="X361" s="27">
        <v>0</v>
      </c>
      <c r="Y361" s="27">
        <v>0</v>
      </c>
    </row>
    <row r="362" spans="1:25" x14ac:dyDescent="0.2">
      <c r="A362" s="31">
        <v>12</v>
      </c>
      <c r="B362" s="27">
        <v>0</v>
      </c>
      <c r="C362" s="27">
        <v>0</v>
      </c>
      <c r="D362" s="27">
        <v>0.51</v>
      </c>
      <c r="E362" s="27">
        <v>0.08</v>
      </c>
      <c r="F362" s="27">
        <v>0.54</v>
      </c>
      <c r="G362" s="27">
        <v>2.71</v>
      </c>
      <c r="H362" s="27">
        <v>6.56</v>
      </c>
      <c r="I362" s="27">
        <v>13.96</v>
      </c>
      <c r="J362" s="27">
        <v>12.88</v>
      </c>
      <c r="K362" s="27">
        <v>8.5500000000000007</v>
      </c>
      <c r="L362" s="27">
        <v>3.55</v>
      </c>
      <c r="M362" s="27">
        <v>0.97</v>
      </c>
      <c r="N362" s="27">
        <v>1.03</v>
      </c>
      <c r="O362" s="27">
        <v>0</v>
      </c>
      <c r="P362" s="27">
        <v>0</v>
      </c>
      <c r="Q362" s="27">
        <v>0</v>
      </c>
      <c r="R362" s="27">
        <v>0</v>
      </c>
      <c r="S362" s="27">
        <v>1.08</v>
      </c>
      <c r="T362" s="27">
        <v>0.88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1.29</v>
      </c>
      <c r="H363" s="27">
        <v>4.92</v>
      </c>
      <c r="I363" s="27">
        <v>12.79</v>
      </c>
      <c r="J363" s="27">
        <v>3.44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0.08</v>
      </c>
      <c r="T363" s="27">
        <v>6.3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</v>
      </c>
      <c r="H364" s="27">
        <v>7.43</v>
      </c>
      <c r="I364" s="27">
        <v>13.11</v>
      </c>
      <c r="J364" s="27">
        <v>8.76</v>
      </c>
      <c r="K364" s="27">
        <v>6.53</v>
      </c>
      <c r="L364" s="27">
        <v>0.48</v>
      </c>
      <c r="M364" s="27">
        <v>0</v>
      </c>
      <c r="N364" s="27">
        <v>0.91</v>
      </c>
      <c r="O364" s="27">
        <v>0.15</v>
      </c>
      <c r="P364" s="27">
        <v>0</v>
      </c>
      <c r="Q364" s="27">
        <v>0</v>
      </c>
      <c r="R364" s="27">
        <v>0</v>
      </c>
      <c r="S364" s="27">
        <v>0.5</v>
      </c>
      <c r="T364" s="27">
        <v>5.55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0.33</v>
      </c>
      <c r="I365" s="27">
        <v>1.49</v>
      </c>
      <c r="J365" s="27">
        <v>1.32</v>
      </c>
      <c r="K365" s="27">
        <v>1.1399999999999999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31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0.01</v>
      </c>
      <c r="I366" s="27">
        <v>0</v>
      </c>
      <c r="J366" s="27">
        <v>0.1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0.52</v>
      </c>
      <c r="T366" s="27">
        <v>0.76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1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0.53</v>
      </c>
      <c r="H367" s="27">
        <v>5.56</v>
      </c>
      <c r="I367" s="27">
        <v>4.18</v>
      </c>
      <c r="J367" s="27">
        <v>2.4300000000000002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1.63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1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0.02</v>
      </c>
      <c r="H368" s="27">
        <v>7.62</v>
      </c>
      <c r="I368" s="27">
        <v>5.03</v>
      </c>
      <c r="J368" s="27">
        <v>5.16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4.8499999999999996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1">
        <v>19</v>
      </c>
      <c r="B369" s="27">
        <v>0</v>
      </c>
      <c r="C369" s="27">
        <v>0</v>
      </c>
      <c r="D369" s="27">
        <v>0</v>
      </c>
      <c r="E369" s="27">
        <v>1.37</v>
      </c>
      <c r="F369" s="27">
        <v>0</v>
      </c>
      <c r="G369" s="27">
        <v>8.24</v>
      </c>
      <c r="H369" s="27">
        <v>9.34</v>
      </c>
      <c r="I369" s="27">
        <v>8.42</v>
      </c>
      <c r="J369" s="27">
        <v>9.2100000000000009</v>
      </c>
      <c r="K369" s="27">
        <v>2.5099999999999998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6.59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1">
        <v>20</v>
      </c>
      <c r="B370" s="27">
        <v>0</v>
      </c>
      <c r="C370" s="27">
        <v>0</v>
      </c>
      <c r="D370" s="27">
        <v>0</v>
      </c>
      <c r="E370" s="27">
        <v>2.35</v>
      </c>
      <c r="F370" s="27">
        <v>0</v>
      </c>
      <c r="G370" s="27">
        <v>3.47</v>
      </c>
      <c r="H370" s="27">
        <v>8.6199999999999992</v>
      </c>
      <c r="I370" s="27">
        <v>6.9</v>
      </c>
      <c r="J370" s="27">
        <v>9.18</v>
      </c>
      <c r="K370" s="27">
        <v>6.03</v>
      </c>
      <c r="L370" s="27">
        <v>0</v>
      </c>
      <c r="M370" s="27">
        <v>0</v>
      </c>
      <c r="N370" s="27">
        <v>0.01</v>
      </c>
      <c r="O370" s="27">
        <v>0</v>
      </c>
      <c r="P370" s="27">
        <v>0</v>
      </c>
      <c r="Q370" s="27">
        <v>0</v>
      </c>
      <c r="R370" s="27">
        <v>0</v>
      </c>
      <c r="S370" s="27">
        <v>0.17</v>
      </c>
      <c r="T370" s="27">
        <v>7.18</v>
      </c>
      <c r="U370" s="27">
        <v>2.19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1">
        <v>21</v>
      </c>
      <c r="B371" s="27">
        <v>0</v>
      </c>
      <c r="C371" s="27">
        <v>0</v>
      </c>
      <c r="D371" s="27">
        <v>0</v>
      </c>
      <c r="E371" s="27">
        <v>0.48</v>
      </c>
      <c r="F371" s="27">
        <v>0</v>
      </c>
      <c r="G371" s="27">
        <v>3.93</v>
      </c>
      <c r="H371" s="27">
        <v>9.42</v>
      </c>
      <c r="I371" s="27">
        <v>11.7</v>
      </c>
      <c r="J371" s="27">
        <v>14.72</v>
      </c>
      <c r="K371" s="27">
        <v>8.4600000000000009</v>
      </c>
      <c r="L371" s="27">
        <v>0.47</v>
      </c>
      <c r="M371" s="27">
        <v>0.02</v>
      </c>
      <c r="N371" s="27">
        <v>3.77</v>
      </c>
      <c r="O371" s="27">
        <v>2.63</v>
      </c>
      <c r="P371" s="27">
        <v>0.41</v>
      </c>
      <c r="Q371" s="27">
        <v>1.19</v>
      </c>
      <c r="R371" s="27">
        <v>2.63</v>
      </c>
      <c r="S371" s="27">
        <v>4.38</v>
      </c>
      <c r="T371" s="27">
        <v>3.34</v>
      </c>
      <c r="U371" s="27">
        <v>0.6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2.4900000000000002</v>
      </c>
      <c r="G372" s="27">
        <v>4.66</v>
      </c>
      <c r="H372" s="27">
        <v>8.4</v>
      </c>
      <c r="I372" s="27">
        <v>7.27</v>
      </c>
      <c r="J372" s="27">
        <v>3.3</v>
      </c>
      <c r="K372" s="27">
        <v>0.57999999999999996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3.13</v>
      </c>
      <c r="T372" s="27">
        <v>4.97</v>
      </c>
      <c r="U372" s="27">
        <v>16.52</v>
      </c>
      <c r="V372" s="27">
        <v>0.27</v>
      </c>
      <c r="W372" s="27">
        <v>0</v>
      </c>
      <c r="X372" s="27">
        <v>0</v>
      </c>
      <c r="Y372" s="27">
        <v>0</v>
      </c>
    </row>
    <row r="373" spans="1:25" x14ac:dyDescent="0.2">
      <c r="A373" s="31">
        <v>23</v>
      </c>
      <c r="B373" s="27">
        <v>0</v>
      </c>
      <c r="C373" s="27">
        <v>1.8</v>
      </c>
      <c r="D373" s="27">
        <v>7.0000000000000007E-2</v>
      </c>
      <c r="E373" s="27">
        <v>1.06</v>
      </c>
      <c r="F373" s="27">
        <v>5.73</v>
      </c>
      <c r="G373" s="27">
        <v>9.92</v>
      </c>
      <c r="H373" s="27">
        <v>9.66</v>
      </c>
      <c r="I373" s="27">
        <v>14.31</v>
      </c>
      <c r="J373" s="27">
        <v>6.37</v>
      </c>
      <c r="K373" s="27">
        <v>6.89</v>
      </c>
      <c r="L373" s="27">
        <v>7.04</v>
      </c>
      <c r="M373" s="27">
        <v>5.79</v>
      </c>
      <c r="N373" s="27">
        <v>4.33</v>
      </c>
      <c r="O373" s="27">
        <v>4.2</v>
      </c>
      <c r="P373" s="27">
        <v>4.42</v>
      </c>
      <c r="Q373" s="27">
        <v>4.3099999999999996</v>
      </c>
      <c r="R373" s="27">
        <v>0.63</v>
      </c>
      <c r="S373" s="27">
        <v>1.35</v>
      </c>
      <c r="T373" s="27">
        <v>4.33</v>
      </c>
      <c r="U373" s="27">
        <v>0.22</v>
      </c>
      <c r="V373" s="27">
        <v>0.14000000000000001</v>
      </c>
      <c r="W373" s="27">
        <v>0.89</v>
      </c>
      <c r="X373" s="27">
        <v>0.8</v>
      </c>
      <c r="Y373" s="27">
        <v>0</v>
      </c>
    </row>
    <row r="374" spans="1:25" x14ac:dyDescent="0.2">
      <c r="A374" s="31">
        <v>24</v>
      </c>
      <c r="B374" s="27">
        <v>2.13</v>
      </c>
      <c r="C374" s="27">
        <v>2.54</v>
      </c>
      <c r="D374" s="27">
        <v>1.6</v>
      </c>
      <c r="E374" s="27">
        <v>3.66</v>
      </c>
      <c r="F374" s="27">
        <v>0.51</v>
      </c>
      <c r="G374" s="27">
        <v>5.94</v>
      </c>
      <c r="H374" s="27">
        <v>9.85</v>
      </c>
      <c r="I374" s="27">
        <v>5.32</v>
      </c>
      <c r="J374" s="27">
        <v>3.71</v>
      </c>
      <c r="K374" s="27">
        <v>1.44</v>
      </c>
      <c r="L374" s="27">
        <v>1.1000000000000001</v>
      </c>
      <c r="M374" s="27">
        <v>0</v>
      </c>
      <c r="N374" s="27">
        <v>0.77</v>
      </c>
      <c r="O374" s="27">
        <v>0.27</v>
      </c>
      <c r="P374" s="27">
        <v>1.38</v>
      </c>
      <c r="Q374" s="27">
        <v>2.06</v>
      </c>
      <c r="R374" s="27">
        <v>1.07</v>
      </c>
      <c r="S374" s="27">
        <v>3.41</v>
      </c>
      <c r="T374" s="27">
        <v>7.37</v>
      </c>
      <c r="U374" s="27">
        <v>5.05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0.52</v>
      </c>
      <c r="G375" s="27">
        <v>2.2200000000000002</v>
      </c>
      <c r="H375" s="27">
        <v>8.25</v>
      </c>
      <c r="I375" s="27">
        <v>11.4</v>
      </c>
      <c r="J375" s="27">
        <v>10.119999999999999</v>
      </c>
      <c r="K375" s="27">
        <v>6.9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1.41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1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1.31</v>
      </c>
      <c r="H376" s="27">
        <v>7.44</v>
      </c>
      <c r="I376" s="27">
        <v>6.98</v>
      </c>
      <c r="J376" s="27">
        <v>5.81</v>
      </c>
      <c r="K376" s="27">
        <v>1.53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31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1.94</v>
      </c>
      <c r="G377" s="27">
        <v>2.4900000000000002</v>
      </c>
      <c r="H377" s="27">
        <v>5.75</v>
      </c>
      <c r="I377" s="27">
        <v>5.95</v>
      </c>
      <c r="J377" s="27">
        <v>5.72</v>
      </c>
      <c r="K377" s="27">
        <v>0.97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0.33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31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6.18</v>
      </c>
      <c r="I378" s="27">
        <v>1.47</v>
      </c>
      <c r="J378" s="27">
        <v>3.58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31">
        <v>29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">
      <c r="A380" s="31">
        <v>30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">
      <c r="A381" s="31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1">
        <v>1</v>
      </c>
      <c r="B385" s="27">
        <v>0</v>
      </c>
      <c r="C385" s="27">
        <v>0</v>
      </c>
      <c r="D385" s="27">
        <v>0.03</v>
      </c>
      <c r="E385" s="27">
        <v>1.3</v>
      </c>
      <c r="F385" s="27">
        <v>1.79</v>
      </c>
      <c r="G385" s="27">
        <v>1.39</v>
      </c>
      <c r="H385" s="27">
        <v>1.99</v>
      </c>
      <c r="I385" s="27">
        <v>2.17</v>
      </c>
      <c r="J385" s="27">
        <v>4.13</v>
      </c>
      <c r="K385" s="27">
        <v>2.7</v>
      </c>
      <c r="L385" s="27">
        <v>0.28999999999999998</v>
      </c>
      <c r="M385" s="27">
        <v>0.14000000000000001</v>
      </c>
      <c r="N385" s="27">
        <v>0.01</v>
      </c>
      <c r="O385" s="27">
        <v>0.01</v>
      </c>
      <c r="P385" s="27">
        <v>0.87</v>
      </c>
      <c r="Q385" s="27">
        <v>1.41</v>
      </c>
      <c r="R385" s="27">
        <v>2.48</v>
      </c>
      <c r="S385" s="27">
        <v>3.93</v>
      </c>
      <c r="T385" s="27">
        <v>2.87</v>
      </c>
      <c r="U385" s="27">
        <v>1.1499999999999999</v>
      </c>
      <c r="V385" s="27">
        <v>1.41</v>
      </c>
      <c r="W385" s="27">
        <v>1.5</v>
      </c>
      <c r="X385" s="27">
        <v>0</v>
      </c>
      <c r="Y385" s="27">
        <v>0</v>
      </c>
    </row>
    <row r="386" spans="1:25" x14ac:dyDescent="0.2">
      <c r="A386" s="31">
        <v>2</v>
      </c>
      <c r="B386" s="27">
        <v>0</v>
      </c>
      <c r="C386" s="27">
        <v>0</v>
      </c>
      <c r="D386" s="27">
        <v>0.01</v>
      </c>
      <c r="E386" s="27">
        <v>0.17</v>
      </c>
      <c r="F386" s="27">
        <v>1.69</v>
      </c>
      <c r="G386" s="27">
        <v>3.26</v>
      </c>
      <c r="H386" s="27">
        <v>3.69</v>
      </c>
      <c r="I386" s="27">
        <v>2.97</v>
      </c>
      <c r="J386" s="27">
        <v>2.31</v>
      </c>
      <c r="K386" s="27">
        <v>1.6</v>
      </c>
      <c r="L386" s="27">
        <v>2.02</v>
      </c>
      <c r="M386" s="27">
        <v>1.74</v>
      </c>
      <c r="N386" s="27">
        <v>1.96</v>
      </c>
      <c r="O386" s="27">
        <v>1.93</v>
      </c>
      <c r="P386" s="27">
        <v>1.97</v>
      </c>
      <c r="Q386" s="27">
        <v>1.97</v>
      </c>
      <c r="R386" s="27">
        <v>2.2200000000000002</v>
      </c>
      <c r="S386" s="27">
        <v>3.48</v>
      </c>
      <c r="T386" s="27">
        <v>3.18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0.14000000000000001</v>
      </c>
      <c r="G387" s="27">
        <v>2.0099999999999998</v>
      </c>
      <c r="H387" s="27">
        <v>3.29</v>
      </c>
      <c r="I387" s="27">
        <v>2.86</v>
      </c>
      <c r="J387" s="27">
        <v>0.47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0.05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3.05</v>
      </c>
      <c r="H388" s="27">
        <v>4.58</v>
      </c>
      <c r="I388" s="27">
        <v>4.13</v>
      </c>
      <c r="J388" s="27">
        <v>3.33</v>
      </c>
      <c r="K388" s="27">
        <v>2.4300000000000002</v>
      </c>
      <c r="L388" s="27">
        <v>0.13</v>
      </c>
      <c r="M388" s="27">
        <v>0.02</v>
      </c>
      <c r="N388" s="27">
        <v>0.03</v>
      </c>
      <c r="O388" s="27">
        <v>0.01</v>
      </c>
      <c r="P388" s="27">
        <v>0</v>
      </c>
      <c r="Q388" s="27">
        <v>0.01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0.98</v>
      </c>
      <c r="G389" s="27">
        <v>2.99</v>
      </c>
      <c r="H389" s="27">
        <v>4.41</v>
      </c>
      <c r="I389" s="27">
        <v>5.19</v>
      </c>
      <c r="J389" s="27">
        <v>3.96</v>
      </c>
      <c r="K389" s="27">
        <v>1.1499999999999999</v>
      </c>
      <c r="L389" s="27">
        <v>0</v>
      </c>
      <c r="M389" s="27">
        <v>0</v>
      </c>
      <c r="N389" s="27">
        <v>0.13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0.34</v>
      </c>
      <c r="H390" s="27">
        <v>1.45</v>
      </c>
      <c r="I390" s="27">
        <v>2.41</v>
      </c>
      <c r="J390" s="27">
        <v>3.7</v>
      </c>
      <c r="K390" s="27">
        <v>0.13</v>
      </c>
      <c r="L390" s="27">
        <v>0.08</v>
      </c>
      <c r="M390" s="27">
        <v>0</v>
      </c>
      <c r="N390" s="27">
        <v>5.08</v>
      </c>
      <c r="O390" s="27">
        <v>5.08</v>
      </c>
      <c r="P390" s="27">
        <v>4.53</v>
      </c>
      <c r="Q390" s="27">
        <v>4.2</v>
      </c>
      <c r="R390" s="27">
        <v>1.1100000000000001</v>
      </c>
      <c r="S390" s="27">
        <v>3.29</v>
      </c>
      <c r="T390" s="27">
        <v>2.87</v>
      </c>
      <c r="U390" s="27">
        <v>0.6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2.2599999999999998</v>
      </c>
      <c r="H391" s="27">
        <v>4.34</v>
      </c>
      <c r="I391" s="27">
        <v>6.11</v>
      </c>
      <c r="J391" s="27">
        <v>4.53</v>
      </c>
      <c r="K391" s="27">
        <v>2.65</v>
      </c>
      <c r="L391" s="27">
        <v>4.03</v>
      </c>
      <c r="M391" s="27">
        <v>2.3199999999999998</v>
      </c>
      <c r="N391" s="27">
        <v>5.0199999999999996</v>
      </c>
      <c r="O391" s="27">
        <v>3.97</v>
      </c>
      <c r="P391" s="27">
        <v>3.96</v>
      </c>
      <c r="Q391" s="27">
        <v>3.05</v>
      </c>
      <c r="R391" s="27">
        <v>1.91</v>
      </c>
      <c r="S391" s="27">
        <v>4.24</v>
      </c>
      <c r="T391" s="27">
        <v>4.45</v>
      </c>
      <c r="U391" s="27">
        <v>2.94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0.09</v>
      </c>
      <c r="G392" s="27">
        <v>0.69</v>
      </c>
      <c r="H392" s="27">
        <v>3.21</v>
      </c>
      <c r="I392" s="27">
        <v>3.28</v>
      </c>
      <c r="J392" s="27">
        <v>6.84</v>
      </c>
      <c r="K392" s="27">
        <v>7.39</v>
      </c>
      <c r="L392" s="27">
        <v>7</v>
      </c>
      <c r="M392" s="27">
        <v>6.23</v>
      </c>
      <c r="N392" s="27">
        <v>4.08</v>
      </c>
      <c r="O392" s="27">
        <v>1.79</v>
      </c>
      <c r="P392" s="27">
        <v>0</v>
      </c>
      <c r="Q392" s="27">
        <v>0</v>
      </c>
      <c r="R392" s="27">
        <v>0</v>
      </c>
      <c r="S392" s="27">
        <v>4.96</v>
      </c>
      <c r="T392" s="27">
        <v>5.52</v>
      </c>
      <c r="U392" s="27">
        <v>3.56</v>
      </c>
      <c r="V392" s="27">
        <v>3.32</v>
      </c>
      <c r="W392" s="27">
        <v>0</v>
      </c>
      <c r="X392" s="27">
        <v>0</v>
      </c>
      <c r="Y392" s="27">
        <v>0</v>
      </c>
    </row>
    <row r="393" spans="1:25" x14ac:dyDescent="0.2">
      <c r="A393" s="3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0.85</v>
      </c>
      <c r="J393" s="27">
        <v>1.55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0.54</v>
      </c>
      <c r="T393" s="27">
        <v>3.06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2.06</v>
      </c>
      <c r="H394" s="27">
        <v>3.01</v>
      </c>
      <c r="I394" s="27">
        <v>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1.62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1">
        <v>11</v>
      </c>
      <c r="B395" s="27">
        <v>0</v>
      </c>
      <c r="C395" s="27">
        <v>0</v>
      </c>
      <c r="D395" s="27">
        <v>0</v>
      </c>
      <c r="E395" s="27">
        <v>0.21</v>
      </c>
      <c r="F395" s="27">
        <v>0</v>
      </c>
      <c r="G395" s="27">
        <v>4.2699999999999996</v>
      </c>
      <c r="H395" s="27">
        <v>5.0999999999999996</v>
      </c>
      <c r="I395" s="27">
        <v>8.92</v>
      </c>
      <c r="J395" s="27">
        <v>9.0399999999999991</v>
      </c>
      <c r="K395" s="27">
        <v>6.3</v>
      </c>
      <c r="L395" s="27">
        <v>3.15</v>
      </c>
      <c r="M395" s="27">
        <v>1.2</v>
      </c>
      <c r="N395" s="27">
        <v>4.12</v>
      </c>
      <c r="O395" s="27">
        <v>5.08</v>
      </c>
      <c r="P395" s="27">
        <v>6.85</v>
      </c>
      <c r="Q395" s="27">
        <v>7.93</v>
      </c>
      <c r="R395" s="27">
        <v>5.41</v>
      </c>
      <c r="S395" s="27">
        <v>9.15</v>
      </c>
      <c r="T395" s="27">
        <v>7.14</v>
      </c>
      <c r="U395" s="27">
        <v>5.52</v>
      </c>
      <c r="V395" s="27">
        <v>3.46</v>
      </c>
      <c r="W395" s="27">
        <v>0.06</v>
      </c>
      <c r="X395" s="27">
        <v>0</v>
      </c>
      <c r="Y395" s="27">
        <v>0</v>
      </c>
    </row>
    <row r="396" spans="1:25" x14ac:dyDescent="0.2">
      <c r="A396" s="31">
        <v>12</v>
      </c>
      <c r="B396" s="27">
        <v>0</v>
      </c>
      <c r="C396" s="27">
        <v>0</v>
      </c>
      <c r="D396" s="27">
        <v>0.3</v>
      </c>
      <c r="E396" s="27">
        <v>0.05</v>
      </c>
      <c r="F396" s="27">
        <v>0.32</v>
      </c>
      <c r="G396" s="27">
        <v>1.59</v>
      </c>
      <c r="H396" s="27">
        <v>3.84</v>
      </c>
      <c r="I396" s="27">
        <v>8.18</v>
      </c>
      <c r="J396" s="27">
        <v>7.55</v>
      </c>
      <c r="K396" s="27">
        <v>5.01</v>
      </c>
      <c r="L396" s="27">
        <v>2.08</v>
      </c>
      <c r="M396" s="27">
        <v>0.56999999999999995</v>
      </c>
      <c r="N396" s="27">
        <v>0.6</v>
      </c>
      <c r="O396" s="27">
        <v>0</v>
      </c>
      <c r="P396" s="27">
        <v>0</v>
      </c>
      <c r="Q396" s="27">
        <v>0</v>
      </c>
      <c r="R396" s="27">
        <v>0</v>
      </c>
      <c r="S396" s="27">
        <v>0.63</v>
      </c>
      <c r="T396" s="27">
        <v>0.52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0.75</v>
      </c>
      <c r="H397" s="27">
        <v>2.88</v>
      </c>
      <c r="I397" s="27">
        <v>7.49</v>
      </c>
      <c r="J397" s="27">
        <v>2.02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0.05</v>
      </c>
      <c r="T397" s="27">
        <v>3.69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0.57999999999999996</v>
      </c>
      <c r="H398" s="27">
        <v>4.3499999999999996</v>
      </c>
      <c r="I398" s="27">
        <v>7.68</v>
      </c>
      <c r="J398" s="27">
        <v>5.13</v>
      </c>
      <c r="K398" s="27">
        <v>3.82</v>
      </c>
      <c r="L398" s="27">
        <v>0.28000000000000003</v>
      </c>
      <c r="M398" s="27">
        <v>0</v>
      </c>
      <c r="N398" s="27">
        <v>0.53</v>
      </c>
      <c r="O398" s="27">
        <v>0.09</v>
      </c>
      <c r="P398" s="27">
        <v>0</v>
      </c>
      <c r="Q398" s="27">
        <v>0</v>
      </c>
      <c r="R398" s="27">
        <v>0</v>
      </c>
      <c r="S398" s="27">
        <v>0.3</v>
      </c>
      <c r="T398" s="27">
        <v>3.25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0.19</v>
      </c>
      <c r="I399" s="27">
        <v>0.88</v>
      </c>
      <c r="J399" s="27">
        <v>0.77</v>
      </c>
      <c r="K399" s="27">
        <v>0.67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31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0.06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0.3</v>
      </c>
      <c r="T400" s="27">
        <v>0.45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1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0.31</v>
      </c>
      <c r="H401" s="27">
        <v>3.26</v>
      </c>
      <c r="I401" s="27">
        <v>2.4500000000000002</v>
      </c>
      <c r="J401" s="27">
        <v>1.42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0.96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1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0.01</v>
      </c>
      <c r="H402" s="27">
        <v>4.47</v>
      </c>
      <c r="I402" s="27">
        <v>2.95</v>
      </c>
      <c r="J402" s="27">
        <v>3.02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2.84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1">
        <v>19</v>
      </c>
      <c r="B403" s="27">
        <v>0</v>
      </c>
      <c r="C403" s="27">
        <v>0</v>
      </c>
      <c r="D403" s="27">
        <v>0</v>
      </c>
      <c r="E403" s="27">
        <v>0.8</v>
      </c>
      <c r="F403" s="27">
        <v>0</v>
      </c>
      <c r="G403" s="27">
        <v>4.83</v>
      </c>
      <c r="H403" s="27">
        <v>5.47</v>
      </c>
      <c r="I403" s="27">
        <v>4.93</v>
      </c>
      <c r="J403" s="27">
        <v>5.39</v>
      </c>
      <c r="K403" s="27">
        <v>1.47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3.86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1">
        <v>20</v>
      </c>
      <c r="B404" s="27">
        <v>0</v>
      </c>
      <c r="C404" s="27">
        <v>0</v>
      </c>
      <c r="D404" s="27">
        <v>0</v>
      </c>
      <c r="E404" s="27">
        <v>1.38</v>
      </c>
      <c r="F404" s="27">
        <v>0</v>
      </c>
      <c r="G404" s="27">
        <v>2.0299999999999998</v>
      </c>
      <c r="H404" s="27">
        <v>5.05</v>
      </c>
      <c r="I404" s="27">
        <v>4.04</v>
      </c>
      <c r="J404" s="27">
        <v>5.38</v>
      </c>
      <c r="K404" s="27">
        <v>3.53</v>
      </c>
      <c r="L404" s="27">
        <v>0</v>
      </c>
      <c r="M404" s="27">
        <v>0</v>
      </c>
      <c r="N404" s="27">
        <v>0.01</v>
      </c>
      <c r="O404" s="27">
        <v>0</v>
      </c>
      <c r="P404" s="27">
        <v>0</v>
      </c>
      <c r="Q404" s="27">
        <v>0</v>
      </c>
      <c r="R404" s="27">
        <v>0</v>
      </c>
      <c r="S404" s="27">
        <v>0.1</v>
      </c>
      <c r="T404" s="27">
        <v>4.21</v>
      </c>
      <c r="U404" s="27">
        <v>1.28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1">
        <v>21</v>
      </c>
      <c r="B405" s="27">
        <v>0</v>
      </c>
      <c r="C405" s="27">
        <v>0</v>
      </c>
      <c r="D405" s="27">
        <v>0</v>
      </c>
      <c r="E405" s="27">
        <v>0.28000000000000003</v>
      </c>
      <c r="F405" s="27">
        <v>0</v>
      </c>
      <c r="G405" s="27">
        <v>2.2999999999999998</v>
      </c>
      <c r="H405" s="27">
        <v>5.52</v>
      </c>
      <c r="I405" s="27">
        <v>6.85</v>
      </c>
      <c r="J405" s="27">
        <v>8.6199999999999992</v>
      </c>
      <c r="K405" s="27">
        <v>4.96</v>
      </c>
      <c r="L405" s="27">
        <v>0.27</v>
      </c>
      <c r="M405" s="27">
        <v>0.01</v>
      </c>
      <c r="N405" s="27">
        <v>2.21</v>
      </c>
      <c r="O405" s="27">
        <v>1.54</v>
      </c>
      <c r="P405" s="27">
        <v>0.24</v>
      </c>
      <c r="Q405" s="27">
        <v>0.7</v>
      </c>
      <c r="R405" s="27">
        <v>1.54</v>
      </c>
      <c r="S405" s="27">
        <v>2.57</v>
      </c>
      <c r="T405" s="27">
        <v>1.95</v>
      </c>
      <c r="U405" s="27">
        <v>0.35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1.46</v>
      </c>
      <c r="G406" s="27">
        <v>2.73</v>
      </c>
      <c r="H406" s="27">
        <v>4.92</v>
      </c>
      <c r="I406" s="27">
        <v>4.26</v>
      </c>
      <c r="J406" s="27">
        <v>1.93</v>
      </c>
      <c r="K406" s="27">
        <v>0.34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1.83</v>
      </c>
      <c r="T406" s="27">
        <v>2.91</v>
      </c>
      <c r="U406" s="27">
        <v>9.68</v>
      </c>
      <c r="V406" s="27">
        <v>0.16</v>
      </c>
      <c r="W406" s="27">
        <v>0</v>
      </c>
      <c r="X406" s="27">
        <v>0</v>
      </c>
      <c r="Y406" s="27">
        <v>0</v>
      </c>
    </row>
    <row r="407" spans="1:25" x14ac:dyDescent="0.2">
      <c r="A407" s="31">
        <v>23</v>
      </c>
      <c r="B407" s="27">
        <v>0</v>
      </c>
      <c r="C407" s="27">
        <v>1.06</v>
      </c>
      <c r="D407" s="27">
        <v>0.04</v>
      </c>
      <c r="E407" s="27">
        <v>0.62</v>
      </c>
      <c r="F407" s="27">
        <v>3.36</v>
      </c>
      <c r="G407" s="27">
        <v>5.81</v>
      </c>
      <c r="H407" s="27">
        <v>5.66</v>
      </c>
      <c r="I407" s="27">
        <v>8.3800000000000008</v>
      </c>
      <c r="J407" s="27">
        <v>3.73</v>
      </c>
      <c r="K407" s="27">
        <v>4.03</v>
      </c>
      <c r="L407" s="27">
        <v>4.12</v>
      </c>
      <c r="M407" s="27">
        <v>3.39</v>
      </c>
      <c r="N407" s="27">
        <v>2.54</v>
      </c>
      <c r="O407" s="27">
        <v>2.46</v>
      </c>
      <c r="P407" s="27">
        <v>2.59</v>
      </c>
      <c r="Q407" s="27">
        <v>2.52</v>
      </c>
      <c r="R407" s="27">
        <v>0.37</v>
      </c>
      <c r="S407" s="27">
        <v>0.79</v>
      </c>
      <c r="T407" s="27">
        <v>2.54</v>
      </c>
      <c r="U407" s="27">
        <v>0.13</v>
      </c>
      <c r="V407" s="27">
        <v>0.08</v>
      </c>
      <c r="W407" s="27">
        <v>0.52</v>
      </c>
      <c r="X407" s="27">
        <v>0.47</v>
      </c>
      <c r="Y407" s="27">
        <v>0</v>
      </c>
    </row>
    <row r="408" spans="1:25" x14ac:dyDescent="0.2">
      <c r="A408" s="31">
        <v>24</v>
      </c>
      <c r="B408" s="27">
        <v>1.25</v>
      </c>
      <c r="C408" s="27">
        <v>1.49</v>
      </c>
      <c r="D408" s="27">
        <v>0.93</v>
      </c>
      <c r="E408" s="27">
        <v>2.14</v>
      </c>
      <c r="F408" s="27">
        <v>0.3</v>
      </c>
      <c r="G408" s="27">
        <v>3.48</v>
      </c>
      <c r="H408" s="27">
        <v>5.77</v>
      </c>
      <c r="I408" s="27">
        <v>3.12</v>
      </c>
      <c r="J408" s="27">
        <v>2.17</v>
      </c>
      <c r="K408" s="27">
        <v>0.84</v>
      </c>
      <c r="L408" s="27">
        <v>0.65</v>
      </c>
      <c r="M408" s="27">
        <v>0</v>
      </c>
      <c r="N408" s="27">
        <v>0.45</v>
      </c>
      <c r="O408" s="27">
        <v>0.16</v>
      </c>
      <c r="P408" s="27">
        <v>0.81</v>
      </c>
      <c r="Q408" s="27">
        <v>1.2</v>
      </c>
      <c r="R408" s="27">
        <v>0.63</v>
      </c>
      <c r="S408" s="27">
        <v>2</v>
      </c>
      <c r="T408" s="27">
        <v>4.32</v>
      </c>
      <c r="U408" s="27">
        <v>2.96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0.31</v>
      </c>
      <c r="G409" s="27">
        <v>1.3</v>
      </c>
      <c r="H409" s="27">
        <v>4.84</v>
      </c>
      <c r="I409" s="27">
        <v>6.68</v>
      </c>
      <c r="J409" s="27">
        <v>5.93</v>
      </c>
      <c r="K409" s="27">
        <v>4.04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0.83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1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0.77</v>
      </c>
      <c r="H410" s="27">
        <v>4.3600000000000003</v>
      </c>
      <c r="I410" s="27">
        <v>4.09</v>
      </c>
      <c r="J410" s="27">
        <v>3.4</v>
      </c>
      <c r="K410" s="27">
        <v>0.89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31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1.1399999999999999</v>
      </c>
      <c r="G411" s="27">
        <v>1.46</v>
      </c>
      <c r="H411" s="27">
        <v>3.37</v>
      </c>
      <c r="I411" s="27">
        <v>3.48</v>
      </c>
      <c r="J411" s="27">
        <v>3.35</v>
      </c>
      <c r="K411" s="27">
        <v>0.56999999999999995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0.2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31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3.62</v>
      </c>
      <c r="I412" s="27">
        <v>0.86</v>
      </c>
      <c r="J412" s="27">
        <v>2.1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31">
        <v>29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">
      <c r="A414" s="31">
        <v>30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">
      <c r="A415" s="31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1">
        <v>1</v>
      </c>
      <c r="B421" s="27">
        <v>9.99</v>
      </c>
      <c r="C421" s="27">
        <v>1.29</v>
      </c>
      <c r="D421" s="27">
        <v>0.01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</v>
      </c>
      <c r="O421" s="27">
        <v>0.12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14.64</v>
      </c>
      <c r="Y421" s="27">
        <v>16.04</v>
      </c>
    </row>
    <row r="422" spans="1:25" x14ac:dyDescent="0.2">
      <c r="A422" s="31">
        <v>2</v>
      </c>
      <c r="B422" s="27">
        <v>9.4600000000000009</v>
      </c>
      <c r="C422" s="27">
        <v>1.1000000000000001</v>
      </c>
      <c r="D422" s="27">
        <v>0.1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2.29</v>
      </c>
      <c r="V422" s="27">
        <v>15.28</v>
      </c>
      <c r="W422" s="27">
        <v>17.29</v>
      </c>
      <c r="X422" s="27">
        <v>17.7</v>
      </c>
      <c r="Y422" s="27">
        <v>16.95</v>
      </c>
    </row>
    <row r="423" spans="1:25" x14ac:dyDescent="0.2">
      <c r="A423" s="31">
        <v>3</v>
      </c>
      <c r="B423" s="27">
        <v>6.38</v>
      </c>
      <c r="C423" s="27">
        <v>2.8</v>
      </c>
      <c r="D423" s="27">
        <v>3.08</v>
      </c>
      <c r="E423" s="27">
        <v>1.36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2.63</v>
      </c>
      <c r="L423" s="27">
        <v>8.33</v>
      </c>
      <c r="M423" s="27">
        <v>13.3</v>
      </c>
      <c r="N423" s="27">
        <v>14.33</v>
      </c>
      <c r="O423" s="27">
        <v>16.59</v>
      </c>
      <c r="P423" s="27">
        <v>16.440000000000001</v>
      </c>
      <c r="Q423" s="27">
        <v>13.87</v>
      </c>
      <c r="R423" s="27">
        <v>11.31</v>
      </c>
      <c r="S423" s="27">
        <v>1.97</v>
      </c>
      <c r="T423" s="27">
        <v>0.04</v>
      </c>
      <c r="U423" s="27">
        <v>12.41</v>
      </c>
      <c r="V423" s="27">
        <v>18.23</v>
      </c>
      <c r="W423" s="27">
        <v>22.1</v>
      </c>
      <c r="X423" s="27">
        <v>29.41</v>
      </c>
      <c r="Y423" s="27">
        <v>24.6</v>
      </c>
    </row>
    <row r="424" spans="1:25" x14ac:dyDescent="0.2">
      <c r="A424" s="31">
        <v>4</v>
      </c>
      <c r="B424" s="27">
        <v>16.16</v>
      </c>
      <c r="C424" s="27">
        <v>6.37</v>
      </c>
      <c r="D424" s="27">
        <v>9.81</v>
      </c>
      <c r="E424" s="27">
        <v>8.2100000000000009</v>
      </c>
      <c r="F424" s="27">
        <v>3.86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0.02</v>
      </c>
      <c r="M424" s="27">
        <v>1.4</v>
      </c>
      <c r="N424" s="27">
        <v>0.51</v>
      </c>
      <c r="O424" s="27">
        <v>2.11</v>
      </c>
      <c r="P424" s="27">
        <v>4.95</v>
      </c>
      <c r="Q424" s="27">
        <v>2.17</v>
      </c>
      <c r="R424" s="27">
        <v>6.18</v>
      </c>
      <c r="S424" s="27">
        <v>2.78</v>
      </c>
      <c r="T424" s="27">
        <v>4.4400000000000004</v>
      </c>
      <c r="U424" s="27">
        <v>10.76</v>
      </c>
      <c r="V424" s="27">
        <v>6.47</v>
      </c>
      <c r="W424" s="27">
        <v>9.5</v>
      </c>
      <c r="X424" s="27">
        <v>26.56</v>
      </c>
      <c r="Y424" s="27">
        <v>32.72</v>
      </c>
    </row>
    <row r="425" spans="1:25" x14ac:dyDescent="0.2">
      <c r="A425" s="31">
        <v>5</v>
      </c>
      <c r="B425" s="27">
        <v>14.33</v>
      </c>
      <c r="C425" s="27">
        <v>5.51</v>
      </c>
      <c r="D425" s="27">
        <v>10.72</v>
      </c>
      <c r="E425" s="27">
        <v>9.86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3.28</v>
      </c>
      <c r="M425" s="27">
        <v>4.0599999999999996</v>
      </c>
      <c r="N425" s="27">
        <v>0</v>
      </c>
      <c r="O425" s="27">
        <v>0.22</v>
      </c>
      <c r="P425" s="27">
        <v>6.71</v>
      </c>
      <c r="Q425" s="27">
        <v>5.18</v>
      </c>
      <c r="R425" s="27">
        <v>7.56</v>
      </c>
      <c r="S425" s="27">
        <v>1.83</v>
      </c>
      <c r="T425" s="27">
        <v>3.29</v>
      </c>
      <c r="U425" s="27">
        <v>10.039999999999999</v>
      </c>
      <c r="V425" s="27">
        <v>21.35</v>
      </c>
      <c r="W425" s="27">
        <v>28.73</v>
      </c>
      <c r="X425" s="27">
        <v>23.21</v>
      </c>
      <c r="Y425" s="27">
        <v>11.29</v>
      </c>
    </row>
    <row r="426" spans="1:25" x14ac:dyDescent="0.2">
      <c r="A426" s="31">
        <v>6</v>
      </c>
      <c r="B426" s="27">
        <v>14.99</v>
      </c>
      <c r="C426" s="27">
        <v>12.65</v>
      </c>
      <c r="D426" s="27">
        <v>12.98</v>
      </c>
      <c r="E426" s="27">
        <v>11.96</v>
      </c>
      <c r="F426" s="27">
        <v>10.49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3.75</v>
      </c>
      <c r="M426" s="27">
        <v>8.4600000000000009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13.69</v>
      </c>
      <c r="W426" s="27">
        <v>18.28</v>
      </c>
      <c r="X426" s="27">
        <v>20.02</v>
      </c>
      <c r="Y426" s="27">
        <v>12.91</v>
      </c>
    </row>
    <row r="427" spans="1:25" x14ac:dyDescent="0.2">
      <c r="A427" s="31">
        <v>7</v>
      </c>
      <c r="B427" s="27">
        <v>12.67</v>
      </c>
      <c r="C427" s="27">
        <v>10.37</v>
      </c>
      <c r="D427" s="27">
        <v>10.62</v>
      </c>
      <c r="E427" s="27">
        <v>9.9</v>
      </c>
      <c r="F427" s="27">
        <v>2.29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10.55</v>
      </c>
      <c r="W427" s="27">
        <v>12.96</v>
      </c>
      <c r="X427" s="27">
        <v>25.08</v>
      </c>
      <c r="Y427" s="27">
        <v>6.18</v>
      </c>
    </row>
    <row r="428" spans="1:25" x14ac:dyDescent="0.2">
      <c r="A428" s="31">
        <v>8</v>
      </c>
      <c r="B428" s="27">
        <v>18.54</v>
      </c>
      <c r="C428" s="27">
        <v>10</v>
      </c>
      <c r="D428" s="27">
        <v>1.72</v>
      </c>
      <c r="E428" s="27">
        <v>2.58</v>
      </c>
      <c r="F428" s="27">
        <v>0.01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11.48</v>
      </c>
      <c r="Q428" s="27">
        <v>6.79</v>
      </c>
      <c r="R428" s="27">
        <v>2.31</v>
      </c>
      <c r="S428" s="27">
        <v>0</v>
      </c>
      <c r="T428" s="27">
        <v>0</v>
      </c>
      <c r="U428" s="27">
        <v>0</v>
      </c>
      <c r="V428" s="27">
        <v>0</v>
      </c>
      <c r="W428" s="27">
        <v>13.58</v>
      </c>
      <c r="X428" s="27">
        <v>20.91</v>
      </c>
      <c r="Y428" s="27">
        <v>21.4</v>
      </c>
    </row>
    <row r="429" spans="1:25" x14ac:dyDescent="0.2">
      <c r="A429" s="31">
        <v>9</v>
      </c>
      <c r="B429" s="27">
        <v>11.5</v>
      </c>
      <c r="C429" s="27">
        <v>3.15</v>
      </c>
      <c r="D429" s="27">
        <v>10.31</v>
      </c>
      <c r="E429" s="27">
        <v>8.34</v>
      </c>
      <c r="F429" s="27">
        <v>6.63</v>
      </c>
      <c r="G429" s="27">
        <v>8.89</v>
      </c>
      <c r="H429" s="27">
        <v>0.42</v>
      </c>
      <c r="I429" s="27">
        <v>0</v>
      </c>
      <c r="J429" s="27">
        <v>0</v>
      </c>
      <c r="K429" s="27">
        <v>2.2999999999999998</v>
      </c>
      <c r="L429" s="27">
        <v>3.61</v>
      </c>
      <c r="M429" s="27">
        <v>5.69</v>
      </c>
      <c r="N429" s="27">
        <v>8.19</v>
      </c>
      <c r="O429" s="27">
        <v>9.17</v>
      </c>
      <c r="P429" s="27">
        <v>17.420000000000002</v>
      </c>
      <c r="Q429" s="27">
        <v>13.57</v>
      </c>
      <c r="R429" s="27">
        <v>6.37</v>
      </c>
      <c r="S429" s="27">
        <v>0</v>
      </c>
      <c r="T429" s="27">
        <v>0</v>
      </c>
      <c r="U429" s="27">
        <v>3.87</v>
      </c>
      <c r="V429" s="27">
        <v>3.22</v>
      </c>
      <c r="W429" s="27">
        <v>13.63</v>
      </c>
      <c r="X429" s="27">
        <v>20.74</v>
      </c>
      <c r="Y429" s="27">
        <v>18.27</v>
      </c>
    </row>
    <row r="430" spans="1:25" x14ac:dyDescent="0.2">
      <c r="A430" s="31">
        <v>10</v>
      </c>
      <c r="B430" s="27">
        <v>18.559999999999999</v>
      </c>
      <c r="C430" s="27">
        <v>9.11</v>
      </c>
      <c r="D430" s="27">
        <v>39.4</v>
      </c>
      <c r="E430" s="27">
        <v>39.799999999999997</v>
      </c>
      <c r="F430" s="27">
        <v>94.21</v>
      </c>
      <c r="G430" s="27">
        <v>0</v>
      </c>
      <c r="H430" s="27">
        <v>0</v>
      </c>
      <c r="I430" s="27">
        <v>0</v>
      </c>
      <c r="J430" s="27">
        <v>0.37</v>
      </c>
      <c r="K430" s="27">
        <v>6.55</v>
      </c>
      <c r="L430" s="27">
        <v>6.16</v>
      </c>
      <c r="M430" s="27">
        <v>12.49</v>
      </c>
      <c r="N430" s="27">
        <v>8.6300000000000008</v>
      </c>
      <c r="O430" s="27">
        <v>11.91</v>
      </c>
      <c r="P430" s="27">
        <v>12.53</v>
      </c>
      <c r="Q430" s="27">
        <v>13.9</v>
      </c>
      <c r="R430" s="27">
        <v>13.06</v>
      </c>
      <c r="S430" s="27">
        <v>9.0299999999999994</v>
      </c>
      <c r="T430" s="27">
        <v>0</v>
      </c>
      <c r="U430" s="27">
        <v>4.6900000000000004</v>
      </c>
      <c r="V430" s="27">
        <v>5.83</v>
      </c>
      <c r="W430" s="27">
        <v>9.68</v>
      </c>
      <c r="X430" s="27">
        <v>26.47</v>
      </c>
      <c r="Y430" s="27">
        <v>34.86</v>
      </c>
    </row>
    <row r="431" spans="1:25" x14ac:dyDescent="0.2">
      <c r="A431" s="31">
        <v>11</v>
      </c>
      <c r="B431" s="27">
        <v>9.4600000000000009</v>
      </c>
      <c r="C431" s="27">
        <v>0.08</v>
      </c>
      <c r="D431" s="27">
        <v>0.83</v>
      </c>
      <c r="E431" s="27">
        <v>0</v>
      </c>
      <c r="F431" s="27">
        <v>1.34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0.42</v>
      </c>
      <c r="X431" s="27">
        <v>6.23</v>
      </c>
      <c r="Y431" s="27">
        <v>11.28</v>
      </c>
    </row>
    <row r="432" spans="1:25" x14ac:dyDescent="0.2">
      <c r="A432" s="31">
        <v>12</v>
      </c>
      <c r="B432" s="27">
        <v>5.66</v>
      </c>
      <c r="C432" s="27">
        <v>3.5</v>
      </c>
      <c r="D432" s="27">
        <v>0</v>
      </c>
      <c r="E432" s="27">
        <v>0.01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0.53</v>
      </c>
      <c r="P432" s="27">
        <v>5.33</v>
      </c>
      <c r="Q432" s="27">
        <v>3.29</v>
      </c>
      <c r="R432" s="27">
        <v>10.77</v>
      </c>
      <c r="S432" s="27">
        <v>0</v>
      </c>
      <c r="T432" s="27">
        <v>0</v>
      </c>
      <c r="U432" s="27">
        <v>6.71</v>
      </c>
      <c r="V432" s="27">
        <v>11.56</v>
      </c>
      <c r="W432" s="27">
        <v>29.43</v>
      </c>
      <c r="X432" s="27">
        <v>19.34</v>
      </c>
      <c r="Y432" s="27">
        <v>15.91</v>
      </c>
    </row>
    <row r="433" spans="1:25" x14ac:dyDescent="0.2">
      <c r="A433" s="31">
        <v>13</v>
      </c>
      <c r="B433" s="27">
        <v>5.16</v>
      </c>
      <c r="C433" s="27">
        <v>10.86</v>
      </c>
      <c r="D433" s="27">
        <v>11.34</v>
      </c>
      <c r="E433" s="27">
        <v>9.42</v>
      </c>
      <c r="F433" s="27">
        <v>15.6</v>
      </c>
      <c r="G433" s="27">
        <v>0</v>
      </c>
      <c r="H433" s="27">
        <v>0</v>
      </c>
      <c r="I433" s="27">
        <v>0</v>
      </c>
      <c r="J433" s="27">
        <v>0</v>
      </c>
      <c r="K433" s="27">
        <v>5.88</v>
      </c>
      <c r="L433" s="27">
        <v>23.98</v>
      </c>
      <c r="M433" s="27">
        <v>35.54</v>
      </c>
      <c r="N433" s="27">
        <v>19.62</v>
      </c>
      <c r="O433" s="27">
        <v>26.48</v>
      </c>
      <c r="P433" s="27">
        <v>27.69</v>
      </c>
      <c r="Q433" s="27">
        <v>28.16</v>
      </c>
      <c r="R433" s="27">
        <v>17.8</v>
      </c>
      <c r="S433" s="27">
        <v>0.02</v>
      </c>
      <c r="T433" s="27">
        <v>0</v>
      </c>
      <c r="U433" s="27">
        <v>22.71</v>
      </c>
      <c r="V433" s="27">
        <v>32</v>
      </c>
      <c r="W433" s="27">
        <v>32.770000000000003</v>
      </c>
      <c r="X433" s="27">
        <v>19.52</v>
      </c>
      <c r="Y433" s="27">
        <v>12.57</v>
      </c>
    </row>
    <row r="434" spans="1:25" x14ac:dyDescent="0.2">
      <c r="A434" s="31">
        <v>14</v>
      </c>
      <c r="B434" s="27">
        <v>6.96</v>
      </c>
      <c r="C434" s="27">
        <v>15.73</v>
      </c>
      <c r="D434" s="27">
        <v>17.78</v>
      </c>
      <c r="E434" s="27">
        <v>3.53</v>
      </c>
      <c r="F434" s="27">
        <v>3.42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1.29</v>
      </c>
      <c r="N434" s="27">
        <v>0</v>
      </c>
      <c r="O434" s="27">
        <v>0</v>
      </c>
      <c r="P434" s="27">
        <v>6.76</v>
      </c>
      <c r="Q434" s="27">
        <v>7.35</v>
      </c>
      <c r="R434" s="27">
        <v>4.5999999999999996</v>
      </c>
      <c r="S434" s="27">
        <v>0</v>
      </c>
      <c r="T434" s="27">
        <v>0</v>
      </c>
      <c r="U434" s="27">
        <v>2.7</v>
      </c>
      <c r="V434" s="27">
        <v>5.27</v>
      </c>
      <c r="W434" s="27">
        <v>8.06</v>
      </c>
      <c r="X434" s="27">
        <v>7.41</v>
      </c>
      <c r="Y434" s="27">
        <v>3.25</v>
      </c>
    </row>
    <row r="435" spans="1:25" x14ac:dyDescent="0.2">
      <c r="A435" s="31">
        <v>15</v>
      </c>
      <c r="B435" s="27">
        <v>9.4499999999999993</v>
      </c>
      <c r="C435" s="27">
        <v>8.61</v>
      </c>
      <c r="D435" s="27">
        <v>19.940000000000001</v>
      </c>
      <c r="E435" s="27">
        <v>19.47</v>
      </c>
      <c r="F435" s="27">
        <v>13.85</v>
      </c>
      <c r="G435" s="27">
        <v>0.63</v>
      </c>
      <c r="H435" s="27">
        <v>0</v>
      </c>
      <c r="I435" s="27">
        <v>0</v>
      </c>
      <c r="J435" s="27">
        <v>0</v>
      </c>
      <c r="K435" s="27">
        <v>0</v>
      </c>
      <c r="L435" s="27">
        <v>1.86</v>
      </c>
      <c r="M435" s="27">
        <v>3.24</v>
      </c>
      <c r="N435" s="27">
        <v>9.9</v>
      </c>
      <c r="O435" s="27">
        <v>10.64</v>
      </c>
      <c r="P435" s="27">
        <v>18.579999999999998</v>
      </c>
      <c r="Q435" s="27">
        <v>17.95</v>
      </c>
      <c r="R435" s="27">
        <v>16.02</v>
      </c>
      <c r="S435" s="27">
        <v>11.96</v>
      </c>
      <c r="T435" s="27">
        <v>0.53</v>
      </c>
      <c r="U435" s="27">
        <v>7.74</v>
      </c>
      <c r="V435" s="27">
        <v>10.11</v>
      </c>
      <c r="W435" s="27">
        <v>8.65</v>
      </c>
      <c r="X435" s="27">
        <v>15.04</v>
      </c>
      <c r="Y435" s="27">
        <v>18.02</v>
      </c>
    </row>
    <row r="436" spans="1:25" x14ac:dyDescent="0.2">
      <c r="A436" s="31">
        <v>16</v>
      </c>
      <c r="B436" s="27">
        <v>22.47</v>
      </c>
      <c r="C436" s="27">
        <v>18.600000000000001</v>
      </c>
      <c r="D436" s="27">
        <v>13.92</v>
      </c>
      <c r="E436" s="27">
        <v>6.96</v>
      </c>
      <c r="F436" s="27">
        <v>7.15</v>
      </c>
      <c r="G436" s="27">
        <v>13.22</v>
      </c>
      <c r="H436" s="27">
        <v>0.08</v>
      </c>
      <c r="I436" s="27">
        <v>0.36</v>
      </c>
      <c r="J436" s="27">
        <v>0</v>
      </c>
      <c r="K436" s="27">
        <v>2.2400000000000002</v>
      </c>
      <c r="L436" s="27">
        <v>3.7</v>
      </c>
      <c r="M436" s="27">
        <v>6.77</v>
      </c>
      <c r="N436" s="27">
        <v>12.47</v>
      </c>
      <c r="O436" s="27">
        <v>12.29</v>
      </c>
      <c r="P436" s="27">
        <v>3.9</v>
      </c>
      <c r="Q436" s="27">
        <v>2.94</v>
      </c>
      <c r="R436" s="27">
        <v>0.33</v>
      </c>
      <c r="S436" s="27">
        <v>0</v>
      </c>
      <c r="T436" s="27">
        <v>0</v>
      </c>
      <c r="U436" s="27">
        <v>9.48</v>
      </c>
      <c r="V436" s="27">
        <v>16.73</v>
      </c>
      <c r="W436" s="27">
        <v>18.649999999999999</v>
      </c>
      <c r="X436" s="27">
        <v>12.05</v>
      </c>
      <c r="Y436" s="27">
        <v>14.34</v>
      </c>
    </row>
    <row r="437" spans="1:25" x14ac:dyDescent="0.2">
      <c r="A437" s="31">
        <v>17</v>
      </c>
      <c r="B437" s="27">
        <v>17.739999999999998</v>
      </c>
      <c r="C437" s="27">
        <v>23.49</v>
      </c>
      <c r="D437" s="27">
        <v>21.3</v>
      </c>
      <c r="E437" s="27">
        <v>19</v>
      </c>
      <c r="F437" s="27">
        <v>15.06</v>
      </c>
      <c r="G437" s="27">
        <v>0</v>
      </c>
      <c r="H437" s="27">
        <v>0</v>
      </c>
      <c r="I437" s="27">
        <v>0</v>
      </c>
      <c r="J437" s="27">
        <v>0</v>
      </c>
      <c r="K437" s="27">
        <v>9.24</v>
      </c>
      <c r="L437" s="27">
        <v>16.809999999999999</v>
      </c>
      <c r="M437" s="27">
        <v>20.6</v>
      </c>
      <c r="N437" s="27">
        <v>28.41</v>
      </c>
      <c r="O437" s="27">
        <v>27.71</v>
      </c>
      <c r="P437" s="27">
        <v>28.27</v>
      </c>
      <c r="Q437" s="27">
        <v>24.65</v>
      </c>
      <c r="R437" s="27">
        <v>17.63</v>
      </c>
      <c r="S437" s="27">
        <v>9.8699999999999992</v>
      </c>
      <c r="T437" s="27">
        <v>0</v>
      </c>
      <c r="U437" s="27">
        <v>13.06</v>
      </c>
      <c r="V437" s="27">
        <v>32.15</v>
      </c>
      <c r="W437" s="27">
        <v>33.97</v>
      </c>
      <c r="X437" s="27">
        <v>60.43</v>
      </c>
      <c r="Y437" s="27">
        <v>51.03</v>
      </c>
    </row>
    <row r="438" spans="1:25" x14ac:dyDescent="0.2">
      <c r="A438" s="31">
        <v>18</v>
      </c>
      <c r="B438" s="27">
        <v>30.97</v>
      </c>
      <c r="C438" s="27">
        <v>42.2</v>
      </c>
      <c r="D438" s="27">
        <v>37.869999999999997</v>
      </c>
      <c r="E438" s="27">
        <v>15.37</v>
      </c>
      <c r="F438" s="27">
        <v>1.69</v>
      </c>
      <c r="G438" s="27">
        <v>0.02</v>
      </c>
      <c r="H438" s="27">
        <v>0</v>
      </c>
      <c r="I438" s="27">
        <v>0</v>
      </c>
      <c r="J438" s="27">
        <v>0</v>
      </c>
      <c r="K438" s="27">
        <v>1.68</v>
      </c>
      <c r="L438" s="27">
        <v>16.64</v>
      </c>
      <c r="M438" s="27">
        <v>15.8</v>
      </c>
      <c r="N438" s="27">
        <v>16.149999999999999</v>
      </c>
      <c r="O438" s="27">
        <v>16.75</v>
      </c>
      <c r="P438" s="27">
        <v>17.059999999999999</v>
      </c>
      <c r="Q438" s="27">
        <v>9.25</v>
      </c>
      <c r="R438" s="27">
        <v>11.61</v>
      </c>
      <c r="S438" s="27">
        <v>5.53</v>
      </c>
      <c r="T438" s="27">
        <v>0</v>
      </c>
      <c r="U438" s="27">
        <v>4.87</v>
      </c>
      <c r="V438" s="27">
        <v>13.73</v>
      </c>
      <c r="W438" s="27">
        <v>20.98</v>
      </c>
      <c r="X438" s="27">
        <v>22.3</v>
      </c>
      <c r="Y438" s="27">
        <v>38.39</v>
      </c>
    </row>
    <row r="439" spans="1:25" x14ac:dyDescent="0.2">
      <c r="A439" s="31">
        <v>19</v>
      </c>
      <c r="B439" s="27">
        <v>8.6199999999999992</v>
      </c>
      <c r="C439" s="27">
        <v>9.4499999999999993</v>
      </c>
      <c r="D439" s="27">
        <v>0.69</v>
      </c>
      <c r="E439" s="27">
        <v>0</v>
      </c>
      <c r="F439" s="27">
        <v>3.21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0.27</v>
      </c>
      <c r="M439" s="27">
        <v>1.17</v>
      </c>
      <c r="N439" s="27">
        <v>10.39</v>
      </c>
      <c r="O439" s="27">
        <v>11.98</v>
      </c>
      <c r="P439" s="27">
        <v>16.59</v>
      </c>
      <c r="Q439" s="27">
        <v>14.33</v>
      </c>
      <c r="R439" s="27">
        <v>10.76</v>
      </c>
      <c r="S439" s="27">
        <v>6.07</v>
      </c>
      <c r="T439" s="27">
        <v>0</v>
      </c>
      <c r="U439" s="27">
        <v>6.73</v>
      </c>
      <c r="V439" s="27">
        <v>13.9</v>
      </c>
      <c r="W439" s="27">
        <v>12.47</v>
      </c>
      <c r="X439" s="27">
        <v>7.48</v>
      </c>
      <c r="Y439" s="27">
        <v>6.62</v>
      </c>
    </row>
    <row r="440" spans="1:25" x14ac:dyDescent="0.2">
      <c r="A440" s="31">
        <v>20</v>
      </c>
      <c r="B440" s="27">
        <v>4.6399999999999997</v>
      </c>
      <c r="C440" s="27">
        <v>3.72</v>
      </c>
      <c r="D440" s="27">
        <v>0.48</v>
      </c>
      <c r="E440" s="27">
        <v>0</v>
      </c>
      <c r="F440" s="27">
        <v>1.32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2.4</v>
      </c>
      <c r="M440" s="27">
        <v>3.96</v>
      </c>
      <c r="N440" s="27">
        <v>0.37</v>
      </c>
      <c r="O440" s="27">
        <v>2.3199999999999998</v>
      </c>
      <c r="P440" s="27">
        <v>13.38</v>
      </c>
      <c r="Q440" s="27">
        <v>9.5399999999999991</v>
      </c>
      <c r="R440" s="27">
        <v>5.04</v>
      </c>
      <c r="S440" s="27">
        <v>0</v>
      </c>
      <c r="T440" s="27">
        <v>0</v>
      </c>
      <c r="U440" s="27">
        <v>0</v>
      </c>
      <c r="V440" s="27">
        <v>10.8</v>
      </c>
      <c r="W440" s="27">
        <v>13.27</v>
      </c>
      <c r="X440" s="27">
        <v>27.08</v>
      </c>
      <c r="Y440" s="27">
        <v>17.07</v>
      </c>
    </row>
    <row r="441" spans="1:25" x14ac:dyDescent="0.2">
      <c r="A441" s="31">
        <v>21</v>
      </c>
      <c r="B441" s="27">
        <v>8.5399999999999991</v>
      </c>
      <c r="C441" s="27">
        <v>14.93</v>
      </c>
      <c r="D441" s="27">
        <v>7.17</v>
      </c>
      <c r="E441" s="27">
        <v>0</v>
      </c>
      <c r="F441" s="27">
        <v>4.08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0.1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1.69</v>
      </c>
      <c r="W441" s="27">
        <v>3.84</v>
      </c>
      <c r="X441" s="27">
        <v>17.62</v>
      </c>
      <c r="Y441" s="27">
        <v>46.71</v>
      </c>
    </row>
    <row r="442" spans="1:25" x14ac:dyDescent="0.2">
      <c r="A442" s="31">
        <v>22</v>
      </c>
      <c r="B442" s="27">
        <v>3.26</v>
      </c>
      <c r="C442" s="27">
        <v>1.5</v>
      </c>
      <c r="D442" s="27">
        <v>5.09</v>
      </c>
      <c r="E442" s="27">
        <v>0.56999999999999995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0.01</v>
      </c>
      <c r="L442" s="27">
        <v>1.1100000000000001</v>
      </c>
      <c r="M442" s="27">
        <v>1.46</v>
      </c>
      <c r="N442" s="27">
        <v>2.13</v>
      </c>
      <c r="O442" s="27">
        <v>2.84</v>
      </c>
      <c r="P442" s="27">
        <v>9.27</v>
      </c>
      <c r="Q442" s="27">
        <v>8.67</v>
      </c>
      <c r="R442" s="27">
        <v>0.43</v>
      </c>
      <c r="S442" s="27">
        <v>0</v>
      </c>
      <c r="T442" s="27">
        <v>0</v>
      </c>
      <c r="U442" s="27">
        <v>0</v>
      </c>
      <c r="V442" s="27">
        <v>0.03</v>
      </c>
      <c r="W442" s="27">
        <v>2.4500000000000002</v>
      </c>
      <c r="X442" s="27">
        <v>35.61</v>
      </c>
      <c r="Y442" s="27">
        <v>30.53</v>
      </c>
    </row>
    <row r="443" spans="1:25" x14ac:dyDescent="0.2">
      <c r="A443" s="31">
        <v>23</v>
      </c>
      <c r="B443" s="27">
        <v>1.0900000000000001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0.01</v>
      </c>
      <c r="W443" s="27">
        <v>0</v>
      </c>
      <c r="X443" s="27">
        <v>0</v>
      </c>
      <c r="Y443" s="27">
        <v>2.15</v>
      </c>
    </row>
    <row r="444" spans="1:25" x14ac:dyDescent="0.2">
      <c r="A444" s="31">
        <v>24</v>
      </c>
      <c r="B444" s="27">
        <v>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2.1800000000000002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8.9</v>
      </c>
      <c r="W444" s="27">
        <v>14.75</v>
      </c>
      <c r="X444" s="27">
        <v>25.75</v>
      </c>
      <c r="Y444" s="27">
        <v>41.4</v>
      </c>
    </row>
    <row r="445" spans="1:25" x14ac:dyDescent="0.2">
      <c r="A445" s="31">
        <v>25</v>
      </c>
      <c r="B445" s="27">
        <v>26.41</v>
      </c>
      <c r="C445" s="27">
        <v>21.04</v>
      </c>
      <c r="D445" s="27">
        <v>13.96</v>
      </c>
      <c r="E445" s="27">
        <v>1.03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2.4900000000000002</v>
      </c>
      <c r="M445" s="27">
        <v>2.15</v>
      </c>
      <c r="N445" s="27">
        <v>9.4700000000000006</v>
      </c>
      <c r="O445" s="27">
        <v>8.2200000000000006</v>
      </c>
      <c r="P445" s="27">
        <v>12.7</v>
      </c>
      <c r="Q445" s="27">
        <v>11.75</v>
      </c>
      <c r="R445" s="27">
        <v>15.91</v>
      </c>
      <c r="S445" s="27">
        <v>11.29</v>
      </c>
      <c r="T445" s="27">
        <v>0</v>
      </c>
      <c r="U445" s="27">
        <v>2.17</v>
      </c>
      <c r="V445" s="27">
        <v>39.5</v>
      </c>
      <c r="W445" s="27">
        <v>45.38</v>
      </c>
      <c r="X445" s="27">
        <v>141.38999999999999</v>
      </c>
      <c r="Y445" s="27">
        <v>129.79</v>
      </c>
    </row>
    <row r="446" spans="1:25" x14ac:dyDescent="0.2">
      <c r="A446" s="31">
        <v>26</v>
      </c>
      <c r="B446" s="27">
        <v>36.86</v>
      </c>
      <c r="C446" s="27">
        <v>35.99</v>
      </c>
      <c r="D446" s="27">
        <v>28.48</v>
      </c>
      <c r="E446" s="27">
        <v>12.94</v>
      </c>
      <c r="F446" s="27">
        <v>6.55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12.78</v>
      </c>
      <c r="M446" s="27">
        <v>12.36</v>
      </c>
      <c r="N446" s="27">
        <v>8.26</v>
      </c>
      <c r="O446" s="27">
        <v>10.59</v>
      </c>
      <c r="P446" s="27">
        <v>18.77</v>
      </c>
      <c r="Q446" s="27">
        <v>13.21</v>
      </c>
      <c r="R446" s="27">
        <v>10.75</v>
      </c>
      <c r="S446" s="27">
        <v>8.07</v>
      </c>
      <c r="T446" s="27">
        <v>3.53</v>
      </c>
      <c r="U446" s="27">
        <v>3.88</v>
      </c>
      <c r="V446" s="27">
        <v>19.96</v>
      </c>
      <c r="W446" s="27">
        <v>21.55</v>
      </c>
      <c r="X446" s="27">
        <v>20.25</v>
      </c>
      <c r="Y446" s="27">
        <v>29.67</v>
      </c>
    </row>
    <row r="447" spans="1:25" x14ac:dyDescent="0.2">
      <c r="A447" s="31">
        <v>27</v>
      </c>
      <c r="B447" s="27">
        <v>3.81</v>
      </c>
      <c r="C447" s="27">
        <v>8.19</v>
      </c>
      <c r="D447" s="27">
        <v>8.33</v>
      </c>
      <c r="E447" s="27">
        <v>3.56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15.37</v>
      </c>
      <c r="M447" s="27">
        <v>14.38</v>
      </c>
      <c r="N447" s="27">
        <v>17.55</v>
      </c>
      <c r="O447" s="27">
        <v>18.79</v>
      </c>
      <c r="P447" s="27">
        <v>24.88</v>
      </c>
      <c r="Q447" s="27">
        <v>19.53</v>
      </c>
      <c r="R447" s="27">
        <v>21.35</v>
      </c>
      <c r="S447" s="27">
        <v>17.22</v>
      </c>
      <c r="T447" s="27">
        <v>0</v>
      </c>
      <c r="U447" s="27">
        <v>0.6</v>
      </c>
      <c r="V447" s="27">
        <v>16.989999999999998</v>
      </c>
      <c r="W447" s="27">
        <v>14.78</v>
      </c>
      <c r="X447" s="27">
        <v>16.670000000000002</v>
      </c>
      <c r="Y447" s="27">
        <v>16.21</v>
      </c>
    </row>
    <row r="448" spans="1:25" x14ac:dyDescent="0.2">
      <c r="A448" s="31">
        <v>28</v>
      </c>
      <c r="B448" s="27">
        <v>12.74</v>
      </c>
      <c r="C448" s="27">
        <v>10.09</v>
      </c>
      <c r="D448" s="27">
        <v>4.99</v>
      </c>
      <c r="E448" s="27">
        <v>2.12</v>
      </c>
      <c r="F448" s="27">
        <v>6.48</v>
      </c>
      <c r="G448" s="27">
        <v>1.5</v>
      </c>
      <c r="H448" s="27">
        <v>0</v>
      </c>
      <c r="I448" s="27">
        <v>0</v>
      </c>
      <c r="J448" s="27">
        <v>0</v>
      </c>
      <c r="K448" s="27">
        <v>4.22</v>
      </c>
      <c r="L448" s="27">
        <v>14.34</v>
      </c>
      <c r="M448" s="27">
        <v>17.28</v>
      </c>
      <c r="N448" s="27">
        <v>26.24</v>
      </c>
      <c r="O448" s="27">
        <v>26.42</v>
      </c>
      <c r="P448" s="27">
        <v>31.95</v>
      </c>
      <c r="Q448" s="27">
        <v>26.7</v>
      </c>
      <c r="R448" s="27">
        <v>26.78</v>
      </c>
      <c r="S448" s="27">
        <v>17.170000000000002</v>
      </c>
      <c r="T448" s="27">
        <v>14.52</v>
      </c>
      <c r="U448" s="27">
        <v>24.8</v>
      </c>
      <c r="V448" s="27">
        <v>32.15</v>
      </c>
      <c r="W448" s="27">
        <v>32.15</v>
      </c>
      <c r="X448" s="27">
        <v>22.56</v>
      </c>
      <c r="Y448" s="27">
        <v>39.799999999999997</v>
      </c>
    </row>
    <row r="449" spans="1:25" x14ac:dyDescent="0.2">
      <c r="A449" s="31">
        <v>29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">
      <c r="A450" s="31">
        <v>30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">
      <c r="A451" s="31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1">
        <v>1</v>
      </c>
      <c r="B455" s="27">
        <v>9.17</v>
      </c>
      <c r="C455" s="27">
        <v>1.18</v>
      </c>
      <c r="D455" s="27">
        <v>0.01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0.19</v>
      </c>
      <c r="O455" s="27">
        <v>0.11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13.44</v>
      </c>
      <c r="Y455" s="27">
        <v>14.73</v>
      </c>
    </row>
    <row r="456" spans="1:25" x14ac:dyDescent="0.2">
      <c r="A456" s="31">
        <v>2</v>
      </c>
      <c r="B456" s="27">
        <v>8.69</v>
      </c>
      <c r="C456" s="27">
        <v>1.01</v>
      </c>
      <c r="D456" s="27">
        <v>0.09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2.1</v>
      </c>
      <c r="V456" s="27">
        <v>14.03</v>
      </c>
      <c r="W456" s="27">
        <v>15.88</v>
      </c>
      <c r="X456" s="27">
        <v>16.25</v>
      </c>
      <c r="Y456" s="27">
        <v>15.56</v>
      </c>
    </row>
    <row r="457" spans="1:25" x14ac:dyDescent="0.2">
      <c r="A457" s="31">
        <v>3</v>
      </c>
      <c r="B457" s="27">
        <v>5.85</v>
      </c>
      <c r="C457" s="27">
        <v>2.57</v>
      </c>
      <c r="D457" s="27">
        <v>2.83</v>
      </c>
      <c r="E457" s="27">
        <v>1.25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2.41</v>
      </c>
      <c r="L457" s="27">
        <v>7.65</v>
      </c>
      <c r="M457" s="27">
        <v>12.22</v>
      </c>
      <c r="N457" s="27">
        <v>13.16</v>
      </c>
      <c r="O457" s="27">
        <v>15.24</v>
      </c>
      <c r="P457" s="27">
        <v>15.09</v>
      </c>
      <c r="Q457" s="27">
        <v>12.74</v>
      </c>
      <c r="R457" s="27">
        <v>10.39</v>
      </c>
      <c r="S457" s="27">
        <v>1.81</v>
      </c>
      <c r="T457" s="27">
        <v>0.04</v>
      </c>
      <c r="U457" s="27">
        <v>11.39</v>
      </c>
      <c r="V457" s="27">
        <v>16.739999999999998</v>
      </c>
      <c r="W457" s="27">
        <v>20.3</v>
      </c>
      <c r="X457" s="27">
        <v>27.01</v>
      </c>
      <c r="Y457" s="27">
        <v>22.58</v>
      </c>
    </row>
    <row r="458" spans="1:25" x14ac:dyDescent="0.2">
      <c r="A458" s="31">
        <v>4</v>
      </c>
      <c r="B458" s="27">
        <v>14.84</v>
      </c>
      <c r="C458" s="27">
        <v>5.85</v>
      </c>
      <c r="D458" s="27">
        <v>9.01</v>
      </c>
      <c r="E458" s="27">
        <v>7.54</v>
      </c>
      <c r="F458" s="27">
        <v>3.55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0.02</v>
      </c>
      <c r="M458" s="27">
        <v>1.28</v>
      </c>
      <c r="N458" s="27">
        <v>0.47</v>
      </c>
      <c r="O458" s="27">
        <v>1.94</v>
      </c>
      <c r="P458" s="27">
        <v>4.54</v>
      </c>
      <c r="Q458" s="27">
        <v>1.99</v>
      </c>
      <c r="R458" s="27">
        <v>5.67</v>
      </c>
      <c r="S458" s="27">
        <v>2.56</v>
      </c>
      <c r="T458" s="27">
        <v>4.08</v>
      </c>
      <c r="U458" s="27">
        <v>9.8800000000000008</v>
      </c>
      <c r="V458" s="27">
        <v>5.94</v>
      </c>
      <c r="W458" s="27">
        <v>8.7200000000000006</v>
      </c>
      <c r="X458" s="27">
        <v>24.39</v>
      </c>
      <c r="Y458" s="27">
        <v>30.05</v>
      </c>
    </row>
    <row r="459" spans="1:25" x14ac:dyDescent="0.2">
      <c r="A459" s="31">
        <v>5</v>
      </c>
      <c r="B459" s="27">
        <v>13.15</v>
      </c>
      <c r="C459" s="27">
        <v>5.0599999999999996</v>
      </c>
      <c r="D459" s="27">
        <v>9.84</v>
      </c>
      <c r="E459" s="27">
        <v>9.06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3.01</v>
      </c>
      <c r="M459" s="27">
        <v>3.73</v>
      </c>
      <c r="N459" s="27">
        <v>0</v>
      </c>
      <c r="O459" s="27">
        <v>0.2</v>
      </c>
      <c r="P459" s="27">
        <v>6.16</v>
      </c>
      <c r="Q459" s="27">
        <v>4.75</v>
      </c>
      <c r="R459" s="27">
        <v>6.94</v>
      </c>
      <c r="S459" s="27">
        <v>1.68</v>
      </c>
      <c r="T459" s="27">
        <v>3.02</v>
      </c>
      <c r="U459" s="27">
        <v>9.2200000000000006</v>
      </c>
      <c r="V459" s="27">
        <v>19.61</v>
      </c>
      <c r="W459" s="27">
        <v>26.39</v>
      </c>
      <c r="X459" s="27">
        <v>21.31</v>
      </c>
      <c r="Y459" s="27">
        <v>10.36</v>
      </c>
    </row>
    <row r="460" spans="1:25" x14ac:dyDescent="0.2">
      <c r="A460" s="31">
        <v>6</v>
      </c>
      <c r="B460" s="27">
        <v>13.77</v>
      </c>
      <c r="C460" s="27">
        <v>11.61</v>
      </c>
      <c r="D460" s="27">
        <v>11.92</v>
      </c>
      <c r="E460" s="27">
        <v>10.98</v>
      </c>
      <c r="F460" s="27">
        <v>9.64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3.44</v>
      </c>
      <c r="M460" s="27">
        <v>7.77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12.57</v>
      </c>
      <c r="W460" s="27">
        <v>16.79</v>
      </c>
      <c r="X460" s="27">
        <v>18.38</v>
      </c>
      <c r="Y460" s="27">
        <v>11.85</v>
      </c>
    </row>
    <row r="461" spans="1:25" x14ac:dyDescent="0.2">
      <c r="A461" s="31">
        <v>7</v>
      </c>
      <c r="B461" s="27">
        <v>11.64</v>
      </c>
      <c r="C461" s="27">
        <v>9.52</v>
      </c>
      <c r="D461" s="27">
        <v>9.75</v>
      </c>
      <c r="E461" s="27">
        <v>9.09</v>
      </c>
      <c r="F461" s="27">
        <v>2.1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9.69</v>
      </c>
      <c r="W461" s="27">
        <v>11.9</v>
      </c>
      <c r="X461" s="27">
        <v>23.03</v>
      </c>
      <c r="Y461" s="27">
        <v>5.68</v>
      </c>
    </row>
    <row r="462" spans="1:25" x14ac:dyDescent="0.2">
      <c r="A462" s="31">
        <v>8</v>
      </c>
      <c r="B462" s="27">
        <v>17.03</v>
      </c>
      <c r="C462" s="27">
        <v>9.19</v>
      </c>
      <c r="D462" s="27">
        <v>1.58</v>
      </c>
      <c r="E462" s="27">
        <v>2.37</v>
      </c>
      <c r="F462" s="27">
        <v>0.01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10.54</v>
      </c>
      <c r="Q462" s="27">
        <v>6.23</v>
      </c>
      <c r="R462" s="27">
        <v>2.12</v>
      </c>
      <c r="S462" s="27">
        <v>0</v>
      </c>
      <c r="T462" s="27">
        <v>0</v>
      </c>
      <c r="U462" s="27">
        <v>0</v>
      </c>
      <c r="V462" s="27">
        <v>0</v>
      </c>
      <c r="W462" s="27">
        <v>12.47</v>
      </c>
      <c r="X462" s="27">
        <v>19.2</v>
      </c>
      <c r="Y462" s="27">
        <v>19.649999999999999</v>
      </c>
    </row>
    <row r="463" spans="1:25" x14ac:dyDescent="0.2">
      <c r="A463" s="31">
        <v>9</v>
      </c>
      <c r="B463" s="27">
        <v>10.56</v>
      </c>
      <c r="C463" s="27">
        <v>2.89</v>
      </c>
      <c r="D463" s="27">
        <v>9.4700000000000006</v>
      </c>
      <c r="E463" s="27">
        <v>7.66</v>
      </c>
      <c r="F463" s="27">
        <v>6.09</v>
      </c>
      <c r="G463" s="27">
        <v>8.17</v>
      </c>
      <c r="H463" s="27">
        <v>0.39</v>
      </c>
      <c r="I463" s="27">
        <v>0</v>
      </c>
      <c r="J463" s="27">
        <v>0</v>
      </c>
      <c r="K463" s="27">
        <v>2.12</v>
      </c>
      <c r="L463" s="27">
        <v>3.32</v>
      </c>
      <c r="M463" s="27">
        <v>5.23</v>
      </c>
      <c r="N463" s="27">
        <v>7.52</v>
      </c>
      <c r="O463" s="27">
        <v>8.42</v>
      </c>
      <c r="P463" s="27">
        <v>16</v>
      </c>
      <c r="Q463" s="27">
        <v>12.46</v>
      </c>
      <c r="R463" s="27">
        <v>5.85</v>
      </c>
      <c r="S463" s="27">
        <v>0</v>
      </c>
      <c r="T463" s="27">
        <v>0</v>
      </c>
      <c r="U463" s="27">
        <v>3.55</v>
      </c>
      <c r="V463" s="27">
        <v>2.96</v>
      </c>
      <c r="W463" s="27">
        <v>12.52</v>
      </c>
      <c r="X463" s="27">
        <v>19.04</v>
      </c>
      <c r="Y463" s="27">
        <v>16.78</v>
      </c>
    </row>
    <row r="464" spans="1:25" x14ac:dyDescent="0.2">
      <c r="A464" s="31">
        <v>10</v>
      </c>
      <c r="B464" s="27">
        <v>17.05</v>
      </c>
      <c r="C464" s="27">
        <v>8.36</v>
      </c>
      <c r="D464" s="27">
        <v>36.18</v>
      </c>
      <c r="E464" s="27">
        <v>36.549999999999997</v>
      </c>
      <c r="F464" s="27">
        <v>86.5</v>
      </c>
      <c r="G464" s="27">
        <v>0</v>
      </c>
      <c r="H464" s="27">
        <v>0</v>
      </c>
      <c r="I464" s="27">
        <v>0</v>
      </c>
      <c r="J464" s="27">
        <v>0.34</v>
      </c>
      <c r="K464" s="27">
        <v>6.02</v>
      </c>
      <c r="L464" s="27">
        <v>5.66</v>
      </c>
      <c r="M464" s="27">
        <v>11.47</v>
      </c>
      <c r="N464" s="27">
        <v>7.92</v>
      </c>
      <c r="O464" s="27">
        <v>10.94</v>
      </c>
      <c r="P464" s="27">
        <v>11.51</v>
      </c>
      <c r="Q464" s="27">
        <v>12.77</v>
      </c>
      <c r="R464" s="27">
        <v>11.99</v>
      </c>
      <c r="S464" s="27">
        <v>8.2899999999999991</v>
      </c>
      <c r="T464" s="27">
        <v>0</v>
      </c>
      <c r="U464" s="27">
        <v>4.3099999999999996</v>
      </c>
      <c r="V464" s="27">
        <v>5.35</v>
      </c>
      <c r="W464" s="27">
        <v>8.89</v>
      </c>
      <c r="X464" s="27">
        <v>24.31</v>
      </c>
      <c r="Y464" s="27">
        <v>32.01</v>
      </c>
    </row>
    <row r="465" spans="1:25" x14ac:dyDescent="0.2">
      <c r="A465" s="31">
        <v>11</v>
      </c>
      <c r="B465" s="27">
        <v>8.69</v>
      </c>
      <c r="C465" s="27">
        <v>7.0000000000000007E-2</v>
      </c>
      <c r="D465" s="27">
        <v>0.76</v>
      </c>
      <c r="E465" s="27">
        <v>0</v>
      </c>
      <c r="F465" s="27">
        <v>1.23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0.38</v>
      </c>
      <c r="X465" s="27">
        <v>5.72</v>
      </c>
      <c r="Y465" s="27">
        <v>10.36</v>
      </c>
    </row>
    <row r="466" spans="1:25" x14ac:dyDescent="0.2">
      <c r="A466" s="31">
        <v>12</v>
      </c>
      <c r="B466" s="27">
        <v>5.2</v>
      </c>
      <c r="C466" s="27">
        <v>3.21</v>
      </c>
      <c r="D466" s="27">
        <v>0</v>
      </c>
      <c r="E466" s="27">
        <v>0.01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0.49</v>
      </c>
      <c r="P466" s="27">
        <v>4.8899999999999997</v>
      </c>
      <c r="Q466" s="27">
        <v>3.03</v>
      </c>
      <c r="R466" s="27">
        <v>9.89</v>
      </c>
      <c r="S466" s="27">
        <v>0</v>
      </c>
      <c r="T466" s="27">
        <v>0</v>
      </c>
      <c r="U466" s="27">
        <v>6.16</v>
      </c>
      <c r="V466" s="27">
        <v>10.61</v>
      </c>
      <c r="W466" s="27">
        <v>27.03</v>
      </c>
      <c r="X466" s="27">
        <v>17.760000000000002</v>
      </c>
      <c r="Y466" s="27">
        <v>14.61</v>
      </c>
    </row>
    <row r="467" spans="1:25" x14ac:dyDescent="0.2">
      <c r="A467" s="31">
        <v>13</v>
      </c>
      <c r="B467" s="27">
        <v>4.7300000000000004</v>
      </c>
      <c r="C467" s="27">
        <v>9.98</v>
      </c>
      <c r="D467" s="27">
        <v>10.41</v>
      </c>
      <c r="E467" s="27">
        <v>8.65</v>
      </c>
      <c r="F467" s="27">
        <v>14.32</v>
      </c>
      <c r="G467" s="27">
        <v>0</v>
      </c>
      <c r="H467" s="27">
        <v>0</v>
      </c>
      <c r="I467" s="27">
        <v>0</v>
      </c>
      <c r="J467" s="27">
        <v>0</v>
      </c>
      <c r="K467" s="27">
        <v>5.4</v>
      </c>
      <c r="L467" s="27">
        <v>22.02</v>
      </c>
      <c r="M467" s="27">
        <v>32.630000000000003</v>
      </c>
      <c r="N467" s="27">
        <v>18.010000000000002</v>
      </c>
      <c r="O467" s="27">
        <v>24.31</v>
      </c>
      <c r="P467" s="27">
        <v>25.43</v>
      </c>
      <c r="Q467" s="27">
        <v>25.86</v>
      </c>
      <c r="R467" s="27">
        <v>16.34</v>
      </c>
      <c r="S467" s="27">
        <v>0.02</v>
      </c>
      <c r="T467" s="27">
        <v>0</v>
      </c>
      <c r="U467" s="27">
        <v>20.85</v>
      </c>
      <c r="V467" s="27">
        <v>29.38</v>
      </c>
      <c r="W467" s="27">
        <v>30.09</v>
      </c>
      <c r="X467" s="27">
        <v>17.920000000000002</v>
      </c>
      <c r="Y467" s="27">
        <v>11.54</v>
      </c>
    </row>
    <row r="468" spans="1:25" x14ac:dyDescent="0.2">
      <c r="A468" s="31">
        <v>14</v>
      </c>
      <c r="B468" s="27">
        <v>6.39</v>
      </c>
      <c r="C468" s="27">
        <v>14.45</v>
      </c>
      <c r="D468" s="27">
        <v>16.329999999999998</v>
      </c>
      <c r="E468" s="27">
        <v>3.24</v>
      </c>
      <c r="F468" s="27">
        <v>3.14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1.19</v>
      </c>
      <c r="N468" s="27">
        <v>0</v>
      </c>
      <c r="O468" s="27">
        <v>0</v>
      </c>
      <c r="P468" s="27">
        <v>6.21</v>
      </c>
      <c r="Q468" s="27">
        <v>6.75</v>
      </c>
      <c r="R468" s="27">
        <v>4.2300000000000004</v>
      </c>
      <c r="S468" s="27">
        <v>0</v>
      </c>
      <c r="T468" s="27">
        <v>0</v>
      </c>
      <c r="U468" s="27">
        <v>2.48</v>
      </c>
      <c r="V468" s="27">
        <v>4.84</v>
      </c>
      <c r="W468" s="27">
        <v>7.4</v>
      </c>
      <c r="X468" s="27">
        <v>6.81</v>
      </c>
      <c r="Y468" s="27">
        <v>2.99</v>
      </c>
    </row>
    <row r="469" spans="1:25" x14ac:dyDescent="0.2">
      <c r="A469" s="31">
        <v>15</v>
      </c>
      <c r="B469" s="27">
        <v>8.68</v>
      </c>
      <c r="C469" s="27">
        <v>7.9</v>
      </c>
      <c r="D469" s="27">
        <v>18.309999999999999</v>
      </c>
      <c r="E469" s="27">
        <v>17.87</v>
      </c>
      <c r="F469" s="27">
        <v>12.72</v>
      </c>
      <c r="G469" s="27">
        <v>0.56999999999999995</v>
      </c>
      <c r="H469" s="27">
        <v>0</v>
      </c>
      <c r="I469" s="27">
        <v>0</v>
      </c>
      <c r="J469" s="27">
        <v>0</v>
      </c>
      <c r="K469" s="27">
        <v>0</v>
      </c>
      <c r="L469" s="27">
        <v>1.71</v>
      </c>
      <c r="M469" s="27">
        <v>2.97</v>
      </c>
      <c r="N469" s="27">
        <v>9.09</v>
      </c>
      <c r="O469" s="27">
        <v>9.77</v>
      </c>
      <c r="P469" s="27">
        <v>17.059999999999999</v>
      </c>
      <c r="Q469" s="27">
        <v>16.489999999999998</v>
      </c>
      <c r="R469" s="27">
        <v>14.71</v>
      </c>
      <c r="S469" s="27">
        <v>10.98</v>
      </c>
      <c r="T469" s="27">
        <v>0.49</v>
      </c>
      <c r="U469" s="27">
        <v>7.1</v>
      </c>
      <c r="V469" s="27">
        <v>9.2899999999999991</v>
      </c>
      <c r="W469" s="27">
        <v>7.95</v>
      </c>
      <c r="X469" s="27">
        <v>13.81</v>
      </c>
      <c r="Y469" s="27">
        <v>16.55</v>
      </c>
    </row>
    <row r="470" spans="1:25" x14ac:dyDescent="0.2">
      <c r="A470" s="31">
        <v>16</v>
      </c>
      <c r="B470" s="27">
        <v>20.63</v>
      </c>
      <c r="C470" s="27">
        <v>17.079999999999998</v>
      </c>
      <c r="D470" s="27">
        <v>12.79</v>
      </c>
      <c r="E470" s="27">
        <v>6.39</v>
      </c>
      <c r="F470" s="27">
        <v>6.57</v>
      </c>
      <c r="G470" s="27">
        <v>12.14</v>
      </c>
      <c r="H470" s="27">
        <v>7.0000000000000007E-2</v>
      </c>
      <c r="I470" s="27">
        <v>0.33</v>
      </c>
      <c r="J470" s="27">
        <v>0</v>
      </c>
      <c r="K470" s="27">
        <v>2.06</v>
      </c>
      <c r="L470" s="27">
        <v>3.4</v>
      </c>
      <c r="M470" s="27">
        <v>6.22</v>
      </c>
      <c r="N470" s="27">
        <v>11.45</v>
      </c>
      <c r="O470" s="27">
        <v>11.29</v>
      </c>
      <c r="P470" s="27">
        <v>3.58</v>
      </c>
      <c r="Q470" s="27">
        <v>2.7</v>
      </c>
      <c r="R470" s="27">
        <v>0.3</v>
      </c>
      <c r="S470" s="27">
        <v>0</v>
      </c>
      <c r="T470" s="27">
        <v>0</v>
      </c>
      <c r="U470" s="27">
        <v>8.6999999999999993</v>
      </c>
      <c r="V470" s="27">
        <v>15.37</v>
      </c>
      <c r="W470" s="27">
        <v>17.12</v>
      </c>
      <c r="X470" s="27">
        <v>11.07</v>
      </c>
      <c r="Y470" s="27">
        <v>13.17</v>
      </c>
    </row>
    <row r="471" spans="1:25" x14ac:dyDescent="0.2">
      <c r="A471" s="31">
        <v>17</v>
      </c>
      <c r="B471" s="27">
        <v>16.29</v>
      </c>
      <c r="C471" s="27">
        <v>21.57</v>
      </c>
      <c r="D471" s="27">
        <v>19.55</v>
      </c>
      <c r="E471" s="27">
        <v>17.440000000000001</v>
      </c>
      <c r="F471" s="27">
        <v>13.83</v>
      </c>
      <c r="G471" s="27">
        <v>0</v>
      </c>
      <c r="H471" s="27">
        <v>0</v>
      </c>
      <c r="I471" s="27">
        <v>0</v>
      </c>
      <c r="J471" s="27">
        <v>0</v>
      </c>
      <c r="K471" s="27">
        <v>8.49</v>
      </c>
      <c r="L471" s="27">
        <v>15.44</v>
      </c>
      <c r="M471" s="27">
        <v>18.91</v>
      </c>
      <c r="N471" s="27">
        <v>26.09</v>
      </c>
      <c r="O471" s="27">
        <v>25.45</v>
      </c>
      <c r="P471" s="27">
        <v>25.96</v>
      </c>
      <c r="Q471" s="27">
        <v>22.64</v>
      </c>
      <c r="R471" s="27">
        <v>16.18</v>
      </c>
      <c r="S471" s="27">
        <v>9.07</v>
      </c>
      <c r="T471" s="27">
        <v>0</v>
      </c>
      <c r="U471" s="27">
        <v>11.99</v>
      </c>
      <c r="V471" s="27">
        <v>29.52</v>
      </c>
      <c r="W471" s="27">
        <v>31.19</v>
      </c>
      <c r="X471" s="27">
        <v>55.49</v>
      </c>
      <c r="Y471" s="27">
        <v>46.86</v>
      </c>
    </row>
    <row r="472" spans="1:25" x14ac:dyDescent="0.2">
      <c r="A472" s="31">
        <v>18</v>
      </c>
      <c r="B472" s="27">
        <v>28.43</v>
      </c>
      <c r="C472" s="27">
        <v>38.75</v>
      </c>
      <c r="D472" s="27">
        <v>34.770000000000003</v>
      </c>
      <c r="E472" s="27">
        <v>14.11</v>
      </c>
      <c r="F472" s="27">
        <v>1.55</v>
      </c>
      <c r="G472" s="27">
        <v>0.02</v>
      </c>
      <c r="H472" s="27">
        <v>0</v>
      </c>
      <c r="I472" s="27">
        <v>0</v>
      </c>
      <c r="J472" s="27">
        <v>0</v>
      </c>
      <c r="K472" s="27">
        <v>1.54</v>
      </c>
      <c r="L472" s="27">
        <v>15.28</v>
      </c>
      <c r="M472" s="27">
        <v>14.51</v>
      </c>
      <c r="N472" s="27">
        <v>14.83</v>
      </c>
      <c r="O472" s="27">
        <v>15.38</v>
      </c>
      <c r="P472" s="27">
        <v>15.66</v>
      </c>
      <c r="Q472" s="27">
        <v>8.5</v>
      </c>
      <c r="R472" s="27">
        <v>10.66</v>
      </c>
      <c r="S472" s="27">
        <v>5.08</v>
      </c>
      <c r="T472" s="27">
        <v>0</v>
      </c>
      <c r="U472" s="27">
        <v>4.47</v>
      </c>
      <c r="V472" s="27">
        <v>12.61</v>
      </c>
      <c r="W472" s="27">
        <v>19.27</v>
      </c>
      <c r="X472" s="27">
        <v>20.48</v>
      </c>
      <c r="Y472" s="27">
        <v>35.25</v>
      </c>
    </row>
    <row r="473" spans="1:25" x14ac:dyDescent="0.2">
      <c r="A473" s="31">
        <v>19</v>
      </c>
      <c r="B473" s="27">
        <v>7.92</v>
      </c>
      <c r="C473" s="27">
        <v>8.67</v>
      </c>
      <c r="D473" s="27">
        <v>0.64</v>
      </c>
      <c r="E473" s="27">
        <v>0</v>
      </c>
      <c r="F473" s="27">
        <v>2.94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0.24</v>
      </c>
      <c r="M473" s="27">
        <v>1.08</v>
      </c>
      <c r="N473" s="27">
        <v>9.5399999999999991</v>
      </c>
      <c r="O473" s="27">
        <v>11</v>
      </c>
      <c r="P473" s="27">
        <v>15.23</v>
      </c>
      <c r="Q473" s="27">
        <v>13.16</v>
      </c>
      <c r="R473" s="27">
        <v>9.8800000000000008</v>
      </c>
      <c r="S473" s="27">
        <v>5.57</v>
      </c>
      <c r="T473" s="27">
        <v>0</v>
      </c>
      <c r="U473" s="27">
        <v>6.18</v>
      </c>
      <c r="V473" s="27">
        <v>12.76</v>
      </c>
      <c r="W473" s="27">
        <v>11.45</v>
      </c>
      <c r="X473" s="27">
        <v>6.86</v>
      </c>
      <c r="Y473" s="27">
        <v>6.08</v>
      </c>
    </row>
    <row r="474" spans="1:25" x14ac:dyDescent="0.2">
      <c r="A474" s="31">
        <v>20</v>
      </c>
      <c r="B474" s="27">
        <v>4.26</v>
      </c>
      <c r="C474" s="27">
        <v>3.42</v>
      </c>
      <c r="D474" s="27">
        <v>0.44</v>
      </c>
      <c r="E474" s="27">
        <v>0</v>
      </c>
      <c r="F474" s="27">
        <v>1.21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2.2000000000000002</v>
      </c>
      <c r="M474" s="27">
        <v>3.64</v>
      </c>
      <c r="N474" s="27">
        <v>0.34</v>
      </c>
      <c r="O474" s="27">
        <v>2.13</v>
      </c>
      <c r="P474" s="27">
        <v>12.28</v>
      </c>
      <c r="Q474" s="27">
        <v>8.76</v>
      </c>
      <c r="R474" s="27">
        <v>4.63</v>
      </c>
      <c r="S474" s="27">
        <v>0</v>
      </c>
      <c r="T474" s="27">
        <v>0</v>
      </c>
      <c r="U474" s="27">
        <v>0</v>
      </c>
      <c r="V474" s="27">
        <v>9.91</v>
      </c>
      <c r="W474" s="27">
        <v>12.18</v>
      </c>
      <c r="X474" s="27">
        <v>24.87</v>
      </c>
      <c r="Y474" s="27">
        <v>15.67</v>
      </c>
    </row>
    <row r="475" spans="1:25" x14ac:dyDescent="0.2">
      <c r="A475" s="31">
        <v>21</v>
      </c>
      <c r="B475" s="27">
        <v>7.85</v>
      </c>
      <c r="C475" s="27">
        <v>13.71</v>
      </c>
      <c r="D475" s="27">
        <v>6.58</v>
      </c>
      <c r="E475" s="27">
        <v>0</v>
      </c>
      <c r="F475" s="27">
        <v>3.75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0.1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1.55</v>
      </c>
      <c r="W475" s="27">
        <v>3.52</v>
      </c>
      <c r="X475" s="27">
        <v>16.18</v>
      </c>
      <c r="Y475" s="27">
        <v>42.89</v>
      </c>
    </row>
    <row r="476" spans="1:25" x14ac:dyDescent="0.2">
      <c r="A476" s="31">
        <v>22</v>
      </c>
      <c r="B476" s="27">
        <v>2.99</v>
      </c>
      <c r="C476" s="27">
        <v>1.38</v>
      </c>
      <c r="D476" s="27">
        <v>4.67</v>
      </c>
      <c r="E476" s="27">
        <v>0.53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0.01</v>
      </c>
      <c r="L476" s="27">
        <v>1.02</v>
      </c>
      <c r="M476" s="27">
        <v>1.34</v>
      </c>
      <c r="N476" s="27">
        <v>1.95</v>
      </c>
      <c r="O476" s="27">
        <v>2.61</v>
      </c>
      <c r="P476" s="27">
        <v>8.51</v>
      </c>
      <c r="Q476" s="27">
        <v>7.96</v>
      </c>
      <c r="R476" s="27">
        <v>0.4</v>
      </c>
      <c r="S476" s="27">
        <v>0</v>
      </c>
      <c r="T476" s="27">
        <v>0</v>
      </c>
      <c r="U476" s="27">
        <v>0</v>
      </c>
      <c r="V476" s="27">
        <v>0.03</v>
      </c>
      <c r="W476" s="27">
        <v>2.25</v>
      </c>
      <c r="X476" s="27">
        <v>32.700000000000003</v>
      </c>
      <c r="Y476" s="27">
        <v>28.03</v>
      </c>
    </row>
    <row r="477" spans="1:25" x14ac:dyDescent="0.2">
      <c r="A477" s="31">
        <v>23</v>
      </c>
      <c r="B477" s="27">
        <v>1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0.01</v>
      </c>
      <c r="W477" s="27">
        <v>0</v>
      </c>
      <c r="X477" s="27">
        <v>0</v>
      </c>
      <c r="Y477" s="27">
        <v>1.97</v>
      </c>
    </row>
    <row r="478" spans="1:25" x14ac:dyDescent="0.2">
      <c r="A478" s="31">
        <v>24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2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8.17</v>
      </c>
      <c r="W478" s="27">
        <v>13.54</v>
      </c>
      <c r="X478" s="27">
        <v>23.64</v>
      </c>
      <c r="Y478" s="27">
        <v>38.020000000000003</v>
      </c>
    </row>
    <row r="479" spans="1:25" x14ac:dyDescent="0.2">
      <c r="A479" s="31">
        <v>25</v>
      </c>
      <c r="B479" s="27">
        <v>24.25</v>
      </c>
      <c r="C479" s="27">
        <v>19.32</v>
      </c>
      <c r="D479" s="27">
        <v>12.82</v>
      </c>
      <c r="E479" s="27">
        <v>0.94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2.2799999999999998</v>
      </c>
      <c r="M479" s="27">
        <v>1.98</v>
      </c>
      <c r="N479" s="27">
        <v>8.69</v>
      </c>
      <c r="O479" s="27">
        <v>7.55</v>
      </c>
      <c r="P479" s="27">
        <v>11.66</v>
      </c>
      <c r="Q479" s="27">
        <v>10.79</v>
      </c>
      <c r="R479" s="27">
        <v>14.61</v>
      </c>
      <c r="S479" s="27">
        <v>10.37</v>
      </c>
      <c r="T479" s="27">
        <v>0</v>
      </c>
      <c r="U479" s="27">
        <v>1.99</v>
      </c>
      <c r="V479" s="27">
        <v>36.270000000000003</v>
      </c>
      <c r="W479" s="27">
        <v>41.67</v>
      </c>
      <c r="X479" s="27">
        <v>129.83000000000001</v>
      </c>
      <c r="Y479" s="27">
        <v>119.18</v>
      </c>
    </row>
    <row r="480" spans="1:25" x14ac:dyDescent="0.2">
      <c r="A480" s="31">
        <v>26</v>
      </c>
      <c r="B480" s="27">
        <v>33.840000000000003</v>
      </c>
      <c r="C480" s="27">
        <v>33.049999999999997</v>
      </c>
      <c r="D480" s="27">
        <v>26.15</v>
      </c>
      <c r="E480" s="27">
        <v>11.89</v>
      </c>
      <c r="F480" s="27">
        <v>6.02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11.74</v>
      </c>
      <c r="M480" s="27">
        <v>11.35</v>
      </c>
      <c r="N480" s="27">
        <v>7.59</v>
      </c>
      <c r="O480" s="27">
        <v>9.7200000000000006</v>
      </c>
      <c r="P480" s="27">
        <v>17.23</v>
      </c>
      <c r="Q480" s="27">
        <v>12.13</v>
      </c>
      <c r="R480" s="27">
        <v>9.8699999999999992</v>
      </c>
      <c r="S480" s="27">
        <v>7.41</v>
      </c>
      <c r="T480" s="27">
        <v>3.24</v>
      </c>
      <c r="U480" s="27">
        <v>3.56</v>
      </c>
      <c r="V480" s="27">
        <v>18.329999999999998</v>
      </c>
      <c r="W480" s="27">
        <v>19.78</v>
      </c>
      <c r="X480" s="27">
        <v>18.59</v>
      </c>
      <c r="Y480" s="27">
        <v>27.24</v>
      </c>
    </row>
    <row r="481" spans="1:25" x14ac:dyDescent="0.2">
      <c r="A481" s="31">
        <v>27</v>
      </c>
      <c r="B481" s="27">
        <v>3.5</v>
      </c>
      <c r="C481" s="27">
        <v>7.52</v>
      </c>
      <c r="D481" s="27">
        <v>7.65</v>
      </c>
      <c r="E481" s="27">
        <v>3.27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14.11</v>
      </c>
      <c r="M481" s="27">
        <v>13.2</v>
      </c>
      <c r="N481" s="27">
        <v>16.11</v>
      </c>
      <c r="O481" s="27">
        <v>17.260000000000002</v>
      </c>
      <c r="P481" s="27">
        <v>22.84</v>
      </c>
      <c r="Q481" s="27">
        <v>17.940000000000001</v>
      </c>
      <c r="R481" s="27">
        <v>19.61</v>
      </c>
      <c r="S481" s="27">
        <v>15.81</v>
      </c>
      <c r="T481" s="27">
        <v>0</v>
      </c>
      <c r="U481" s="27">
        <v>0.55000000000000004</v>
      </c>
      <c r="V481" s="27">
        <v>15.6</v>
      </c>
      <c r="W481" s="27">
        <v>13.58</v>
      </c>
      <c r="X481" s="27">
        <v>15.3</v>
      </c>
      <c r="Y481" s="27">
        <v>14.89</v>
      </c>
    </row>
    <row r="482" spans="1:25" x14ac:dyDescent="0.2">
      <c r="A482" s="31">
        <v>28</v>
      </c>
      <c r="B482" s="27">
        <v>11.7</v>
      </c>
      <c r="C482" s="27">
        <v>9.26</v>
      </c>
      <c r="D482" s="27">
        <v>4.58</v>
      </c>
      <c r="E482" s="27">
        <v>1.95</v>
      </c>
      <c r="F482" s="27">
        <v>5.95</v>
      </c>
      <c r="G482" s="27">
        <v>1.38</v>
      </c>
      <c r="H482" s="27">
        <v>0</v>
      </c>
      <c r="I482" s="27">
        <v>0</v>
      </c>
      <c r="J482" s="27">
        <v>0</v>
      </c>
      <c r="K482" s="27">
        <v>3.88</v>
      </c>
      <c r="L482" s="27">
        <v>13.17</v>
      </c>
      <c r="M482" s="27">
        <v>15.86</v>
      </c>
      <c r="N482" s="27">
        <v>24.09</v>
      </c>
      <c r="O482" s="27">
        <v>24.26</v>
      </c>
      <c r="P482" s="27">
        <v>29.33</v>
      </c>
      <c r="Q482" s="27">
        <v>24.52</v>
      </c>
      <c r="R482" s="27">
        <v>24.59</v>
      </c>
      <c r="S482" s="27">
        <v>15.76</v>
      </c>
      <c r="T482" s="27">
        <v>13.33</v>
      </c>
      <c r="U482" s="27">
        <v>22.78</v>
      </c>
      <c r="V482" s="27">
        <v>29.52</v>
      </c>
      <c r="W482" s="27">
        <v>29.52</v>
      </c>
      <c r="X482" s="27">
        <v>20.71</v>
      </c>
      <c r="Y482" s="27">
        <v>36.549999999999997</v>
      </c>
    </row>
    <row r="483" spans="1:25" x14ac:dyDescent="0.2">
      <c r="A483" s="31">
        <v>29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">
      <c r="A484" s="31">
        <v>30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">
      <c r="A485" s="31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1">
        <v>1</v>
      </c>
      <c r="B489" s="27">
        <v>6.24</v>
      </c>
      <c r="C489" s="27">
        <v>0.81</v>
      </c>
      <c r="D489" s="27">
        <v>0.01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0.13</v>
      </c>
      <c r="O489" s="27">
        <v>7.0000000000000007E-2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9.15</v>
      </c>
      <c r="Y489" s="27">
        <v>10.029999999999999</v>
      </c>
    </row>
    <row r="490" spans="1:25" x14ac:dyDescent="0.2">
      <c r="A490" s="31">
        <v>2</v>
      </c>
      <c r="B490" s="27">
        <v>5.91</v>
      </c>
      <c r="C490" s="27">
        <v>0.69</v>
      </c>
      <c r="D490" s="27">
        <v>0.06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1.43</v>
      </c>
      <c r="V490" s="27">
        <v>9.5500000000000007</v>
      </c>
      <c r="W490" s="27">
        <v>10.81</v>
      </c>
      <c r="X490" s="27">
        <v>11.06</v>
      </c>
      <c r="Y490" s="27">
        <v>10.6</v>
      </c>
    </row>
    <row r="491" spans="1:25" x14ac:dyDescent="0.2">
      <c r="A491" s="31">
        <v>3</v>
      </c>
      <c r="B491" s="27">
        <v>3.99</v>
      </c>
      <c r="C491" s="27">
        <v>1.75</v>
      </c>
      <c r="D491" s="27">
        <v>1.92</v>
      </c>
      <c r="E491" s="27">
        <v>0.85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1.64</v>
      </c>
      <c r="L491" s="27">
        <v>5.21</v>
      </c>
      <c r="M491" s="27">
        <v>8.32</v>
      </c>
      <c r="N491" s="27">
        <v>8.9600000000000009</v>
      </c>
      <c r="O491" s="27">
        <v>10.37</v>
      </c>
      <c r="P491" s="27">
        <v>10.28</v>
      </c>
      <c r="Q491" s="27">
        <v>8.67</v>
      </c>
      <c r="R491" s="27">
        <v>7.07</v>
      </c>
      <c r="S491" s="27">
        <v>1.23</v>
      </c>
      <c r="T491" s="27">
        <v>0.03</v>
      </c>
      <c r="U491" s="27">
        <v>7.76</v>
      </c>
      <c r="V491" s="27">
        <v>11.4</v>
      </c>
      <c r="W491" s="27">
        <v>13.82</v>
      </c>
      <c r="X491" s="27">
        <v>18.39</v>
      </c>
      <c r="Y491" s="27">
        <v>15.38</v>
      </c>
    </row>
    <row r="492" spans="1:25" x14ac:dyDescent="0.2">
      <c r="A492" s="31">
        <v>4</v>
      </c>
      <c r="B492" s="27">
        <v>10.1</v>
      </c>
      <c r="C492" s="27">
        <v>3.98</v>
      </c>
      <c r="D492" s="27">
        <v>6.13</v>
      </c>
      <c r="E492" s="27">
        <v>5.13</v>
      </c>
      <c r="F492" s="27">
        <v>2.42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0.01</v>
      </c>
      <c r="M492" s="27">
        <v>0.87</v>
      </c>
      <c r="N492" s="27">
        <v>0.32</v>
      </c>
      <c r="O492" s="27">
        <v>1.32</v>
      </c>
      <c r="P492" s="27">
        <v>3.09</v>
      </c>
      <c r="Q492" s="27">
        <v>1.36</v>
      </c>
      <c r="R492" s="27">
        <v>3.86</v>
      </c>
      <c r="S492" s="27">
        <v>1.74</v>
      </c>
      <c r="T492" s="27">
        <v>2.78</v>
      </c>
      <c r="U492" s="27">
        <v>6.73</v>
      </c>
      <c r="V492" s="27">
        <v>4.05</v>
      </c>
      <c r="W492" s="27">
        <v>5.94</v>
      </c>
      <c r="X492" s="27">
        <v>16.61</v>
      </c>
      <c r="Y492" s="27">
        <v>20.46</v>
      </c>
    </row>
    <row r="493" spans="1:25" x14ac:dyDescent="0.2">
      <c r="A493" s="31">
        <v>5</v>
      </c>
      <c r="B493" s="27">
        <v>8.9600000000000009</v>
      </c>
      <c r="C493" s="27">
        <v>3.44</v>
      </c>
      <c r="D493" s="27">
        <v>6.7</v>
      </c>
      <c r="E493" s="27">
        <v>6.17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2.0499999999999998</v>
      </c>
      <c r="M493" s="27">
        <v>2.54</v>
      </c>
      <c r="N493" s="27">
        <v>0</v>
      </c>
      <c r="O493" s="27">
        <v>0.14000000000000001</v>
      </c>
      <c r="P493" s="27">
        <v>4.2</v>
      </c>
      <c r="Q493" s="27">
        <v>3.24</v>
      </c>
      <c r="R493" s="27">
        <v>4.72</v>
      </c>
      <c r="S493" s="27">
        <v>1.1499999999999999</v>
      </c>
      <c r="T493" s="27">
        <v>2.06</v>
      </c>
      <c r="U493" s="27">
        <v>6.28</v>
      </c>
      <c r="V493" s="27">
        <v>13.35</v>
      </c>
      <c r="W493" s="27">
        <v>17.97</v>
      </c>
      <c r="X493" s="27">
        <v>14.51</v>
      </c>
      <c r="Y493" s="27">
        <v>7.06</v>
      </c>
    </row>
    <row r="494" spans="1:25" x14ac:dyDescent="0.2">
      <c r="A494" s="31">
        <v>6</v>
      </c>
      <c r="B494" s="27">
        <v>9.3699999999999992</v>
      </c>
      <c r="C494" s="27">
        <v>7.91</v>
      </c>
      <c r="D494" s="27">
        <v>8.11</v>
      </c>
      <c r="E494" s="27">
        <v>7.48</v>
      </c>
      <c r="F494" s="27">
        <v>6.56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2.34</v>
      </c>
      <c r="M494" s="27">
        <v>5.29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8.56</v>
      </c>
      <c r="W494" s="27">
        <v>11.43</v>
      </c>
      <c r="X494" s="27">
        <v>12.52</v>
      </c>
      <c r="Y494" s="27">
        <v>8.07</v>
      </c>
    </row>
    <row r="495" spans="1:25" x14ac:dyDescent="0.2">
      <c r="A495" s="31">
        <v>7</v>
      </c>
      <c r="B495" s="27">
        <v>7.92</v>
      </c>
      <c r="C495" s="27">
        <v>6.48</v>
      </c>
      <c r="D495" s="27">
        <v>6.64</v>
      </c>
      <c r="E495" s="27">
        <v>6.19</v>
      </c>
      <c r="F495" s="27">
        <v>1.43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6.6</v>
      </c>
      <c r="W495" s="27">
        <v>8.1</v>
      </c>
      <c r="X495" s="27">
        <v>15.68</v>
      </c>
      <c r="Y495" s="27">
        <v>3.86</v>
      </c>
    </row>
    <row r="496" spans="1:25" x14ac:dyDescent="0.2">
      <c r="A496" s="31">
        <v>8</v>
      </c>
      <c r="B496" s="27">
        <v>11.59</v>
      </c>
      <c r="C496" s="27">
        <v>6.25</v>
      </c>
      <c r="D496" s="27">
        <v>1.07</v>
      </c>
      <c r="E496" s="27">
        <v>1.61</v>
      </c>
      <c r="F496" s="27">
        <v>0.01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7.18</v>
      </c>
      <c r="Q496" s="27">
        <v>4.24</v>
      </c>
      <c r="R496" s="27">
        <v>1.44</v>
      </c>
      <c r="S496" s="27">
        <v>0</v>
      </c>
      <c r="T496" s="27">
        <v>0</v>
      </c>
      <c r="U496" s="27">
        <v>0</v>
      </c>
      <c r="V496" s="27">
        <v>0</v>
      </c>
      <c r="W496" s="27">
        <v>8.49</v>
      </c>
      <c r="X496" s="27">
        <v>13.07</v>
      </c>
      <c r="Y496" s="27">
        <v>13.38</v>
      </c>
    </row>
    <row r="497" spans="1:25" x14ac:dyDescent="0.2">
      <c r="A497" s="31">
        <v>9</v>
      </c>
      <c r="B497" s="27">
        <v>7.19</v>
      </c>
      <c r="C497" s="27">
        <v>1.97</v>
      </c>
      <c r="D497" s="27">
        <v>6.45</v>
      </c>
      <c r="E497" s="27">
        <v>5.22</v>
      </c>
      <c r="F497" s="27">
        <v>4.1500000000000004</v>
      </c>
      <c r="G497" s="27">
        <v>5.56</v>
      </c>
      <c r="H497" s="27">
        <v>0.26</v>
      </c>
      <c r="I497" s="27">
        <v>0</v>
      </c>
      <c r="J497" s="27">
        <v>0</v>
      </c>
      <c r="K497" s="27">
        <v>1.44</v>
      </c>
      <c r="L497" s="27">
        <v>2.2599999999999998</v>
      </c>
      <c r="M497" s="27">
        <v>3.56</v>
      </c>
      <c r="N497" s="27">
        <v>5.12</v>
      </c>
      <c r="O497" s="27">
        <v>5.73</v>
      </c>
      <c r="P497" s="27">
        <v>10.89</v>
      </c>
      <c r="Q497" s="27">
        <v>8.49</v>
      </c>
      <c r="R497" s="27">
        <v>3.99</v>
      </c>
      <c r="S497" s="27">
        <v>0</v>
      </c>
      <c r="T497" s="27">
        <v>0</v>
      </c>
      <c r="U497" s="27">
        <v>2.42</v>
      </c>
      <c r="V497" s="27">
        <v>2.0099999999999998</v>
      </c>
      <c r="W497" s="27">
        <v>8.52</v>
      </c>
      <c r="X497" s="27">
        <v>12.97</v>
      </c>
      <c r="Y497" s="27">
        <v>11.42</v>
      </c>
    </row>
    <row r="498" spans="1:25" x14ac:dyDescent="0.2">
      <c r="A498" s="31">
        <v>10</v>
      </c>
      <c r="B498" s="27">
        <v>11.61</v>
      </c>
      <c r="C498" s="27">
        <v>5.7</v>
      </c>
      <c r="D498" s="27">
        <v>24.63</v>
      </c>
      <c r="E498" s="27">
        <v>24.89</v>
      </c>
      <c r="F498" s="27">
        <v>58.9</v>
      </c>
      <c r="G498" s="27">
        <v>0</v>
      </c>
      <c r="H498" s="27">
        <v>0</v>
      </c>
      <c r="I498" s="27">
        <v>0</v>
      </c>
      <c r="J498" s="27">
        <v>0.23</v>
      </c>
      <c r="K498" s="27">
        <v>4.0999999999999996</v>
      </c>
      <c r="L498" s="27">
        <v>3.85</v>
      </c>
      <c r="M498" s="27">
        <v>7.81</v>
      </c>
      <c r="N498" s="27">
        <v>5.39</v>
      </c>
      <c r="O498" s="27">
        <v>7.45</v>
      </c>
      <c r="P498" s="27">
        <v>7.84</v>
      </c>
      <c r="Q498" s="27">
        <v>8.69</v>
      </c>
      <c r="R498" s="27">
        <v>8.16</v>
      </c>
      <c r="S498" s="27">
        <v>5.65</v>
      </c>
      <c r="T498" s="27">
        <v>0</v>
      </c>
      <c r="U498" s="27">
        <v>2.94</v>
      </c>
      <c r="V498" s="27">
        <v>3.64</v>
      </c>
      <c r="W498" s="27">
        <v>6.05</v>
      </c>
      <c r="X498" s="27">
        <v>16.55</v>
      </c>
      <c r="Y498" s="27">
        <v>21.8</v>
      </c>
    </row>
    <row r="499" spans="1:25" x14ac:dyDescent="0.2">
      <c r="A499" s="31">
        <v>11</v>
      </c>
      <c r="B499" s="27">
        <v>5.92</v>
      </c>
      <c r="C499" s="27">
        <v>0.05</v>
      </c>
      <c r="D499" s="27">
        <v>0.52</v>
      </c>
      <c r="E499" s="27">
        <v>0</v>
      </c>
      <c r="F499" s="27">
        <v>0.84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0.26</v>
      </c>
      <c r="X499" s="27">
        <v>3.89</v>
      </c>
      <c r="Y499" s="27">
        <v>7.05</v>
      </c>
    </row>
    <row r="500" spans="1:25" x14ac:dyDescent="0.2">
      <c r="A500" s="31">
        <v>12</v>
      </c>
      <c r="B500" s="27">
        <v>3.54</v>
      </c>
      <c r="C500" s="27">
        <v>2.19</v>
      </c>
      <c r="D500" s="27">
        <v>0</v>
      </c>
      <c r="E500" s="27">
        <v>0.01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0.33</v>
      </c>
      <c r="P500" s="27">
        <v>3.33</v>
      </c>
      <c r="Q500" s="27">
        <v>2.06</v>
      </c>
      <c r="R500" s="27">
        <v>6.73</v>
      </c>
      <c r="S500" s="27">
        <v>0</v>
      </c>
      <c r="T500" s="27">
        <v>0</v>
      </c>
      <c r="U500" s="27">
        <v>4.2</v>
      </c>
      <c r="V500" s="27">
        <v>7.23</v>
      </c>
      <c r="W500" s="27">
        <v>18.399999999999999</v>
      </c>
      <c r="X500" s="27">
        <v>12.09</v>
      </c>
      <c r="Y500" s="27">
        <v>9.9499999999999993</v>
      </c>
    </row>
    <row r="501" spans="1:25" x14ac:dyDescent="0.2">
      <c r="A501" s="31">
        <v>13</v>
      </c>
      <c r="B501" s="27">
        <v>3.22</v>
      </c>
      <c r="C501" s="27">
        <v>6.79</v>
      </c>
      <c r="D501" s="27">
        <v>7.09</v>
      </c>
      <c r="E501" s="27">
        <v>5.89</v>
      </c>
      <c r="F501" s="27">
        <v>9.75</v>
      </c>
      <c r="G501" s="27">
        <v>0</v>
      </c>
      <c r="H501" s="27">
        <v>0</v>
      </c>
      <c r="I501" s="27">
        <v>0</v>
      </c>
      <c r="J501" s="27">
        <v>0</v>
      </c>
      <c r="K501" s="27">
        <v>3.68</v>
      </c>
      <c r="L501" s="27">
        <v>14.99</v>
      </c>
      <c r="M501" s="27">
        <v>22.22</v>
      </c>
      <c r="N501" s="27">
        <v>12.27</v>
      </c>
      <c r="O501" s="27">
        <v>16.559999999999999</v>
      </c>
      <c r="P501" s="27">
        <v>17.309999999999999</v>
      </c>
      <c r="Q501" s="27">
        <v>17.61</v>
      </c>
      <c r="R501" s="27">
        <v>11.13</v>
      </c>
      <c r="S501" s="27">
        <v>0.01</v>
      </c>
      <c r="T501" s="27">
        <v>0</v>
      </c>
      <c r="U501" s="27">
        <v>14.2</v>
      </c>
      <c r="V501" s="27">
        <v>20.010000000000002</v>
      </c>
      <c r="W501" s="27">
        <v>20.49</v>
      </c>
      <c r="X501" s="27">
        <v>12.2</v>
      </c>
      <c r="Y501" s="27">
        <v>7.86</v>
      </c>
    </row>
    <row r="502" spans="1:25" x14ac:dyDescent="0.2">
      <c r="A502" s="31">
        <v>14</v>
      </c>
      <c r="B502" s="27">
        <v>4.3499999999999996</v>
      </c>
      <c r="C502" s="27">
        <v>9.84</v>
      </c>
      <c r="D502" s="27">
        <v>11.12</v>
      </c>
      <c r="E502" s="27">
        <v>2.21</v>
      </c>
      <c r="F502" s="27">
        <v>2.14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0.81</v>
      </c>
      <c r="N502" s="27">
        <v>0</v>
      </c>
      <c r="O502" s="27">
        <v>0</v>
      </c>
      <c r="P502" s="27">
        <v>4.2300000000000004</v>
      </c>
      <c r="Q502" s="27">
        <v>4.59</v>
      </c>
      <c r="R502" s="27">
        <v>2.88</v>
      </c>
      <c r="S502" s="27">
        <v>0</v>
      </c>
      <c r="T502" s="27">
        <v>0</v>
      </c>
      <c r="U502" s="27">
        <v>1.69</v>
      </c>
      <c r="V502" s="27">
        <v>3.29</v>
      </c>
      <c r="W502" s="27">
        <v>5.04</v>
      </c>
      <c r="X502" s="27">
        <v>4.6399999999999997</v>
      </c>
      <c r="Y502" s="27">
        <v>2.0299999999999998</v>
      </c>
    </row>
    <row r="503" spans="1:25" x14ac:dyDescent="0.2">
      <c r="A503" s="31">
        <v>15</v>
      </c>
      <c r="B503" s="27">
        <v>5.91</v>
      </c>
      <c r="C503" s="27">
        <v>5.38</v>
      </c>
      <c r="D503" s="27">
        <v>12.47</v>
      </c>
      <c r="E503" s="27">
        <v>12.17</v>
      </c>
      <c r="F503" s="27">
        <v>8.66</v>
      </c>
      <c r="G503" s="27">
        <v>0.39</v>
      </c>
      <c r="H503" s="27">
        <v>0</v>
      </c>
      <c r="I503" s="27">
        <v>0</v>
      </c>
      <c r="J503" s="27">
        <v>0</v>
      </c>
      <c r="K503" s="27">
        <v>0</v>
      </c>
      <c r="L503" s="27">
        <v>1.1599999999999999</v>
      </c>
      <c r="M503" s="27">
        <v>2.0299999999999998</v>
      </c>
      <c r="N503" s="27">
        <v>6.19</v>
      </c>
      <c r="O503" s="27">
        <v>6.65</v>
      </c>
      <c r="P503" s="27">
        <v>11.62</v>
      </c>
      <c r="Q503" s="27">
        <v>11.22</v>
      </c>
      <c r="R503" s="27">
        <v>10.02</v>
      </c>
      <c r="S503" s="27">
        <v>7.48</v>
      </c>
      <c r="T503" s="27">
        <v>0.33</v>
      </c>
      <c r="U503" s="27">
        <v>4.84</v>
      </c>
      <c r="V503" s="27">
        <v>6.32</v>
      </c>
      <c r="W503" s="27">
        <v>5.41</v>
      </c>
      <c r="X503" s="27">
        <v>9.4</v>
      </c>
      <c r="Y503" s="27">
        <v>11.27</v>
      </c>
    </row>
    <row r="504" spans="1:25" x14ac:dyDescent="0.2">
      <c r="A504" s="31">
        <v>16</v>
      </c>
      <c r="B504" s="27">
        <v>14.05</v>
      </c>
      <c r="C504" s="27">
        <v>11.63</v>
      </c>
      <c r="D504" s="27">
        <v>8.7100000000000009</v>
      </c>
      <c r="E504" s="27">
        <v>4.3499999999999996</v>
      </c>
      <c r="F504" s="27">
        <v>4.47</v>
      </c>
      <c r="G504" s="27">
        <v>8.27</v>
      </c>
      <c r="H504" s="27">
        <v>0.05</v>
      </c>
      <c r="I504" s="27">
        <v>0.23</v>
      </c>
      <c r="J504" s="27">
        <v>0</v>
      </c>
      <c r="K504" s="27">
        <v>1.4</v>
      </c>
      <c r="L504" s="27">
        <v>2.31</v>
      </c>
      <c r="M504" s="27">
        <v>4.2300000000000004</v>
      </c>
      <c r="N504" s="27">
        <v>7.8</v>
      </c>
      <c r="O504" s="27">
        <v>7.69</v>
      </c>
      <c r="P504" s="27">
        <v>2.44</v>
      </c>
      <c r="Q504" s="27">
        <v>1.84</v>
      </c>
      <c r="R504" s="27">
        <v>0.2</v>
      </c>
      <c r="S504" s="27">
        <v>0</v>
      </c>
      <c r="T504" s="27">
        <v>0</v>
      </c>
      <c r="U504" s="27">
        <v>5.93</v>
      </c>
      <c r="V504" s="27">
        <v>10.46</v>
      </c>
      <c r="W504" s="27">
        <v>11.66</v>
      </c>
      <c r="X504" s="27">
        <v>7.53</v>
      </c>
      <c r="Y504" s="27">
        <v>8.9700000000000006</v>
      </c>
    </row>
    <row r="505" spans="1:25" x14ac:dyDescent="0.2">
      <c r="A505" s="31">
        <v>17</v>
      </c>
      <c r="B505" s="27">
        <v>11.09</v>
      </c>
      <c r="C505" s="27">
        <v>14.69</v>
      </c>
      <c r="D505" s="27">
        <v>13.31</v>
      </c>
      <c r="E505" s="27">
        <v>11.88</v>
      </c>
      <c r="F505" s="27">
        <v>9.42</v>
      </c>
      <c r="G505" s="27">
        <v>0</v>
      </c>
      <c r="H505" s="27">
        <v>0</v>
      </c>
      <c r="I505" s="27">
        <v>0</v>
      </c>
      <c r="J505" s="27">
        <v>0</v>
      </c>
      <c r="K505" s="27">
        <v>5.78</v>
      </c>
      <c r="L505" s="27">
        <v>10.51</v>
      </c>
      <c r="M505" s="27">
        <v>12.88</v>
      </c>
      <c r="N505" s="27">
        <v>17.760000000000002</v>
      </c>
      <c r="O505" s="27">
        <v>17.329999999999998</v>
      </c>
      <c r="P505" s="27">
        <v>17.68</v>
      </c>
      <c r="Q505" s="27">
        <v>15.41</v>
      </c>
      <c r="R505" s="27">
        <v>11.02</v>
      </c>
      <c r="S505" s="27">
        <v>6.17</v>
      </c>
      <c r="T505" s="27">
        <v>0</v>
      </c>
      <c r="U505" s="27">
        <v>8.16</v>
      </c>
      <c r="V505" s="27">
        <v>20.100000000000001</v>
      </c>
      <c r="W505" s="27">
        <v>21.24</v>
      </c>
      <c r="X505" s="27">
        <v>37.78</v>
      </c>
      <c r="Y505" s="27">
        <v>31.91</v>
      </c>
    </row>
    <row r="506" spans="1:25" x14ac:dyDescent="0.2">
      <c r="A506" s="31">
        <v>18</v>
      </c>
      <c r="B506" s="27">
        <v>19.36</v>
      </c>
      <c r="C506" s="27">
        <v>26.39</v>
      </c>
      <c r="D506" s="27">
        <v>23.68</v>
      </c>
      <c r="E506" s="27">
        <v>9.61</v>
      </c>
      <c r="F506" s="27">
        <v>1.06</v>
      </c>
      <c r="G506" s="27">
        <v>0.01</v>
      </c>
      <c r="H506" s="27">
        <v>0</v>
      </c>
      <c r="I506" s="27">
        <v>0</v>
      </c>
      <c r="J506" s="27">
        <v>0</v>
      </c>
      <c r="K506" s="27">
        <v>1.05</v>
      </c>
      <c r="L506" s="27">
        <v>10.4</v>
      </c>
      <c r="M506" s="27">
        <v>9.8800000000000008</v>
      </c>
      <c r="N506" s="27">
        <v>10.1</v>
      </c>
      <c r="O506" s="27">
        <v>10.47</v>
      </c>
      <c r="P506" s="27">
        <v>10.66</v>
      </c>
      <c r="Q506" s="27">
        <v>5.79</v>
      </c>
      <c r="R506" s="27">
        <v>7.26</v>
      </c>
      <c r="S506" s="27">
        <v>3.46</v>
      </c>
      <c r="T506" s="27">
        <v>0</v>
      </c>
      <c r="U506" s="27">
        <v>3.05</v>
      </c>
      <c r="V506" s="27">
        <v>8.59</v>
      </c>
      <c r="W506" s="27">
        <v>13.12</v>
      </c>
      <c r="X506" s="27">
        <v>13.95</v>
      </c>
      <c r="Y506" s="27">
        <v>24</v>
      </c>
    </row>
    <row r="507" spans="1:25" x14ac:dyDescent="0.2">
      <c r="A507" s="31">
        <v>19</v>
      </c>
      <c r="B507" s="27">
        <v>5.39</v>
      </c>
      <c r="C507" s="27">
        <v>5.91</v>
      </c>
      <c r="D507" s="27">
        <v>0.43</v>
      </c>
      <c r="E507" s="27">
        <v>0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0.17</v>
      </c>
      <c r="M507" s="27">
        <v>0.73</v>
      </c>
      <c r="N507" s="27">
        <v>6.49</v>
      </c>
      <c r="O507" s="27">
        <v>7.49</v>
      </c>
      <c r="P507" s="27">
        <v>10.37</v>
      </c>
      <c r="Q507" s="27">
        <v>8.9600000000000009</v>
      </c>
      <c r="R507" s="27">
        <v>6.73</v>
      </c>
      <c r="S507" s="27">
        <v>3.79</v>
      </c>
      <c r="T507" s="27">
        <v>0</v>
      </c>
      <c r="U507" s="27">
        <v>4.21</v>
      </c>
      <c r="V507" s="27">
        <v>8.69</v>
      </c>
      <c r="W507" s="27">
        <v>7.79</v>
      </c>
      <c r="X507" s="27">
        <v>4.67</v>
      </c>
      <c r="Y507" s="27">
        <v>4.1399999999999997</v>
      </c>
    </row>
    <row r="508" spans="1:25" x14ac:dyDescent="0.2">
      <c r="A508" s="31">
        <v>20</v>
      </c>
      <c r="B508" s="27">
        <v>2.9</v>
      </c>
      <c r="C508" s="27">
        <v>2.33</v>
      </c>
      <c r="D508" s="27">
        <v>0.3</v>
      </c>
      <c r="E508" s="27">
        <v>0</v>
      </c>
      <c r="F508" s="27">
        <v>0.82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1.5</v>
      </c>
      <c r="M508" s="27">
        <v>2.48</v>
      </c>
      <c r="N508" s="27">
        <v>0.23</v>
      </c>
      <c r="O508" s="27">
        <v>1.45</v>
      </c>
      <c r="P508" s="27">
        <v>8.36</v>
      </c>
      <c r="Q508" s="27">
        <v>5.96</v>
      </c>
      <c r="R508" s="27">
        <v>3.15</v>
      </c>
      <c r="S508" s="27">
        <v>0</v>
      </c>
      <c r="T508" s="27">
        <v>0</v>
      </c>
      <c r="U508" s="27">
        <v>0</v>
      </c>
      <c r="V508" s="27">
        <v>6.75</v>
      </c>
      <c r="W508" s="27">
        <v>8.3000000000000007</v>
      </c>
      <c r="X508" s="27">
        <v>16.93</v>
      </c>
      <c r="Y508" s="27">
        <v>10.67</v>
      </c>
    </row>
    <row r="509" spans="1:25" x14ac:dyDescent="0.2">
      <c r="A509" s="31">
        <v>21</v>
      </c>
      <c r="B509" s="27">
        <v>5.34</v>
      </c>
      <c r="C509" s="27">
        <v>9.34</v>
      </c>
      <c r="D509" s="27">
        <v>4.4800000000000004</v>
      </c>
      <c r="E509" s="27">
        <v>0</v>
      </c>
      <c r="F509" s="27">
        <v>2.5499999999999998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7.0000000000000007E-2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1.06</v>
      </c>
      <c r="W509" s="27">
        <v>2.4</v>
      </c>
      <c r="X509" s="27">
        <v>11.01</v>
      </c>
      <c r="Y509" s="27">
        <v>29.21</v>
      </c>
    </row>
    <row r="510" spans="1:25" x14ac:dyDescent="0.2">
      <c r="A510" s="31">
        <v>22</v>
      </c>
      <c r="B510" s="27">
        <v>2.04</v>
      </c>
      <c r="C510" s="27">
        <v>0.94</v>
      </c>
      <c r="D510" s="27">
        <v>3.18</v>
      </c>
      <c r="E510" s="27">
        <v>0.36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0.01</v>
      </c>
      <c r="L510" s="27">
        <v>0.69</v>
      </c>
      <c r="M510" s="27">
        <v>0.91</v>
      </c>
      <c r="N510" s="27">
        <v>1.33</v>
      </c>
      <c r="O510" s="27">
        <v>1.77</v>
      </c>
      <c r="P510" s="27">
        <v>5.8</v>
      </c>
      <c r="Q510" s="27">
        <v>5.42</v>
      </c>
      <c r="R510" s="27">
        <v>0.27</v>
      </c>
      <c r="S510" s="27">
        <v>0</v>
      </c>
      <c r="T510" s="27">
        <v>0</v>
      </c>
      <c r="U510" s="27">
        <v>0</v>
      </c>
      <c r="V510" s="27">
        <v>0.02</v>
      </c>
      <c r="W510" s="27">
        <v>1.53</v>
      </c>
      <c r="X510" s="27">
        <v>22.27</v>
      </c>
      <c r="Y510" s="27">
        <v>19.09</v>
      </c>
    </row>
    <row r="511" spans="1:25" x14ac:dyDescent="0.2">
      <c r="A511" s="31">
        <v>23</v>
      </c>
      <c r="B511" s="27">
        <v>0.68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1.34</v>
      </c>
    </row>
    <row r="512" spans="1:25" x14ac:dyDescent="0.2">
      <c r="A512" s="31">
        <v>24</v>
      </c>
      <c r="B512" s="27">
        <v>0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1.36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5.56</v>
      </c>
      <c r="W512" s="27">
        <v>9.2200000000000006</v>
      </c>
      <c r="X512" s="27">
        <v>16.100000000000001</v>
      </c>
      <c r="Y512" s="27">
        <v>25.89</v>
      </c>
    </row>
    <row r="513" spans="1:25" x14ac:dyDescent="0.2">
      <c r="A513" s="31">
        <v>25</v>
      </c>
      <c r="B513" s="27">
        <v>16.510000000000002</v>
      </c>
      <c r="C513" s="27">
        <v>13.16</v>
      </c>
      <c r="D513" s="27">
        <v>8.73</v>
      </c>
      <c r="E513" s="27">
        <v>0.64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1.55</v>
      </c>
      <c r="M513" s="27">
        <v>1.35</v>
      </c>
      <c r="N513" s="27">
        <v>5.92</v>
      </c>
      <c r="O513" s="27">
        <v>5.14</v>
      </c>
      <c r="P513" s="27">
        <v>7.94</v>
      </c>
      <c r="Q513" s="27">
        <v>7.35</v>
      </c>
      <c r="R513" s="27">
        <v>9.9499999999999993</v>
      </c>
      <c r="S513" s="27">
        <v>7.06</v>
      </c>
      <c r="T513" s="27">
        <v>0</v>
      </c>
      <c r="U513" s="27">
        <v>1.35</v>
      </c>
      <c r="V513" s="27">
        <v>24.7</v>
      </c>
      <c r="W513" s="27">
        <v>28.37</v>
      </c>
      <c r="X513" s="27">
        <v>88.4</v>
      </c>
      <c r="Y513" s="27">
        <v>81.150000000000006</v>
      </c>
    </row>
    <row r="514" spans="1:25" x14ac:dyDescent="0.2">
      <c r="A514" s="31">
        <v>26</v>
      </c>
      <c r="B514" s="27">
        <v>23.04</v>
      </c>
      <c r="C514" s="27">
        <v>22.5</v>
      </c>
      <c r="D514" s="27">
        <v>17.8</v>
      </c>
      <c r="E514" s="27">
        <v>8.09</v>
      </c>
      <c r="F514" s="27">
        <v>4.0999999999999996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7.99</v>
      </c>
      <c r="M514" s="27">
        <v>7.73</v>
      </c>
      <c r="N514" s="27">
        <v>5.17</v>
      </c>
      <c r="O514" s="27">
        <v>6.62</v>
      </c>
      <c r="P514" s="27">
        <v>11.73</v>
      </c>
      <c r="Q514" s="27">
        <v>8.26</v>
      </c>
      <c r="R514" s="27">
        <v>6.72</v>
      </c>
      <c r="S514" s="27">
        <v>5.05</v>
      </c>
      <c r="T514" s="27">
        <v>2.21</v>
      </c>
      <c r="U514" s="27">
        <v>2.4300000000000002</v>
      </c>
      <c r="V514" s="27">
        <v>12.48</v>
      </c>
      <c r="W514" s="27">
        <v>13.47</v>
      </c>
      <c r="X514" s="27">
        <v>12.66</v>
      </c>
      <c r="Y514" s="27">
        <v>18.55</v>
      </c>
    </row>
    <row r="515" spans="1:25" x14ac:dyDescent="0.2">
      <c r="A515" s="31">
        <v>27</v>
      </c>
      <c r="B515" s="27">
        <v>2.38</v>
      </c>
      <c r="C515" s="27">
        <v>5.12</v>
      </c>
      <c r="D515" s="27">
        <v>5.21</v>
      </c>
      <c r="E515" s="27">
        <v>2.23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9.61</v>
      </c>
      <c r="M515" s="27">
        <v>8.99</v>
      </c>
      <c r="N515" s="27">
        <v>10.97</v>
      </c>
      <c r="O515" s="27">
        <v>11.75</v>
      </c>
      <c r="P515" s="27">
        <v>15.56</v>
      </c>
      <c r="Q515" s="27">
        <v>12.21</v>
      </c>
      <c r="R515" s="27">
        <v>13.35</v>
      </c>
      <c r="S515" s="27">
        <v>10.77</v>
      </c>
      <c r="T515" s="27">
        <v>0</v>
      </c>
      <c r="U515" s="27">
        <v>0.38</v>
      </c>
      <c r="V515" s="27">
        <v>10.62</v>
      </c>
      <c r="W515" s="27">
        <v>9.24</v>
      </c>
      <c r="X515" s="27">
        <v>10.42</v>
      </c>
      <c r="Y515" s="27">
        <v>10.14</v>
      </c>
    </row>
    <row r="516" spans="1:25" x14ac:dyDescent="0.2">
      <c r="A516" s="31">
        <v>28</v>
      </c>
      <c r="B516" s="27">
        <v>7.97</v>
      </c>
      <c r="C516" s="27">
        <v>6.31</v>
      </c>
      <c r="D516" s="27">
        <v>3.12</v>
      </c>
      <c r="E516" s="27">
        <v>1.33</v>
      </c>
      <c r="F516" s="27">
        <v>4.05</v>
      </c>
      <c r="G516" s="27">
        <v>0.94</v>
      </c>
      <c r="H516" s="27">
        <v>0</v>
      </c>
      <c r="I516" s="27">
        <v>0</v>
      </c>
      <c r="J516" s="27">
        <v>0</v>
      </c>
      <c r="K516" s="27">
        <v>2.64</v>
      </c>
      <c r="L516" s="27">
        <v>8.9700000000000006</v>
      </c>
      <c r="M516" s="27">
        <v>10.8</v>
      </c>
      <c r="N516" s="27">
        <v>16.41</v>
      </c>
      <c r="O516" s="27">
        <v>16.52</v>
      </c>
      <c r="P516" s="27">
        <v>19.97</v>
      </c>
      <c r="Q516" s="27">
        <v>16.690000000000001</v>
      </c>
      <c r="R516" s="27">
        <v>16.739999999999998</v>
      </c>
      <c r="S516" s="27">
        <v>10.73</v>
      </c>
      <c r="T516" s="27">
        <v>9.08</v>
      </c>
      <c r="U516" s="27">
        <v>15.51</v>
      </c>
      <c r="V516" s="27">
        <v>20.100000000000001</v>
      </c>
      <c r="W516" s="27">
        <v>20.100000000000001</v>
      </c>
      <c r="X516" s="27">
        <v>14.1</v>
      </c>
      <c r="Y516" s="27">
        <v>24.89</v>
      </c>
    </row>
    <row r="517" spans="1:25" x14ac:dyDescent="0.2">
      <c r="A517" s="31">
        <v>29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">
      <c r="A518" s="31">
        <v>30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">
      <c r="A519" s="31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1">
        <v>1</v>
      </c>
      <c r="B523" s="27">
        <v>3.66</v>
      </c>
      <c r="C523" s="27">
        <v>0.47</v>
      </c>
      <c r="D523" s="27">
        <v>0.01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0.08</v>
      </c>
      <c r="O523" s="27">
        <v>0.04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5.36</v>
      </c>
      <c r="Y523" s="27">
        <v>5.87</v>
      </c>
    </row>
    <row r="524" spans="1:25" x14ac:dyDescent="0.2">
      <c r="A524" s="31">
        <v>2</v>
      </c>
      <c r="B524" s="27">
        <v>3.46</v>
      </c>
      <c r="C524" s="27">
        <v>0.4</v>
      </c>
      <c r="D524" s="27">
        <v>0.04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0.84</v>
      </c>
      <c r="V524" s="27">
        <v>5.6</v>
      </c>
      <c r="W524" s="27">
        <v>6.33</v>
      </c>
      <c r="X524" s="27">
        <v>6.48</v>
      </c>
      <c r="Y524" s="27">
        <v>6.21</v>
      </c>
    </row>
    <row r="525" spans="1:25" x14ac:dyDescent="0.2">
      <c r="A525" s="31">
        <v>3</v>
      </c>
      <c r="B525" s="27">
        <v>2.34</v>
      </c>
      <c r="C525" s="27">
        <v>1.02</v>
      </c>
      <c r="D525" s="27">
        <v>1.1299999999999999</v>
      </c>
      <c r="E525" s="27">
        <v>0.5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0.96</v>
      </c>
      <c r="L525" s="27">
        <v>3.05</v>
      </c>
      <c r="M525" s="27">
        <v>4.87</v>
      </c>
      <c r="N525" s="27">
        <v>5.25</v>
      </c>
      <c r="O525" s="27">
        <v>6.08</v>
      </c>
      <c r="P525" s="27">
        <v>6.02</v>
      </c>
      <c r="Q525" s="27">
        <v>5.08</v>
      </c>
      <c r="R525" s="27">
        <v>4.1399999999999997</v>
      </c>
      <c r="S525" s="27">
        <v>0.72</v>
      </c>
      <c r="T525" s="27">
        <v>0.01</v>
      </c>
      <c r="U525" s="27">
        <v>4.54</v>
      </c>
      <c r="V525" s="27">
        <v>6.68</v>
      </c>
      <c r="W525" s="27">
        <v>8.1</v>
      </c>
      <c r="X525" s="27">
        <v>10.77</v>
      </c>
      <c r="Y525" s="27">
        <v>9.01</v>
      </c>
    </row>
    <row r="526" spans="1:25" x14ac:dyDescent="0.2">
      <c r="A526" s="31">
        <v>4</v>
      </c>
      <c r="B526" s="27">
        <v>5.92</v>
      </c>
      <c r="C526" s="27">
        <v>2.33</v>
      </c>
      <c r="D526" s="27">
        <v>3.59</v>
      </c>
      <c r="E526" s="27">
        <v>3.01</v>
      </c>
      <c r="F526" s="27">
        <v>1.41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0.01</v>
      </c>
      <c r="M526" s="27">
        <v>0.51</v>
      </c>
      <c r="N526" s="27">
        <v>0.19</v>
      </c>
      <c r="O526" s="27">
        <v>0.77</v>
      </c>
      <c r="P526" s="27">
        <v>1.81</v>
      </c>
      <c r="Q526" s="27">
        <v>0.8</v>
      </c>
      <c r="R526" s="27">
        <v>2.2599999999999998</v>
      </c>
      <c r="S526" s="27">
        <v>1.02</v>
      </c>
      <c r="T526" s="27">
        <v>1.63</v>
      </c>
      <c r="U526" s="27">
        <v>3.94</v>
      </c>
      <c r="V526" s="27">
        <v>2.37</v>
      </c>
      <c r="W526" s="27">
        <v>3.48</v>
      </c>
      <c r="X526" s="27">
        <v>9.73</v>
      </c>
      <c r="Y526" s="27">
        <v>11.99</v>
      </c>
    </row>
    <row r="527" spans="1:25" x14ac:dyDescent="0.2">
      <c r="A527" s="31">
        <v>5</v>
      </c>
      <c r="B527" s="27">
        <v>5.25</v>
      </c>
      <c r="C527" s="27">
        <v>2.02</v>
      </c>
      <c r="D527" s="27">
        <v>3.93</v>
      </c>
      <c r="E527" s="27">
        <v>3.61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1.2</v>
      </c>
      <c r="M527" s="27">
        <v>1.49</v>
      </c>
      <c r="N527" s="27">
        <v>0</v>
      </c>
      <c r="O527" s="27">
        <v>0.08</v>
      </c>
      <c r="P527" s="27">
        <v>2.46</v>
      </c>
      <c r="Q527" s="27">
        <v>1.9</v>
      </c>
      <c r="R527" s="27">
        <v>2.77</v>
      </c>
      <c r="S527" s="27">
        <v>0.67</v>
      </c>
      <c r="T527" s="27">
        <v>1.21</v>
      </c>
      <c r="U527" s="27">
        <v>3.68</v>
      </c>
      <c r="V527" s="27">
        <v>7.82</v>
      </c>
      <c r="W527" s="27">
        <v>10.52</v>
      </c>
      <c r="X527" s="27">
        <v>8.5</v>
      </c>
      <c r="Y527" s="27">
        <v>4.13</v>
      </c>
    </row>
    <row r="528" spans="1:25" x14ac:dyDescent="0.2">
      <c r="A528" s="31">
        <v>6</v>
      </c>
      <c r="B528" s="27">
        <v>5.49</v>
      </c>
      <c r="C528" s="27">
        <v>4.63</v>
      </c>
      <c r="D528" s="27">
        <v>4.75</v>
      </c>
      <c r="E528" s="27">
        <v>4.38</v>
      </c>
      <c r="F528" s="27">
        <v>3.84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1.37</v>
      </c>
      <c r="M528" s="27">
        <v>3.1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5.01</v>
      </c>
      <c r="W528" s="27">
        <v>6.7</v>
      </c>
      <c r="X528" s="27">
        <v>7.33</v>
      </c>
      <c r="Y528" s="27">
        <v>4.7300000000000004</v>
      </c>
    </row>
    <row r="529" spans="1:25" x14ac:dyDescent="0.2">
      <c r="A529" s="31">
        <v>7</v>
      </c>
      <c r="B529" s="27">
        <v>4.6399999999999997</v>
      </c>
      <c r="C529" s="27">
        <v>3.8</v>
      </c>
      <c r="D529" s="27">
        <v>3.89</v>
      </c>
      <c r="E529" s="27">
        <v>3.63</v>
      </c>
      <c r="F529" s="27">
        <v>0.84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3.86</v>
      </c>
      <c r="W529" s="27">
        <v>4.75</v>
      </c>
      <c r="X529" s="27">
        <v>9.19</v>
      </c>
      <c r="Y529" s="27">
        <v>2.2599999999999998</v>
      </c>
    </row>
    <row r="530" spans="1:25" x14ac:dyDescent="0.2">
      <c r="A530" s="31">
        <v>8</v>
      </c>
      <c r="B530" s="27">
        <v>6.79</v>
      </c>
      <c r="C530" s="27">
        <v>3.66</v>
      </c>
      <c r="D530" s="27">
        <v>0.63</v>
      </c>
      <c r="E530" s="27">
        <v>0.94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4.21</v>
      </c>
      <c r="Q530" s="27">
        <v>2.4900000000000002</v>
      </c>
      <c r="R530" s="27">
        <v>0.84</v>
      </c>
      <c r="S530" s="27">
        <v>0</v>
      </c>
      <c r="T530" s="27">
        <v>0</v>
      </c>
      <c r="U530" s="27">
        <v>0</v>
      </c>
      <c r="V530" s="27">
        <v>0</v>
      </c>
      <c r="W530" s="27">
        <v>4.97</v>
      </c>
      <c r="X530" s="27">
        <v>7.66</v>
      </c>
      <c r="Y530" s="27">
        <v>7.84</v>
      </c>
    </row>
    <row r="531" spans="1:25" x14ac:dyDescent="0.2">
      <c r="A531" s="31">
        <v>9</v>
      </c>
      <c r="B531" s="27">
        <v>4.21</v>
      </c>
      <c r="C531" s="27">
        <v>1.1499999999999999</v>
      </c>
      <c r="D531" s="27">
        <v>3.78</v>
      </c>
      <c r="E531" s="27">
        <v>3.06</v>
      </c>
      <c r="F531" s="27">
        <v>2.4300000000000002</v>
      </c>
      <c r="G531" s="27">
        <v>3.26</v>
      </c>
      <c r="H531" s="27">
        <v>0.15</v>
      </c>
      <c r="I531" s="27">
        <v>0</v>
      </c>
      <c r="J531" s="27">
        <v>0</v>
      </c>
      <c r="K531" s="27">
        <v>0.84</v>
      </c>
      <c r="L531" s="27">
        <v>1.32</v>
      </c>
      <c r="M531" s="27">
        <v>2.09</v>
      </c>
      <c r="N531" s="27">
        <v>3</v>
      </c>
      <c r="O531" s="27">
        <v>3.36</v>
      </c>
      <c r="P531" s="27">
        <v>6.38</v>
      </c>
      <c r="Q531" s="27">
        <v>4.97</v>
      </c>
      <c r="R531" s="27">
        <v>2.33</v>
      </c>
      <c r="S531" s="27">
        <v>0</v>
      </c>
      <c r="T531" s="27">
        <v>0</v>
      </c>
      <c r="U531" s="27">
        <v>1.42</v>
      </c>
      <c r="V531" s="27">
        <v>1.18</v>
      </c>
      <c r="W531" s="27">
        <v>4.99</v>
      </c>
      <c r="X531" s="27">
        <v>7.6</v>
      </c>
      <c r="Y531" s="27">
        <v>6.69</v>
      </c>
    </row>
    <row r="532" spans="1:25" x14ac:dyDescent="0.2">
      <c r="A532" s="31">
        <v>10</v>
      </c>
      <c r="B532" s="27">
        <v>6.8</v>
      </c>
      <c r="C532" s="27">
        <v>3.34</v>
      </c>
      <c r="D532" s="27">
        <v>14.43</v>
      </c>
      <c r="E532" s="27">
        <v>14.58</v>
      </c>
      <c r="F532" s="27">
        <v>34.5</v>
      </c>
      <c r="G532" s="27">
        <v>0</v>
      </c>
      <c r="H532" s="27">
        <v>0</v>
      </c>
      <c r="I532" s="27">
        <v>0</v>
      </c>
      <c r="J532" s="27">
        <v>0.14000000000000001</v>
      </c>
      <c r="K532" s="27">
        <v>2.4</v>
      </c>
      <c r="L532" s="27">
        <v>2.2599999999999998</v>
      </c>
      <c r="M532" s="27">
        <v>4.58</v>
      </c>
      <c r="N532" s="27">
        <v>3.16</v>
      </c>
      <c r="O532" s="27">
        <v>4.3600000000000003</v>
      </c>
      <c r="P532" s="27">
        <v>4.59</v>
      </c>
      <c r="Q532" s="27">
        <v>5.09</v>
      </c>
      <c r="R532" s="27">
        <v>4.78</v>
      </c>
      <c r="S532" s="27">
        <v>3.31</v>
      </c>
      <c r="T532" s="27">
        <v>0</v>
      </c>
      <c r="U532" s="27">
        <v>1.72</v>
      </c>
      <c r="V532" s="27">
        <v>2.13</v>
      </c>
      <c r="W532" s="27">
        <v>3.55</v>
      </c>
      <c r="X532" s="27">
        <v>9.69</v>
      </c>
      <c r="Y532" s="27">
        <v>12.77</v>
      </c>
    </row>
    <row r="533" spans="1:25" x14ac:dyDescent="0.2">
      <c r="A533" s="31">
        <v>11</v>
      </c>
      <c r="B533" s="27">
        <v>3.47</v>
      </c>
      <c r="C533" s="27">
        <v>0.03</v>
      </c>
      <c r="D533" s="27">
        <v>0.3</v>
      </c>
      <c r="E533" s="27">
        <v>0</v>
      </c>
      <c r="F533" s="27">
        <v>0.49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0.15</v>
      </c>
      <c r="X533" s="27">
        <v>2.2799999999999998</v>
      </c>
      <c r="Y533" s="27">
        <v>4.13</v>
      </c>
    </row>
    <row r="534" spans="1:25" x14ac:dyDescent="0.2">
      <c r="A534" s="31">
        <v>12</v>
      </c>
      <c r="B534" s="27">
        <v>2.0699999999999998</v>
      </c>
      <c r="C534" s="27">
        <v>1.28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0.19</v>
      </c>
      <c r="P534" s="27">
        <v>1.95</v>
      </c>
      <c r="Q534" s="27">
        <v>1.21</v>
      </c>
      <c r="R534" s="27">
        <v>3.94</v>
      </c>
      <c r="S534" s="27">
        <v>0</v>
      </c>
      <c r="T534" s="27">
        <v>0</v>
      </c>
      <c r="U534" s="27">
        <v>2.46</v>
      </c>
      <c r="V534" s="27">
        <v>4.2300000000000004</v>
      </c>
      <c r="W534" s="27">
        <v>10.78</v>
      </c>
      <c r="X534" s="27">
        <v>7.08</v>
      </c>
      <c r="Y534" s="27">
        <v>5.83</v>
      </c>
    </row>
    <row r="535" spans="1:25" x14ac:dyDescent="0.2">
      <c r="A535" s="31">
        <v>13</v>
      </c>
      <c r="B535" s="27">
        <v>1.89</v>
      </c>
      <c r="C535" s="27">
        <v>3.98</v>
      </c>
      <c r="D535" s="27">
        <v>4.1500000000000004</v>
      </c>
      <c r="E535" s="27">
        <v>3.45</v>
      </c>
      <c r="F535" s="27">
        <v>5.71</v>
      </c>
      <c r="G535" s="27">
        <v>0</v>
      </c>
      <c r="H535" s="27">
        <v>0</v>
      </c>
      <c r="I535" s="27">
        <v>0</v>
      </c>
      <c r="J535" s="27">
        <v>0</v>
      </c>
      <c r="K535" s="27">
        <v>2.15</v>
      </c>
      <c r="L535" s="27">
        <v>8.7799999999999994</v>
      </c>
      <c r="M535" s="27">
        <v>13.02</v>
      </c>
      <c r="N535" s="27">
        <v>7.19</v>
      </c>
      <c r="O535" s="27">
        <v>9.6999999999999993</v>
      </c>
      <c r="P535" s="27">
        <v>10.14</v>
      </c>
      <c r="Q535" s="27">
        <v>10.31</v>
      </c>
      <c r="R535" s="27">
        <v>6.52</v>
      </c>
      <c r="S535" s="27">
        <v>0.01</v>
      </c>
      <c r="T535" s="27">
        <v>0</v>
      </c>
      <c r="U535" s="27">
        <v>8.32</v>
      </c>
      <c r="V535" s="27">
        <v>11.72</v>
      </c>
      <c r="W535" s="27">
        <v>12</v>
      </c>
      <c r="X535" s="27">
        <v>7.15</v>
      </c>
      <c r="Y535" s="27">
        <v>4.5999999999999996</v>
      </c>
    </row>
    <row r="536" spans="1:25" x14ac:dyDescent="0.2">
      <c r="A536" s="31">
        <v>14</v>
      </c>
      <c r="B536" s="27">
        <v>2.5499999999999998</v>
      </c>
      <c r="C536" s="27">
        <v>5.76</v>
      </c>
      <c r="D536" s="27">
        <v>6.51</v>
      </c>
      <c r="E536" s="27">
        <v>1.29</v>
      </c>
      <c r="F536" s="27">
        <v>1.25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0.47</v>
      </c>
      <c r="N536" s="27">
        <v>0</v>
      </c>
      <c r="O536" s="27">
        <v>0</v>
      </c>
      <c r="P536" s="27">
        <v>2.48</v>
      </c>
      <c r="Q536" s="27">
        <v>2.69</v>
      </c>
      <c r="R536" s="27">
        <v>1.69</v>
      </c>
      <c r="S536" s="27">
        <v>0</v>
      </c>
      <c r="T536" s="27">
        <v>0</v>
      </c>
      <c r="U536" s="27">
        <v>0.99</v>
      </c>
      <c r="V536" s="27">
        <v>1.93</v>
      </c>
      <c r="W536" s="27">
        <v>2.95</v>
      </c>
      <c r="X536" s="27">
        <v>2.72</v>
      </c>
      <c r="Y536" s="27">
        <v>1.19</v>
      </c>
    </row>
    <row r="537" spans="1:25" x14ac:dyDescent="0.2">
      <c r="A537" s="31">
        <v>15</v>
      </c>
      <c r="B537" s="27">
        <v>3.46</v>
      </c>
      <c r="C537" s="27">
        <v>3.15</v>
      </c>
      <c r="D537" s="27">
        <v>7.3</v>
      </c>
      <c r="E537" s="27">
        <v>7.13</v>
      </c>
      <c r="F537" s="27">
        <v>5.07</v>
      </c>
      <c r="G537" s="27">
        <v>0.23</v>
      </c>
      <c r="H537" s="27">
        <v>0</v>
      </c>
      <c r="I537" s="27">
        <v>0</v>
      </c>
      <c r="J537" s="27">
        <v>0</v>
      </c>
      <c r="K537" s="27">
        <v>0</v>
      </c>
      <c r="L537" s="27">
        <v>0.68</v>
      </c>
      <c r="M537" s="27">
        <v>1.19</v>
      </c>
      <c r="N537" s="27">
        <v>3.63</v>
      </c>
      <c r="O537" s="27">
        <v>3.9</v>
      </c>
      <c r="P537" s="27">
        <v>6.8</v>
      </c>
      <c r="Q537" s="27">
        <v>6.58</v>
      </c>
      <c r="R537" s="27">
        <v>5.87</v>
      </c>
      <c r="S537" s="27">
        <v>4.38</v>
      </c>
      <c r="T537" s="27">
        <v>0.19</v>
      </c>
      <c r="U537" s="27">
        <v>2.83</v>
      </c>
      <c r="V537" s="27">
        <v>3.7</v>
      </c>
      <c r="W537" s="27">
        <v>3.17</v>
      </c>
      <c r="X537" s="27">
        <v>5.51</v>
      </c>
      <c r="Y537" s="27">
        <v>6.6</v>
      </c>
    </row>
    <row r="538" spans="1:25" x14ac:dyDescent="0.2">
      <c r="A538" s="31">
        <v>16</v>
      </c>
      <c r="B538" s="27">
        <v>8.23</v>
      </c>
      <c r="C538" s="27">
        <v>6.81</v>
      </c>
      <c r="D538" s="27">
        <v>5.0999999999999996</v>
      </c>
      <c r="E538" s="27">
        <v>2.5499999999999998</v>
      </c>
      <c r="F538" s="27">
        <v>2.62</v>
      </c>
      <c r="G538" s="27">
        <v>4.84</v>
      </c>
      <c r="H538" s="27">
        <v>0.03</v>
      </c>
      <c r="I538" s="27">
        <v>0.13</v>
      </c>
      <c r="J538" s="27">
        <v>0</v>
      </c>
      <c r="K538" s="27">
        <v>0.82</v>
      </c>
      <c r="L538" s="27">
        <v>1.36</v>
      </c>
      <c r="M538" s="27">
        <v>2.48</v>
      </c>
      <c r="N538" s="27">
        <v>4.57</v>
      </c>
      <c r="O538" s="27">
        <v>4.5</v>
      </c>
      <c r="P538" s="27">
        <v>1.43</v>
      </c>
      <c r="Q538" s="27">
        <v>1.07</v>
      </c>
      <c r="R538" s="27">
        <v>0.12</v>
      </c>
      <c r="S538" s="27">
        <v>0</v>
      </c>
      <c r="T538" s="27">
        <v>0</v>
      </c>
      <c r="U538" s="27">
        <v>3.47</v>
      </c>
      <c r="V538" s="27">
        <v>6.13</v>
      </c>
      <c r="W538" s="27">
        <v>6.83</v>
      </c>
      <c r="X538" s="27">
        <v>4.41</v>
      </c>
      <c r="Y538" s="27">
        <v>5.25</v>
      </c>
    </row>
    <row r="539" spans="1:25" x14ac:dyDescent="0.2">
      <c r="A539" s="31">
        <v>17</v>
      </c>
      <c r="B539" s="27">
        <v>6.5</v>
      </c>
      <c r="C539" s="27">
        <v>8.6</v>
      </c>
      <c r="D539" s="27">
        <v>7.8</v>
      </c>
      <c r="E539" s="27">
        <v>6.96</v>
      </c>
      <c r="F539" s="27">
        <v>5.52</v>
      </c>
      <c r="G539" s="27">
        <v>0</v>
      </c>
      <c r="H539" s="27">
        <v>0</v>
      </c>
      <c r="I539" s="27">
        <v>0</v>
      </c>
      <c r="J539" s="27">
        <v>0</v>
      </c>
      <c r="K539" s="27">
        <v>3.38</v>
      </c>
      <c r="L539" s="27">
        <v>6.16</v>
      </c>
      <c r="M539" s="27">
        <v>7.54</v>
      </c>
      <c r="N539" s="27">
        <v>10.41</v>
      </c>
      <c r="O539" s="27">
        <v>10.15</v>
      </c>
      <c r="P539" s="27">
        <v>10.35</v>
      </c>
      <c r="Q539" s="27">
        <v>9.0299999999999994</v>
      </c>
      <c r="R539" s="27">
        <v>6.46</v>
      </c>
      <c r="S539" s="27">
        <v>3.62</v>
      </c>
      <c r="T539" s="27">
        <v>0</v>
      </c>
      <c r="U539" s="27">
        <v>4.78</v>
      </c>
      <c r="V539" s="27">
        <v>11.77</v>
      </c>
      <c r="W539" s="27">
        <v>12.44</v>
      </c>
      <c r="X539" s="27">
        <v>22.13</v>
      </c>
      <c r="Y539" s="27">
        <v>18.690000000000001</v>
      </c>
    </row>
    <row r="540" spans="1:25" x14ac:dyDescent="0.2">
      <c r="A540" s="31">
        <v>18</v>
      </c>
      <c r="B540" s="27">
        <v>11.34</v>
      </c>
      <c r="C540" s="27">
        <v>15.46</v>
      </c>
      <c r="D540" s="27">
        <v>13.87</v>
      </c>
      <c r="E540" s="27">
        <v>5.63</v>
      </c>
      <c r="F540" s="27">
        <v>0.62</v>
      </c>
      <c r="G540" s="27">
        <v>0.01</v>
      </c>
      <c r="H540" s="27">
        <v>0</v>
      </c>
      <c r="I540" s="27">
        <v>0</v>
      </c>
      <c r="J540" s="27">
        <v>0</v>
      </c>
      <c r="K540" s="27">
        <v>0.61</v>
      </c>
      <c r="L540" s="27">
        <v>6.09</v>
      </c>
      <c r="M540" s="27">
        <v>5.79</v>
      </c>
      <c r="N540" s="27">
        <v>5.92</v>
      </c>
      <c r="O540" s="27">
        <v>6.14</v>
      </c>
      <c r="P540" s="27">
        <v>6.25</v>
      </c>
      <c r="Q540" s="27">
        <v>3.39</v>
      </c>
      <c r="R540" s="27">
        <v>4.25</v>
      </c>
      <c r="S540" s="27">
        <v>2.02</v>
      </c>
      <c r="T540" s="27">
        <v>0</v>
      </c>
      <c r="U540" s="27">
        <v>1.78</v>
      </c>
      <c r="V540" s="27">
        <v>5.03</v>
      </c>
      <c r="W540" s="27">
        <v>7.69</v>
      </c>
      <c r="X540" s="27">
        <v>8.17</v>
      </c>
      <c r="Y540" s="27">
        <v>14.06</v>
      </c>
    </row>
    <row r="541" spans="1:25" x14ac:dyDescent="0.2">
      <c r="A541" s="31">
        <v>19</v>
      </c>
      <c r="B541" s="27">
        <v>3.16</v>
      </c>
      <c r="C541" s="27">
        <v>3.46</v>
      </c>
      <c r="D541" s="27">
        <v>0.25</v>
      </c>
      <c r="E541" s="27">
        <v>0</v>
      </c>
      <c r="F541" s="27">
        <v>1.17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</v>
      </c>
      <c r="M541" s="27">
        <v>0.43</v>
      </c>
      <c r="N541" s="27">
        <v>3.8</v>
      </c>
      <c r="O541" s="27">
        <v>4.3899999999999997</v>
      </c>
      <c r="P541" s="27">
        <v>6.07</v>
      </c>
      <c r="Q541" s="27">
        <v>5.25</v>
      </c>
      <c r="R541" s="27">
        <v>3.94</v>
      </c>
      <c r="S541" s="27">
        <v>2.2200000000000002</v>
      </c>
      <c r="T541" s="27">
        <v>0</v>
      </c>
      <c r="U541" s="27">
        <v>2.4700000000000002</v>
      </c>
      <c r="V541" s="27">
        <v>5.09</v>
      </c>
      <c r="W541" s="27">
        <v>4.57</v>
      </c>
      <c r="X541" s="27">
        <v>2.74</v>
      </c>
      <c r="Y541" s="27">
        <v>2.4300000000000002</v>
      </c>
    </row>
    <row r="542" spans="1:25" x14ac:dyDescent="0.2">
      <c r="A542" s="31">
        <v>20</v>
      </c>
      <c r="B542" s="27">
        <v>1.7</v>
      </c>
      <c r="C542" s="27">
        <v>1.36</v>
      </c>
      <c r="D542" s="27">
        <v>0.18</v>
      </c>
      <c r="E542" s="27">
        <v>0</v>
      </c>
      <c r="F542" s="27">
        <v>0.48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0.88</v>
      </c>
      <c r="M542" s="27">
        <v>1.45</v>
      </c>
      <c r="N542" s="27">
        <v>0.13</v>
      </c>
      <c r="O542" s="27">
        <v>0.85</v>
      </c>
      <c r="P542" s="27">
        <v>4.9000000000000004</v>
      </c>
      <c r="Q542" s="27">
        <v>3.49</v>
      </c>
      <c r="R542" s="27">
        <v>1.85</v>
      </c>
      <c r="S542" s="27">
        <v>0</v>
      </c>
      <c r="T542" s="27">
        <v>0</v>
      </c>
      <c r="U542" s="27">
        <v>0</v>
      </c>
      <c r="V542" s="27">
        <v>3.95</v>
      </c>
      <c r="W542" s="27">
        <v>4.8600000000000003</v>
      </c>
      <c r="X542" s="27">
        <v>9.92</v>
      </c>
      <c r="Y542" s="27">
        <v>6.25</v>
      </c>
    </row>
    <row r="543" spans="1:25" x14ac:dyDescent="0.2">
      <c r="A543" s="31">
        <v>21</v>
      </c>
      <c r="B543" s="27">
        <v>3.13</v>
      </c>
      <c r="C543" s="27">
        <v>5.47</v>
      </c>
      <c r="D543" s="27">
        <v>2.63</v>
      </c>
      <c r="E543" s="27">
        <v>0</v>
      </c>
      <c r="F543" s="27">
        <v>1.49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0.04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0.62</v>
      </c>
      <c r="W543" s="27">
        <v>1.41</v>
      </c>
      <c r="X543" s="27">
        <v>6.45</v>
      </c>
      <c r="Y543" s="27">
        <v>17.11</v>
      </c>
    </row>
    <row r="544" spans="1:25" x14ac:dyDescent="0.2">
      <c r="A544" s="31">
        <v>22</v>
      </c>
      <c r="B544" s="27">
        <v>1.19</v>
      </c>
      <c r="C544" s="27">
        <v>0.55000000000000004</v>
      </c>
      <c r="D544" s="27">
        <v>1.86</v>
      </c>
      <c r="E544" s="27">
        <v>0.21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0.41</v>
      </c>
      <c r="M544" s="27">
        <v>0.54</v>
      </c>
      <c r="N544" s="27">
        <v>0.78</v>
      </c>
      <c r="O544" s="27">
        <v>1.04</v>
      </c>
      <c r="P544" s="27">
        <v>3.39</v>
      </c>
      <c r="Q544" s="27">
        <v>3.17</v>
      </c>
      <c r="R544" s="27">
        <v>0.16</v>
      </c>
      <c r="S544" s="27">
        <v>0</v>
      </c>
      <c r="T544" s="27">
        <v>0</v>
      </c>
      <c r="U544" s="27">
        <v>0</v>
      </c>
      <c r="V544" s="27">
        <v>0.01</v>
      </c>
      <c r="W544" s="27">
        <v>0.9</v>
      </c>
      <c r="X544" s="27">
        <v>13.04</v>
      </c>
      <c r="Y544" s="27">
        <v>11.18</v>
      </c>
    </row>
    <row r="545" spans="1:25" x14ac:dyDescent="0.2">
      <c r="A545" s="31">
        <v>23</v>
      </c>
      <c r="B545" s="27">
        <v>0.4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0.79</v>
      </c>
    </row>
    <row r="546" spans="1:25" x14ac:dyDescent="0.2">
      <c r="A546" s="31">
        <v>24</v>
      </c>
      <c r="B546" s="27">
        <v>0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0.8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3.26</v>
      </c>
      <c r="W546" s="27">
        <v>5.4</v>
      </c>
      <c r="X546" s="27">
        <v>9.43</v>
      </c>
      <c r="Y546" s="27">
        <v>15.16</v>
      </c>
    </row>
    <row r="547" spans="1:25" x14ac:dyDescent="0.2">
      <c r="A547" s="31">
        <v>25</v>
      </c>
      <c r="B547" s="27">
        <v>9.67</v>
      </c>
      <c r="C547" s="27">
        <v>7.71</v>
      </c>
      <c r="D547" s="27">
        <v>5.1100000000000003</v>
      </c>
      <c r="E547" s="27">
        <v>0.38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0.91</v>
      </c>
      <c r="M547" s="27">
        <v>0.79</v>
      </c>
      <c r="N547" s="27">
        <v>3.47</v>
      </c>
      <c r="O547" s="27">
        <v>3.01</v>
      </c>
      <c r="P547" s="27">
        <v>4.6500000000000004</v>
      </c>
      <c r="Q547" s="27">
        <v>4.3</v>
      </c>
      <c r="R547" s="27">
        <v>5.83</v>
      </c>
      <c r="S547" s="27">
        <v>4.1399999999999997</v>
      </c>
      <c r="T547" s="27">
        <v>0</v>
      </c>
      <c r="U547" s="27">
        <v>0.79</v>
      </c>
      <c r="V547" s="27">
        <v>14.47</v>
      </c>
      <c r="W547" s="27">
        <v>16.62</v>
      </c>
      <c r="X547" s="27">
        <v>51.78</v>
      </c>
      <c r="Y547" s="27">
        <v>47.53</v>
      </c>
    </row>
    <row r="548" spans="1:25" x14ac:dyDescent="0.2">
      <c r="A548" s="31">
        <v>26</v>
      </c>
      <c r="B548" s="27">
        <v>13.5</v>
      </c>
      <c r="C548" s="27">
        <v>13.18</v>
      </c>
      <c r="D548" s="27">
        <v>10.43</v>
      </c>
      <c r="E548" s="27">
        <v>4.74</v>
      </c>
      <c r="F548" s="27">
        <v>2.4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4.68</v>
      </c>
      <c r="M548" s="27">
        <v>4.53</v>
      </c>
      <c r="N548" s="27">
        <v>3.03</v>
      </c>
      <c r="O548" s="27">
        <v>3.88</v>
      </c>
      <c r="P548" s="27">
        <v>6.87</v>
      </c>
      <c r="Q548" s="27">
        <v>4.84</v>
      </c>
      <c r="R548" s="27">
        <v>3.94</v>
      </c>
      <c r="S548" s="27">
        <v>2.96</v>
      </c>
      <c r="T548" s="27">
        <v>1.29</v>
      </c>
      <c r="U548" s="27">
        <v>1.42</v>
      </c>
      <c r="V548" s="27">
        <v>7.31</v>
      </c>
      <c r="W548" s="27">
        <v>7.89</v>
      </c>
      <c r="X548" s="27">
        <v>7.41</v>
      </c>
      <c r="Y548" s="27">
        <v>10.87</v>
      </c>
    </row>
    <row r="549" spans="1:25" x14ac:dyDescent="0.2">
      <c r="A549" s="31">
        <v>27</v>
      </c>
      <c r="B549" s="27">
        <v>1.39</v>
      </c>
      <c r="C549" s="27">
        <v>3</v>
      </c>
      <c r="D549" s="27">
        <v>3.05</v>
      </c>
      <c r="E549" s="27">
        <v>1.3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5.63</v>
      </c>
      <c r="M549" s="27">
        <v>5.27</v>
      </c>
      <c r="N549" s="27">
        <v>6.43</v>
      </c>
      <c r="O549" s="27">
        <v>6.88</v>
      </c>
      <c r="P549" s="27">
        <v>9.11</v>
      </c>
      <c r="Q549" s="27">
        <v>7.15</v>
      </c>
      <c r="R549" s="27">
        <v>7.82</v>
      </c>
      <c r="S549" s="27">
        <v>6.31</v>
      </c>
      <c r="T549" s="27">
        <v>0</v>
      </c>
      <c r="U549" s="27">
        <v>0.22</v>
      </c>
      <c r="V549" s="27">
        <v>6.22</v>
      </c>
      <c r="W549" s="27">
        <v>5.41</v>
      </c>
      <c r="X549" s="27">
        <v>6.1</v>
      </c>
      <c r="Y549" s="27">
        <v>5.94</v>
      </c>
    </row>
    <row r="550" spans="1:25" x14ac:dyDescent="0.2">
      <c r="A550" s="31">
        <v>28</v>
      </c>
      <c r="B550" s="27">
        <v>4.67</v>
      </c>
      <c r="C550" s="27">
        <v>3.69</v>
      </c>
      <c r="D550" s="27">
        <v>1.83</v>
      </c>
      <c r="E550" s="27">
        <v>0.78</v>
      </c>
      <c r="F550" s="27">
        <v>2.37</v>
      </c>
      <c r="G550" s="27">
        <v>0.55000000000000004</v>
      </c>
      <c r="H550" s="27">
        <v>0</v>
      </c>
      <c r="I550" s="27">
        <v>0</v>
      </c>
      <c r="J550" s="27">
        <v>0</v>
      </c>
      <c r="K550" s="27">
        <v>1.55</v>
      </c>
      <c r="L550" s="27">
        <v>5.25</v>
      </c>
      <c r="M550" s="27">
        <v>6.33</v>
      </c>
      <c r="N550" s="27">
        <v>9.61</v>
      </c>
      <c r="O550" s="27">
        <v>9.68</v>
      </c>
      <c r="P550" s="27">
        <v>11.7</v>
      </c>
      <c r="Q550" s="27">
        <v>9.7799999999999994</v>
      </c>
      <c r="R550" s="27">
        <v>9.81</v>
      </c>
      <c r="S550" s="27">
        <v>6.29</v>
      </c>
      <c r="T550" s="27">
        <v>5.32</v>
      </c>
      <c r="U550" s="27">
        <v>9.08</v>
      </c>
      <c r="V550" s="27">
        <v>11.77</v>
      </c>
      <c r="W550" s="27">
        <v>11.78</v>
      </c>
      <c r="X550" s="27">
        <v>8.26</v>
      </c>
      <c r="Y550" s="27">
        <v>14.58</v>
      </c>
    </row>
    <row r="551" spans="1:25" x14ac:dyDescent="0.2">
      <c r="A551" s="31">
        <v>29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">
      <c r="A552" s="31">
        <v>30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">
      <c r="A553" s="31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ROUND(15.29/100*0.74*(-3.81),2)</f>
        <v>-0.43</v>
      </c>
      <c r="O559" s="107"/>
      <c r="P559" s="107"/>
      <c r="Q559" s="99">
        <f>ROUND(14.04/100*0.74*(-3.81),2)</f>
        <v>-0.4</v>
      </c>
      <c r="R559" s="107"/>
      <c r="S559" s="107"/>
      <c r="T559" s="99">
        <f>ROUND(9.56/100*0.74*(-3.81),2)</f>
        <v>-0.27</v>
      </c>
      <c r="U559" s="107"/>
      <c r="V559" s="107"/>
      <c r="W559" s="99">
        <f>ROUND(5.6/100*0.74*(-3.81),2)</f>
        <v>-0.16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ROUND(15.29/100*0.74*188.23,2)</f>
        <v>21.3</v>
      </c>
      <c r="O560" s="107"/>
      <c r="P560" s="107"/>
      <c r="Q560" s="99">
        <f>ROUND(14.04/100*0.74*188.23,2)</f>
        <v>19.559999999999999</v>
      </c>
      <c r="R560" s="107"/>
      <c r="S560" s="107"/>
      <c r="T560" s="99">
        <f>ROUND(9.56/100*0.74*188.23,2)</f>
        <v>13.32</v>
      </c>
      <c r="U560" s="107"/>
      <c r="V560" s="107"/>
      <c r="W560" s="99">
        <f>ROUND(5.6/100*0.74*188.23,2)</f>
        <v>7.8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ROUND(15.29/100*0.74*194145.6,2)</f>
        <v>21966.799999999999</v>
      </c>
      <c r="G567" s="99"/>
      <c r="H567" s="99"/>
      <c r="I567" s="99"/>
      <c r="J567" s="99"/>
      <c r="K567" s="98">
        <f>ROUND(14.04/100*0.74*194145.6,2)</f>
        <v>20170.95</v>
      </c>
      <c r="L567" s="99"/>
      <c r="M567" s="99"/>
      <c r="N567" s="99"/>
      <c r="O567" s="99"/>
      <c r="P567" s="98">
        <f>ROUND(9.56/100*0.74*194145.6,2)</f>
        <v>13734.64</v>
      </c>
      <c r="Q567" s="99"/>
      <c r="R567" s="99"/>
      <c r="S567" s="99"/>
      <c r="T567" s="99"/>
      <c r="U567" s="98">
        <f>ROUND(5.6/100*0.74*194145.6,2)</f>
        <v>8045.39</v>
      </c>
      <c r="V567" s="99"/>
      <c r="W567" s="99"/>
      <c r="X567" s="99"/>
      <c r="Y567" s="99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1" t="s">
        <v>110</v>
      </c>
      <c r="B2" s="52"/>
      <c r="C2" s="52"/>
      <c r="D2" s="52"/>
      <c r="E2" s="52"/>
      <c r="F2" s="52"/>
      <c r="G2" s="52"/>
    </row>
    <row r="3" spans="1:7" ht="15.75" x14ac:dyDescent="0.25">
      <c r="A3" s="51" t="s">
        <v>150</v>
      </c>
      <c r="B3" s="53"/>
      <c r="C3" s="53"/>
      <c r="D3" s="53"/>
      <c r="E3" s="53"/>
      <c r="F3" s="53"/>
      <c r="G3" s="53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1" t="s">
        <v>0</v>
      </c>
      <c r="B7" s="53"/>
      <c r="C7" s="53"/>
      <c r="D7" s="53"/>
      <c r="E7" s="53"/>
      <c r="F7" s="53"/>
      <c r="G7" s="4"/>
    </row>
    <row r="8" spans="1:7" ht="12" customHeight="1" x14ac:dyDescent="0.3">
      <c r="A8" s="5"/>
      <c r="B8" s="33"/>
      <c r="C8" s="33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4"/>
      <c r="B11" s="50"/>
      <c r="C11" s="50"/>
      <c r="D11" s="55" t="s">
        <v>113</v>
      </c>
      <c r="E11" s="56"/>
      <c r="F11" s="56"/>
      <c r="G11" s="56"/>
    </row>
    <row r="12" spans="1:7" ht="15.75" x14ac:dyDescent="0.25">
      <c r="A12" s="50"/>
      <c r="B12" s="50"/>
      <c r="C12" s="50"/>
      <c r="D12" s="34" t="s">
        <v>114</v>
      </c>
      <c r="E12" s="34" t="s">
        <v>115</v>
      </c>
      <c r="F12" s="34" t="s">
        <v>116</v>
      </c>
      <c r="G12" s="34" t="s">
        <v>117</v>
      </c>
    </row>
    <row r="13" spans="1:7" ht="15.75" x14ac:dyDescent="0.25">
      <c r="A13" s="49" t="s">
        <v>112</v>
      </c>
      <c r="B13" s="50"/>
      <c r="C13" s="50"/>
      <c r="D13" s="10">
        <f>ROUND(15.29/100*0.74*1609.08,2)</f>
        <v>182.06</v>
      </c>
      <c r="E13" s="10">
        <f>ROUND(14.04/100*0.74*1609.08,2)</f>
        <v>167.18</v>
      </c>
      <c r="F13" s="10">
        <f>ROUND(9.56/100*0.74*1609.08,2)</f>
        <v>113.83</v>
      </c>
      <c r="G13" s="10">
        <f>ROUND(5.6/100*0.74*1609.08,2)</f>
        <v>66.680000000000007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2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 t="s">
        <v>113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 t="s">
        <v>114</v>
      </c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 t="s">
        <v>115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 t="s">
        <v>116</v>
      </c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 t="s">
        <v>117</v>
      </c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67" ht="15.75" customHeight="1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>
        <f>ROUND(15.29/100*0.74*974.44,2)</f>
        <v>110.25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>
        <f>ROUND(14.04/100*0.74*974.44,2)</f>
        <v>101.24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>
        <f>ROUND(9.56/100*0.74*974.44,2)</f>
        <v>68.94</v>
      </c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>
        <f>ROUND(5.6/100*0.74*974.44,2)</f>
        <v>40.380000000000003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</row>
    <row r="9" spans="1:167" ht="15.75" customHeight="1" x14ac:dyDescent="0.2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>
        <f>ROUND(15.29/100*0.74*1740.53,2)</f>
        <v>196.93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f>ROUND(14.04/100*0.74*1740.53,2)</f>
        <v>180.83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>
        <f>ROUND(9.56/100*0.74*1740.53,2)</f>
        <v>123.13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>
        <f>ROUND(5.6/100*0.74*1740.53,2)</f>
        <v>72.13</v>
      </c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ht="15.75" customHeight="1" x14ac:dyDescent="0.2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>
        <f>ROUND(15.29/100*0.74*4234.35,2)</f>
        <v>479.1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f>ROUND(14.04/100*0.74*4234.35,2)</f>
        <v>439.93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>
        <f>ROUND(9.56/100*0.74*4234.35,2)</f>
        <v>299.55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>
        <f>ROUND(5.6/100*0.74*4234.35,2)</f>
        <v>175.47</v>
      </c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 t="s">
        <v>113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</row>
    <row r="15" spans="1:167" ht="15.7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 t="s">
        <v>114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 t="s">
        <v>115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 t="s">
        <v>116</v>
      </c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 t="s">
        <v>117</v>
      </c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</row>
    <row r="16" spans="1:167" ht="15.75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>
        <f>ROUND(15.29/100*0.74*974.44,2)</f>
        <v>110.25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f>ROUND(14.04/100*0.74*974.44,2)</f>
        <v>101.24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>
        <f>ROUND(9.56/100*0.74*974.44,2)</f>
        <v>68.94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>
        <f>ROUND(5.6/100*0.74*974.44,2)</f>
        <v>40.380000000000003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1:167" ht="15.75" customHeight="1" x14ac:dyDescent="0.25">
      <c r="A17" s="86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>
        <f>ROUND(15.29/100*0.74*2712.41,2)</f>
        <v>306.89999999999998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f>ROUND(14.04/100*0.74*2712.41,2)</f>
        <v>281.81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>
        <f>ROUND(9.56/100*0.74*2712.41,2)</f>
        <v>191.89</v>
      </c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>
        <f>ROUND(5.6/100*0.74*2712.41,2)</f>
        <v>112.4</v>
      </c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9" spans="1:167" ht="15.75" hidden="1" customHeight="1" x14ac:dyDescent="0.25"/>
    <row r="20" spans="1:167" ht="46.5" hidden="1" customHeight="1" x14ac:dyDescent="0.25">
      <c r="A20" s="82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5" t="s">
        <v>14</v>
      </c>
      <c r="B24" s="75"/>
      <c r="C24" s="75"/>
      <c r="D24" s="75"/>
      <c r="E24" s="75"/>
      <c r="F24" s="75"/>
      <c r="G24" s="75"/>
      <c r="H24" s="76"/>
      <c r="I24" s="79" t="s">
        <v>15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67" s="17" customFormat="1" ht="27" hidden="1" customHeight="1" x14ac:dyDescent="0.2">
      <c r="A25" s="77"/>
      <c r="B25" s="77"/>
      <c r="C25" s="77"/>
      <c r="D25" s="77"/>
      <c r="E25" s="77"/>
      <c r="F25" s="77"/>
      <c r="G25" s="77"/>
      <c r="H25" s="78"/>
      <c r="I25" s="72" t="s">
        <v>16</v>
      </c>
      <c r="J25" s="73"/>
      <c r="K25" s="73"/>
      <c r="L25" s="73"/>
      <c r="M25" s="73"/>
      <c r="N25" s="74"/>
      <c r="O25" s="72" t="s">
        <v>17</v>
      </c>
      <c r="P25" s="73"/>
      <c r="Q25" s="73"/>
      <c r="R25" s="73"/>
      <c r="S25" s="73"/>
      <c r="T25" s="74"/>
      <c r="U25" s="72" t="s">
        <v>18</v>
      </c>
      <c r="V25" s="73"/>
      <c r="W25" s="73"/>
      <c r="X25" s="73"/>
      <c r="Y25" s="73"/>
      <c r="Z25" s="74"/>
      <c r="AA25" s="72" t="s">
        <v>19</v>
      </c>
      <c r="AB25" s="73"/>
      <c r="AC25" s="73"/>
      <c r="AD25" s="73"/>
      <c r="AE25" s="73"/>
      <c r="AF25" s="74"/>
      <c r="AG25" s="72" t="s">
        <v>20</v>
      </c>
      <c r="AH25" s="73"/>
      <c r="AI25" s="73"/>
      <c r="AJ25" s="73"/>
      <c r="AK25" s="73"/>
      <c r="AL25" s="74"/>
      <c r="AM25" s="72" t="s">
        <v>21</v>
      </c>
      <c r="AN25" s="73"/>
      <c r="AO25" s="73"/>
      <c r="AP25" s="73"/>
      <c r="AQ25" s="73"/>
      <c r="AR25" s="74"/>
      <c r="AS25" s="72" t="s">
        <v>22</v>
      </c>
      <c r="AT25" s="73"/>
      <c r="AU25" s="73"/>
      <c r="AV25" s="73"/>
      <c r="AW25" s="73"/>
      <c r="AX25" s="74"/>
      <c r="AY25" s="72" t="s">
        <v>23</v>
      </c>
      <c r="AZ25" s="73"/>
      <c r="BA25" s="73"/>
      <c r="BB25" s="73"/>
      <c r="BC25" s="73"/>
      <c r="BD25" s="74"/>
      <c r="BE25" s="72" t="s">
        <v>24</v>
      </c>
      <c r="BF25" s="73"/>
      <c r="BG25" s="73"/>
      <c r="BH25" s="73"/>
      <c r="BI25" s="73"/>
      <c r="BJ25" s="74"/>
      <c r="BK25" s="72" t="s">
        <v>25</v>
      </c>
      <c r="BL25" s="73"/>
      <c r="BM25" s="73"/>
      <c r="BN25" s="73"/>
      <c r="BO25" s="73"/>
      <c r="BP25" s="73"/>
      <c r="BQ25" s="74"/>
      <c r="BR25" s="72" t="s">
        <v>26</v>
      </c>
      <c r="BS25" s="73"/>
      <c r="BT25" s="73"/>
      <c r="BU25" s="73"/>
      <c r="BV25" s="73"/>
      <c r="BW25" s="73"/>
      <c r="BX25" s="74"/>
      <c r="BY25" s="72" t="s">
        <v>27</v>
      </c>
      <c r="BZ25" s="73"/>
      <c r="CA25" s="73"/>
      <c r="CB25" s="73"/>
      <c r="CC25" s="73"/>
      <c r="CD25" s="73"/>
      <c r="CE25" s="74"/>
      <c r="CF25" s="72" t="s">
        <v>28</v>
      </c>
      <c r="CG25" s="73"/>
      <c r="CH25" s="73"/>
      <c r="CI25" s="73"/>
      <c r="CJ25" s="73"/>
      <c r="CK25" s="73"/>
      <c r="CL25" s="74"/>
      <c r="CM25" s="72" t="s">
        <v>29</v>
      </c>
      <c r="CN25" s="73"/>
      <c r="CO25" s="73"/>
      <c r="CP25" s="73"/>
      <c r="CQ25" s="73"/>
      <c r="CR25" s="73"/>
      <c r="CS25" s="74"/>
      <c r="CT25" s="72" t="s">
        <v>30</v>
      </c>
      <c r="CU25" s="73"/>
      <c r="CV25" s="73"/>
      <c r="CW25" s="73"/>
      <c r="CX25" s="73"/>
      <c r="CY25" s="73"/>
      <c r="CZ25" s="74"/>
      <c r="DA25" s="72" t="s">
        <v>31</v>
      </c>
      <c r="DB25" s="73"/>
      <c r="DC25" s="73"/>
      <c r="DD25" s="73"/>
      <c r="DE25" s="73"/>
      <c r="DF25" s="73"/>
      <c r="DG25" s="74"/>
      <c r="DH25" s="72" t="s">
        <v>32</v>
      </c>
      <c r="DI25" s="73"/>
      <c r="DJ25" s="73"/>
      <c r="DK25" s="73"/>
      <c r="DL25" s="73"/>
      <c r="DM25" s="73"/>
      <c r="DN25" s="74"/>
      <c r="DO25" s="72" t="s">
        <v>33</v>
      </c>
      <c r="DP25" s="73"/>
      <c r="DQ25" s="73"/>
      <c r="DR25" s="73"/>
      <c r="DS25" s="73"/>
      <c r="DT25" s="73"/>
      <c r="DU25" s="74"/>
      <c r="DV25" s="72" t="s">
        <v>34</v>
      </c>
      <c r="DW25" s="73"/>
      <c r="DX25" s="73"/>
      <c r="DY25" s="73"/>
      <c r="DZ25" s="73"/>
      <c r="EA25" s="73"/>
      <c r="EB25" s="74"/>
      <c r="EC25" s="72" t="s">
        <v>35</v>
      </c>
      <c r="ED25" s="73"/>
      <c r="EE25" s="73"/>
      <c r="EF25" s="73"/>
      <c r="EG25" s="73"/>
      <c r="EH25" s="73"/>
      <c r="EI25" s="74"/>
      <c r="EJ25" s="72" t="s">
        <v>36</v>
      </c>
      <c r="EK25" s="73"/>
      <c r="EL25" s="73"/>
      <c r="EM25" s="73"/>
      <c r="EN25" s="73"/>
      <c r="EO25" s="73"/>
      <c r="EP25" s="74"/>
      <c r="EQ25" s="72" t="s">
        <v>37</v>
      </c>
      <c r="ER25" s="73"/>
      <c r="ES25" s="73"/>
      <c r="ET25" s="73"/>
      <c r="EU25" s="73"/>
      <c r="EV25" s="73"/>
      <c r="EW25" s="74"/>
      <c r="EX25" s="72" t="s">
        <v>38</v>
      </c>
      <c r="EY25" s="73"/>
      <c r="EZ25" s="73"/>
      <c r="FA25" s="73"/>
      <c r="FB25" s="73"/>
      <c r="FC25" s="73"/>
      <c r="FD25" s="74"/>
      <c r="FE25" s="72" t="s">
        <v>39</v>
      </c>
      <c r="FF25" s="73"/>
      <c r="FG25" s="73"/>
      <c r="FH25" s="73"/>
      <c r="FI25" s="73"/>
      <c r="FJ25" s="73"/>
      <c r="FK25" s="73"/>
    </row>
    <row r="26" spans="1:167" s="17" customFormat="1" ht="15.75" hidden="1" customHeight="1" x14ac:dyDescent="0.2">
      <c r="A26" s="70" t="s">
        <v>40</v>
      </c>
      <c r="B26" s="70"/>
      <c r="C26" s="70"/>
      <c r="D26" s="70"/>
      <c r="E26" s="70"/>
      <c r="F26" s="70"/>
      <c r="G26" s="70"/>
      <c r="H26" s="71"/>
      <c r="I26" s="83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3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5"/>
      <c r="CM26" s="83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5"/>
      <c r="DA26" s="83"/>
      <c r="DB26" s="84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4"/>
      <c r="DN26" s="85"/>
      <c r="DO26" s="83"/>
      <c r="DP26" s="84"/>
      <c r="DQ26" s="84"/>
      <c r="DR26" s="84"/>
      <c r="DS26" s="84"/>
      <c r="DT26" s="84"/>
      <c r="DU26" s="85"/>
      <c r="DV26" s="83"/>
      <c r="DW26" s="84"/>
      <c r="DX26" s="84"/>
      <c r="DY26" s="84"/>
      <c r="DZ26" s="84"/>
      <c r="EA26" s="84"/>
      <c r="EB26" s="85"/>
      <c r="EC26" s="83"/>
      <c r="ED26" s="84"/>
      <c r="EE26" s="84"/>
      <c r="EF26" s="84"/>
      <c r="EG26" s="84"/>
      <c r="EH26" s="84"/>
      <c r="EI26" s="85"/>
      <c r="EJ26" s="83"/>
      <c r="EK26" s="84"/>
      <c r="EL26" s="84"/>
      <c r="EM26" s="84"/>
      <c r="EN26" s="84"/>
      <c r="EO26" s="84"/>
      <c r="EP26" s="85"/>
      <c r="EQ26" s="83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5"/>
      <c r="FE26" s="83"/>
      <c r="FF26" s="84"/>
      <c r="FG26" s="84"/>
      <c r="FH26" s="84"/>
      <c r="FI26" s="84"/>
      <c r="FJ26" s="84"/>
      <c r="FK26" s="85"/>
    </row>
    <row r="27" spans="1:167" s="17" customFormat="1" ht="15.75" hidden="1" customHeight="1" x14ac:dyDescent="0.2">
      <c r="A27" s="70" t="s">
        <v>41</v>
      </c>
      <c r="B27" s="70"/>
      <c r="C27" s="70"/>
      <c r="D27" s="70"/>
      <c r="E27" s="70"/>
      <c r="F27" s="70"/>
      <c r="G27" s="70"/>
      <c r="H27" s="71"/>
      <c r="I27" s="83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3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5"/>
      <c r="BK27" s="83"/>
      <c r="BL27" s="84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5"/>
      <c r="CM27" s="83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5"/>
      <c r="DA27" s="83"/>
      <c r="DB27" s="84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4"/>
      <c r="DN27" s="85"/>
      <c r="DO27" s="83"/>
      <c r="DP27" s="84"/>
      <c r="DQ27" s="84"/>
      <c r="DR27" s="84"/>
      <c r="DS27" s="84"/>
      <c r="DT27" s="84"/>
      <c r="DU27" s="85"/>
      <c r="DV27" s="83"/>
      <c r="DW27" s="84"/>
      <c r="DX27" s="84"/>
      <c r="DY27" s="84"/>
      <c r="DZ27" s="84"/>
      <c r="EA27" s="84"/>
      <c r="EB27" s="85"/>
      <c r="EC27" s="83"/>
      <c r="ED27" s="84"/>
      <c r="EE27" s="84"/>
      <c r="EF27" s="84"/>
      <c r="EG27" s="84"/>
      <c r="EH27" s="84"/>
      <c r="EI27" s="85"/>
      <c r="EJ27" s="83"/>
      <c r="EK27" s="84"/>
      <c r="EL27" s="84"/>
      <c r="EM27" s="84"/>
      <c r="EN27" s="84"/>
      <c r="EO27" s="84"/>
      <c r="EP27" s="85"/>
      <c r="EQ27" s="83"/>
      <c r="ER27" s="84"/>
      <c r="ES27" s="84"/>
      <c r="ET27" s="84"/>
      <c r="EU27" s="84"/>
      <c r="EV27" s="84"/>
      <c r="EW27" s="85"/>
      <c r="EX27" s="83"/>
      <c r="EY27" s="84"/>
      <c r="EZ27" s="84"/>
      <c r="FA27" s="84"/>
      <c r="FB27" s="84"/>
      <c r="FC27" s="84"/>
      <c r="FD27" s="85"/>
      <c r="FE27" s="83"/>
      <c r="FF27" s="84"/>
      <c r="FG27" s="84"/>
      <c r="FH27" s="84"/>
      <c r="FI27" s="84"/>
      <c r="FJ27" s="84"/>
      <c r="FK27" s="85"/>
    </row>
    <row r="28" spans="1:167" s="17" customFormat="1" ht="15.75" hidden="1" customHeight="1" x14ac:dyDescent="0.2">
      <c r="A28" s="70" t="s">
        <v>42</v>
      </c>
      <c r="B28" s="70"/>
      <c r="C28" s="70"/>
      <c r="D28" s="70"/>
      <c r="E28" s="70"/>
      <c r="F28" s="70"/>
      <c r="G28" s="70"/>
      <c r="H28" s="71"/>
      <c r="I28" s="83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4"/>
      <c r="AX28" s="85"/>
      <c r="AY28" s="83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5"/>
      <c r="BK28" s="83"/>
      <c r="BL28" s="84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4"/>
      <c r="BX28" s="85"/>
      <c r="BY28" s="83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5"/>
      <c r="CM28" s="83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5"/>
      <c r="DA28" s="83"/>
      <c r="DB28" s="84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4"/>
      <c r="DN28" s="85"/>
      <c r="DO28" s="83"/>
      <c r="DP28" s="84"/>
      <c r="DQ28" s="84"/>
      <c r="DR28" s="84"/>
      <c r="DS28" s="84"/>
      <c r="DT28" s="84"/>
      <c r="DU28" s="85"/>
      <c r="DV28" s="83"/>
      <c r="DW28" s="84"/>
      <c r="DX28" s="84"/>
      <c r="DY28" s="84"/>
      <c r="DZ28" s="84"/>
      <c r="EA28" s="84"/>
      <c r="EB28" s="85"/>
      <c r="EC28" s="83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5"/>
      <c r="EQ28" s="83"/>
      <c r="ER28" s="84"/>
      <c r="ES28" s="84"/>
      <c r="ET28" s="84"/>
      <c r="EU28" s="84"/>
      <c r="EV28" s="84"/>
      <c r="EW28" s="85"/>
      <c r="EX28" s="83"/>
      <c r="EY28" s="84"/>
      <c r="EZ28" s="84"/>
      <c r="FA28" s="84"/>
      <c r="FB28" s="84"/>
      <c r="FC28" s="84"/>
      <c r="FD28" s="85"/>
      <c r="FE28" s="83"/>
      <c r="FF28" s="84"/>
      <c r="FG28" s="84"/>
      <c r="FH28" s="84"/>
      <c r="FI28" s="84"/>
      <c r="FJ28" s="84"/>
      <c r="FK28" s="85"/>
    </row>
    <row r="29" spans="1:167" s="17" customFormat="1" ht="15.75" hidden="1" customHeight="1" x14ac:dyDescent="0.2">
      <c r="A29" s="70" t="s">
        <v>43</v>
      </c>
      <c r="B29" s="70"/>
      <c r="C29" s="70"/>
      <c r="D29" s="70"/>
      <c r="E29" s="70"/>
      <c r="F29" s="70"/>
      <c r="G29" s="70"/>
      <c r="H29" s="71"/>
      <c r="I29" s="83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4"/>
      <c r="AX29" s="85"/>
      <c r="AY29" s="83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5"/>
      <c r="BK29" s="83"/>
      <c r="BL29" s="84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5"/>
      <c r="CM29" s="83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5"/>
      <c r="DA29" s="83"/>
      <c r="DB29" s="84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4"/>
      <c r="DN29" s="85"/>
      <c r="DO29" s="83"/>
      <c r="DP29" s="84"/>
      <c r="DQ29" s="84"/>
      <c r="DR29" s="84"/>
      <c r="DS29" s="84"/>
      <c r="DT29" s="84"/>
      <c r="DU29" s="85"/>
      <c r="DV29" s="83"/>
      <c r="DW29" s="84"/>
      <c r="DX29" s="84"/>
      <c r="DY29" s="84"/>
      <c r="DZ29" s="84"/>
      <c r="EA29" s="84"/>
      <c r="EB29" s="85"/>
      <c r="EC29" s="83"/>
      <c r="ED29" s="84"/>
      <c r="EE29" s="84"/>
      <c r="EF29" s="84"/>
      <c r="EG29" s="84"/>
      <c r="EH29" s="84"/>
      <c r="EI29" s="85"/>
      <c r="EJ29" s="83"/>
      <c r="EK29" s="84"/>
      <c r="EL29" s="84"/>
      <c r="EM29" s="84"/>
      <c r="EN29" s="84"/>
      <c r="EO29" s="84"/>
      <c r="EP29" s="85"/>
      <c r="EQ29" s="83"/>
      <c r="ER29" s="84"/>
      <c r="ES29" s="84"/>
      <c r="ET29" s="84"/>
      <c r="EU29" s="84"/>
      <c r="EV29" s="84"/>
      <c r="EW29" s="85"/>
      <c r="EX29" s="83"/>
      <c r="EY29" s="84"/>
      <c r="EZ29" s="84"/>
      <c r="FA29" s="84"/>
      <c r="FB29" s="84"/>
      <c r="FC29" s="84"/>
      <c r="FD29" s="85"/>
      <c r="FE29" s="83"/>
      <c r="FF29" s="84"/>
      <c r="FG29" s="84"/>
      <c r="FH29" s="84"/>
      <c r="FI29" s="84"/>
      <c r="FJ29" s="84"/>
      <c r="FK29" s="85"/>
    </row>
    <row r="30" spans="1:167" s="17" customFormat="1" ht="15.75" hidden="1" customHeight="1" x14ac:dyDescent="0.2">
      <c r="A30" s="70" t="s">
        <v>44</v>
      </c>
      <c r="B30" s="70"/>
      <c r="C30" s="70"/>
      <c r="D30" s="70"/>
      <c r="E30" s="70"/>
      <c r="F30" s="70"/>
      <c r="G30" s="70"/>
      <c r="H30" s="71"/>
      <c r="I30" s="83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5"/>
      <c r="AM30" s="83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5"/>
      <c r="AY30" s="83"/>
      <c r="AZ30" s="84"/>
      <c r="BA30" s="84"/>
      <c r="BB30" s="84"/>
      <c r="BC30" s="84"/>
      <c r="BD30" s="85"/>
      <c r="BE30" s="83"/>
      <c r="BF30" s="84"/>
      <c r="BG30" s="84"/>
      <c r="BH30" s="84"/>
      <c r="BI30" s="84"/>
      <c r="BJ30" s="85"/>
      <c r="BK30" s="83"/>
      <c r="BL30" s="84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4"/>
      <c r="BX30" s="85"/>
      <c r="BY30" s="83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5"/>
      <c r="CM30" s="83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5"/>
      <c r="DA30" s="83"/>
      <c r="DB30" s="84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4"/>
      <c r="DN30" s="85"/>
      <c r="DO30" s="83"/>
      <c r="DP30" s="84"/>
      <c r="DQ30" s="84"/>
      <c r="DR30" s="84"/>
      <c r="DS30" s="84"/>
      <c r="DT30" s="84"/>
      <c r="DU30" s="85"/>
      <c r="DV30" s="83"/>
      <c r="DW30" s="84"/>
      <c r="DX30" s="84"/>
      <c r="DY30" s="84"/>
      <c r="DZ30" s="84"/>
      <c r="EA30" s="84"/>
      <c r="EB30" s="85"/>
      <c r="EC30" s="83"/>
      <c r="ED30" s="84"/>
      <c r="EE30" s="84"/>
      <c r="EF30" s="84"/>
      <c r="EG30" s="84"/>
      <c r="EH30" s="84"/>
      <c r="EI30" s="85"/>
      <c r="EJ30" s="83"/>
      <c r="EK30" s="84"/>
      <c r="EL30" s="84"/>
      <c r="EM30" s="84"/>
      <c r="EN30" s="84"/>
      <c r="EO30" s="84"/>
      <c r="EP30" s="85"/>
      <c r="EQ30" s="83"/>
      <c r="ER30" s="84"/>
      <c r="ES30" s="84"/>
      <c r="ET30" s="84"/>
      <c r="EU30" s="84"/>
      <c r="EV30" s="84"/>
      <c r="EW30" s="85"/>
      <c r="EX30" s="83"/>
      <c r="EY30" s="84"/>
      <c r="EZ30" s="84"/>
      <c r="FA30" s="84"/>
      <c r="FB30" s="84"/>
      <c r="FC30" s="84"/>
      <c r="FD30" s="85"/>
      <c r="FE30" s="83"/>
      <c r="FF30" s="84"/>
      <c r="FG30" s="84"/>
      <c r="FH30" s="84"/>
      <c r="FI30" s="84"/>
      <c r="FJ30" s="84"/>
      <c r="FK30" s="85"/>
    </row>
    <row r="31" spans="1:167" s="17" customFormat="1" ht="15.75" hidden="1" customHeight="1" x14ac:dyDescent="0.2">
      <c r="A31" s="70" t="s">
        <v>45</v>
      </c>
      <c r="B31" s="70"/>
      <c r="C31" s="70"/>
      <c r="D31" s="70"/>
      <c r="E31" s="70"/>
      <c r="F31" s="70"/>
      <c r="G31" s="70"/>
      <c r="H31" s="71"/>
      <c r="I31" s="83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4"/>
      <c r="AX31" s="85"/>
      <c r="AY31" s="83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5"/>
      <c r="BK31" s="83"/>
      <c r="BL31" s="84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5"/>
      <c r="CM31" s="83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5"/>
      <c r="DA31" s="83"/>
      <c r="DB31" s="84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4"/>
      <c r="DN31" s="85"/>
      <c r="DO31" s="83"/>
      <c r="DP31" s="84"/>
      <c r="DQ31" s="84"/>
      <c r="DR31" s="84"/>
      <c r="DS31" s="84"/>
      <c r="DT31" s="84"/>
      <c r="DU31" s="85"/>
      <c r="DV31" s="83"/>
      <c r="DW31" s="84"/>
      <c r="DX31" s="84"/>
      <c r="DY31" s="84"/>
      <c r="DZ31" s="84"/>
      <c r="EA31" s="84"/>
      <c r="EB31" s="85"/>
      <c r="EC31" s="83"/>
      <c r="ED31" s="84"/>
      <c r="EE31" s="84"/>
      <c r="EF31" s="84"/>
      <c r="EG31" s="84"/>
      <c r="EH31" s="84"/>
      <c r="EI31" s="85"/>
      <c r="EJ31" s="83"/>
      <c r="EK31" s="84"/>
      <c r="EL31" s="84"/>
      <c r="EM31" s="84"/>
      <c r="EN31" s="84"/>
      <c r="EO31" s="84"/>
      <c r="EP31" s="85"/>
      <c r="EQ31" s="83"/>
      <c r="ER31" s="84"/>
      <c r="ES31" s="84"/>
      <c r="ET31" s="84"/>
      <c r="EU31" s="84"/>
      <c r="EV31" s="84"/>
      <c r="EW31" s="85"/>
      <c r="EX31" s="83"/>
      <c r="EY31" s="84"/>
      <c r="EZ31" s="84"/>
      <c r="FA31" s="84"/>
      <c r="FB31" s="84"/>
      <c r="FC31" s="84"/>
      <c r="FD31" s="85"/>
      <c r="FE31" s="83"/>
      <c r="FF31" s="84"/>
      <c r="FG31" s="84"/>
      <c r="FH31" s="84"/>
      <c r="FI31" s="84"/>
      <c r="FJ31" s="84"/>
      <c r="FK31" s="85"/>
    </row>
    <row r="32" spans="1:167" s="17" customFormat="1" ht="15.75" hidden="1" customHeight="1" x14ac:dyDescent="0.2">
      <c r="A32" s="70" t="s">
        <v>46</v>
      </c>
      <c r="B32" s="70"/>
      <c r="C32" s="70"/>
      <c r="D32" s="70"/>
      <c r="E32" s="70"/>
      <c r="F32" s="70"/>
      <c r="G32" s="70"/>
      <c r="H32" s="71"/>
      <c r="I32" s="83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4"/>
      <c r="AX32" s="85"/>
      <c r="AY32" s="83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5"/>
      <c r="BK32" s="83"/>
      <c r="BL32" s="84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5"/>
      <c r="CF32" s="83"/>
      <c r="CG32" s="84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5"/>
      <c r="DA32" s="83"/>
      <c r="DB32" s="84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4"/>
      <c r="DN32" s="85"/>
      <c r="DO32" s="83"/>
      <c r="DP32" s="84"/>
      <c r="DQ32" s="84"/>
      <c r="DR32" s="84"/>
      <c r="DS32" s="84"/>
      <c r="DT32" s="84"/>
      <c r="DU32" s="85"/>
      <c r="DV32" s="83"/>
      <c r="DW32" s="84"/>
      <c r="DX32" s="84"/>
      <c r="DY32" s="84"/>
      <c r="DZ32" s="84"/>
      <c r="EA32" s="84"/>
      <c r="EB32" s="85"/>
      <c r="EC32" s="83"/>
      <c r="ED32" s="84"/>
      <c r="EE32" s="84"/>
      <c r="EF32" s="84"/>
      <c r="EG32" s="84"/>
      <c r="EH32" s="84"/>
      <c r="EI32" s="85"/>
      <c r="EJ32" s="83"/>
      <c r="EK32" s="84"/>
      <c r="EL32" s="84"/>
      <c r="EM32" s="84"/>
      <c r="EN32" s="84"/>
      <c r="EO32" s="84"/>
      <c r="EP32" s="85"/>
      <c r="EQ32" s="83"/>
      <c r="ER32" s="84"/>
      <c r="ES32" s="84"/>
      <c r="ET32" s="84"/>
      <c r="EU32" s="84"/>
      <c r="EV32" s="84"/>
      <c r="EW32" s="85"/>
      <c r="EX32" s="83"/>
      <c r="EY32" s="84"/>
      <c r="EZ32" s="84"/>
      <c r="FA32" s="84"/>
      <c r="FB32" s="84"/>
      <c r="FC32" s="84"/>
      <c r="FD32" s="85"/>
      <c r="FE32" s="83"/>
      <c r="FF32" s="84"/>
      <c r="FG32" s="84"/>
      <c r="FH32" s="84"/>
      <c r="FI32" s="84"/>
      <c r="FJ32" s="84"/>
      <c r="FK32" s="85"/>
    </row>
    <row r="33" spans="1:167" s="17" customFormat="1" ht="15.75" hidden="1" customHeight="1" x14ac:dyDescent="0.2">
      <c r="A33" s="70" t="s">
        <v>47</v>
      </c>
      <c r="B33" s="70"/>
      <c r="C33" s="70"/>
      <c r="D33" s="70"/>
      <c r="E33" s="70"/>
      <c r="F33" s="70"/>
      <c r="G33" s="70"/>
      <c r="H33" s="71"/>
      <c r="I33" s="83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5"/>
      <c r="AM33" s="83"/>
      <c r="AN33" s="84"/>
      <c r="AO33" s="84"/>
      <c r="AP33" s="84"/>
      <c r="AQ33" s="84"/>
      <c r="AR33" s="85"/>
      <c r="AS33" s="83"/>
      <c r="AT33" s="84"/>
      <c r="AU33" s="84"/>
      <c r="AV33" s="84"/>
      <c r="AW33" s="84"/>
      <c r="AX33" s="85"/>
      <c r="AY33" s="83"/>
      <c r="AZ33" s="84"/>
      <c r="BA33" s="84"/>
      <c r="BB33" s="84"/>
      <c r="BC33" s="84"/>
      <c r="BD33" s="85"/>
      <c r="BE33" s="83"/>
      <c r="BF33" s="84"/>
      <c r="BG33" s="84"/>
      <c r="BH33" s="84"/>
      <c r="BI33" s="84"/>
      <c r="BJ33" s="85"/>
      <c r="BK33" s="83"/>
      <c r="BL33" s="84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4"/>
      <c r="BX33" s="85"/>
      <c r="BY33" s="83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5"/>
      <c r="CM33" s="83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5"/>
      <c r="DA33" s="83"/>
      <c r="DB33" s="84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4"/>
      <c r="DN33" s="85"/>
      <c r="DO33" s="83"/>
      <c r="DP33" s="84"/>
      <c r="DQ33" s="84"/>
      <c r="DR33" s="84"/>
      <c r="DS33" s="84"/>
      <c r="DT33" s="84"/>
      <c r="DU33" s="85"/>
      <c r="DV33" s="83"/>
      <c r="DW33" s="84"/>
      <c r="DX33" s="84"/>
      <c r="DY33" s="84"/>
      <c r="DZ33" s="84"/>
      <c r="EA33" s="84"/>
      <c r="EB33" s="85"/>
      <c r="EC33" s="83"/>
      <c r="ED33" s="84"/>
      <c r="EE33" s="84"/>
      <c r="EF33" s="84"/>
      <c r="EG33" s="84"/>
      <c r="EH33" s="84"/>
      <c r="EI33" s="85"/>
      <c r="EJ33" s="83"/>
      <c r="EK33" s="84"/>
      <c r="EL33" s="84"/>
      <c r="EM33" s="84"/>
      <c r="EN33" s="84"/>
      <c r="EO33" s="84"/>
      <c r="EP33" s="85"/>
      <c r="EQ33" s="83"/>
      <c r="ER33" s="84"/>
      <c r="ES33" s="84"/>
      <c r="ET33" s="84"/>
      <c r="EU33" s="84"/>
      <c r="EV33" s="84"/>
      <c r="EW33" s="85"/>
      <c r="EX33" s="83"/>
      <c r="EY33" s="84"/>
      <c r="EZ33" s="84"/>
      <c r="FA33" s="84"/>
      <c r="FB33" s="84"/>
      <c r="FC33" s="84"/>
      <c r="FD33" s="85"/>
      <c r="FE33" s="83"/>
      <c r="FF33" s="84"/>
      <c r="FG33" s="84"/>
      <c r="FH33" s="84"/>
      <c r="FI33" s="84"/>
      <c r="FJ33" s="84"/>
      <c r="FK33" s="85"/>
    </row>
    <row r="34" spans="1:167" s="17" customFormat="1" ht="15.75" hidden="1" customHeight="1" x14ac:dyDescent="0.2">
      <c r="A34" s="70" t="s">
        <v>48</v>
      </c>
      <c r="B34" s="70"/>
      <c r="C34" s="70"/>
      <c r="D34" s="70"/>
      <c r="E34" s="70"/>
      <c r="F34" s="70"/>
      <c r="G34" s="70"/>
      <c r="H34" s="71"/>
      <c r="I34" s="83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4"/>
      <c r="AX34" s="85"/>
      <c r="AY34" s="83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4"/>
      <c r="BX34" s="85"/>
      <c r="BY34" s="83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5"/>
      <c r="CM34" s="83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5"/>
      <c r="DA34" s="83"/>
      <c r="DB34" s="84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4"/>
      <c r="DN34" s="85"/>
      <c r="DO34" s="83"/>
      <c r="DP34" s="84"/>
      <c r="DQ34" s="84"/>
      <c r="DR34" s="84"/>
      <c r="DS34" s="84"/>
      <c r="DT34" s="84"/>
      <c r="DU34" s="85"/>
      <c r="DV34" s="83"/>
      <c r="DW34" s="84"/>
      <c r="DX34" s="84"/>
      <c r="DY34" s="84"/>
      <c r="DZ34" s="84"/>
      <c r="EA34" s="84"/>
      <c r="EB34" s="85"/>
      <c r="EC34" s="83"/>
      <c r="ED34" s="84"/>
      <c r="EE34" s="84"/>
      <c r="EF34" s="84"/>
      <c r="EG34" s="84"/>
      <c r="EH34" s="84"/>
      <c r="EI34" s="85"/>
      <c r="EJ34" s="83"/>
      <c r="EK34" s="84"/>
      <c r="EL34" s="84"/>
      <c r="EM34" s="84"/>
      <c r="EN34" s="84"/>
      <c r="EO34" s="84"/>
      <c r="EP34" s="85"/>
      <c r="EQ34" s="83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5"/>
      <c r="FE34" s="83"/>
      <c r="FF34" s="84"/>
      <c r="FG34" s="84"/>
      <c r="FH34" s="84"/>
      <c r="FI34" s="84"/>
      <c r="FJ34" s="84"/>
      <c r="FK34" s="85"/>
    </row>
    <row r="35" spans="1:167" s="17" customFormat="1" ht="15.75" hidden="1" customHeight="1" x14ac:dyDescent="0.2">
      <c r="A35" s="70" t="s">
        <v>49</v>
      </c>
      <c r="B35" s="70"/>
      <c r="C35" s="70"/>
      <c r="D35" s="70"/>
      <c r="E35" s="70"/>
      <c r="F35" s="70"/>
      <c r="G35" s="70"/>
      <c r="H35" s="71"/>
      <c r="I35" s="83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5"/>
      <c r="AY35" s="83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5"/>
      <c r="BK35" s="83"/>
      <c r="BL35" s="84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4"/>
      <c r="BX35" s="85"/>
      <c r="BY35" s="83"/>
      <c r="BZ35" s="84"/>
      <c r="CA35" s="84"/>
      <c r="CB35" s="84"/>
      <c r="CC35" s="84"/>
      <c r="CD35" s="84"/>
      <c r="CE35" s="85"/>
      <c r="CF35" s="83"/>
      <c r="CG35" s="84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5"/>
      <c r="DA35" s="83"/>
      <c r="DB35" s="84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4"/>
      <c r="DN35" s="85"/>
      <c r="DO35" s="83"/>
      <c r="DP35" s="84"/>
      <c r="DQ35" s="84"/>
      <c r="DR35" s="84"/>
      <c r="DS35" s="84"/>
      <c r="DT35" s="84"/>
      <c r="DU35" s="85"/>
      <c r="DV35" s="83"/>
      <c r="DW35" s="84"/>
      <c r="DX35" s="84"/>
      <c r="DY35" s="84"/>
      <c r="DZ35" s="84"/>
      <c r="EA35" s="84"/>
      <c r="EB35" s="85"/>
      <c r="EC35" s="83"/>
      <c r="ED35" s="84"/>
      <c r="EE35" s="84"/>
      <c r="EF35" s="84"/>
      <c r="EG35" s="84"/>
      <c r="EH35" s="84"/>
      <c r="EI35" s="85"/>
      <c r="EJ35" s="83"/>
      <c r="EK35" s="84"/>
      <c r="EL35" s="84"/>
      <c r="EM35" s="84"/>
      <c r="EN35" s="84"/>
      <c r="EO35" s="84"/>
      <c r="EP35" s="85"/>
      <c r="EQ35" s="83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5"/>
      <c r="FE35" s="83"/>
      <c r="FF35" s="84"/>
      <c r="FG35" s="84"/>
      <c r="FH35" s="84"/>
      <c r="FI35" s="84"/>
      <c r="FJ35" s="84"/>
      <c r="FK35" s="85"/>
    </row>
    <row r="36" spans="1:167" s="17" customFormat="1" ht="15.75" hidden="1" customHeight="1" x14ac:dyDescent="0.2">
      <c r="A36" s="70" t="s">
        <v>50</v>
      </c>
      <c r="B36" s="70"/>
      <c r="C36" s="70"/>
      <c r="D36" s="70"/>
      <c r="E36" s="70"/>
      <c r="F36" s="70"/>
      <c r="G36" s="70"/>
      <c r="H36" s="71"/>
      <c r="I36" s="83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5"/>
      <c r="U36" s="83"/>
      <c r="V36" s="84"/>
      <c r="W36" s="84"/>
      <c r="X36" s="84"/>
      <c r="Y36" s="84"/>
      <c r="Z36" s="85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5"/>
      <c r="AY36" s="83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5"/>
      <c r="BK36" s="83"/>
      <c r="BL36" s="84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4"/>
      <c r="BX36" s="85"/>
      <c r="BY36" s="83"/>
      <c r="BZ36" s="84"/>
      <c r="CA36" s="84"/>
      <c r="CB36" s="84"/>
      <c r="CC36" s="84"/>
      <c r="CD36" s="84"/>
      <c r="CE36" s="85"/>
      <c r="CF36" s="83"/>
      <c r="CG36" s="84"/>
      <c r="CH36" s="84"/>
      <c r="CI36" s="84"/>
      <c r="CJ36" s="84"/>
      <c r="CK36" s="84"/>
      <c r="CL36" s="85"/>
      <c r="CM36" s="83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5"/>
      <c r="DA36" s="83"/>
      <c r="DB36" s="84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4"/>
      <c r="DN36" s="85"/>
      <c r="DO36" s="83"/>
      <c r="DP36" s="84"/>
      <c r="DQ36" s="84"/>
      <c r="DR36" s="84"/>
      <c r="DS36" s="84"/>
      <c r="DT36" s="84"/>
      <c r="DU36" s="85"/>
      <c r="DV36" s="83"/>
      <c r="DW36" s="84"/>
      <c r="DX36" s="84"/>
      <c r="DY36" s="84"/>
      <c r="DZ36" s="84"/>
      <c r="EA36" s="84"/>
      <c r="EB36" s="85"/>
      <c r="EC36" s="83"/>
      <c r="ED36" s="84"/>
      <c r="EE36" s="84"/>
      <c r="EF36" s="84"/>
      <c r="EG36" s="84"/>
      <c r="EH36" s="84"/>
      <c r="EI36" s="85"/>
      <c r="EJ36" s="83"/>
      <c r="EK36" s="84"/>
      <c r="EL36" s="84"/>
      <c r="EM36" s="84"/>
      <c r="EN36" s="84"/>
      <c r="EO36" s="84"/>
      <c r="EP36" s="85"/>
      <c r="EQ36" s="83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5"/>
      <c r="FE36" s="83"/>
      <c r="FF36" s="84"/>
      <c r="FG36" s="84"/>
      <c r="FH36" s="84"/>
      <c r="FI36" s="84"/>
      <c r="FJ36" s="84"/>
      <c r="FK36" s="85"/>
    </row>
    <row r="37" spans="1:167" s="17" customFormat="1" ht="15.75" hidden="1" customHeight="1" x14ac:dyDescent="0.2">
      <c r="A37" s="70" t="s">
        <v>51</v>
      </c>
      <c r="B37" s="70"/>
      <c r="C37" s="70"/>
      <c r="D37" s="70"/>
      <c r="E37" s="70"/>
      <c r="F37" s="70"/>
      <c r="G37" s="70"/>
      <c r="H37" s="71"/>
      <c r="I37" s="83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5"/>
      <c r="U37" s="83"/>
      <c r="V37" s="84"/>
      <c r="W37" s="84"/>
      <c r="X37" s="84"/>
      <c r="Y37" s="84"/>
      <c r="Z37" s="85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5"/>
      <c r="AM37" s="83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5"/>
      <c r="AY37" s="83"/>
      <c r="AZ37" s="84"/>
      <c r="BA37" s="84"/>
      <c r="BB37" s="84"/>
      <c r="BC37" s="84"/>
      <c r="BD37" s="85"/>
      <c r="BE37" s="83"/>
      <c r="BF37" s="84"/>
      <c r="BG37" s="84"/>
      <c r="BH37" s="84"/>
      <c r="BI37" s="84"/>
      <c r="BJ37" s="85"/>
      <c r="BK37" s="83"/>
      <c r="BL37" s="84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4"/>
      <c r="BX37" s="85"/>
      <c r="BY37" s="83"/>
      <c r="BZ37" s="84"/>
      <c r="CA37" s="84"/>
      <c r="CB37" s="84"/>
      <c r="CC37" s="84"/>
      <c r="CD37" s="84"/>
      <c r="CE37" s="85"/>
      <c r="CF37" s="83"/>
      <c r="CG37" s="84"/>
      <c r="CH37" s="84"/>
      <c r="CI37" s="84"/>
      <c r="CJ37" s="84"/>
      <c r="CK37" s="84"/>
      <c r="CL37" s="85"/>
      <c r="CM37" s="83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5"/>
      <c r="DA37" s="83"/>
      <c r="DB37" s="84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4"/>
      <c r="DN37" s="85"/>
      <c r="DO37" s="83"/>
      <c r="DP37" s="84"/>
      <c r="DQ37" s="84"/>
      <c r="DR37" s="84"/>
      <c r="DS37" s="84"/>
      <c r="DT37" s="84"/>
      <c r="DU37" s="85"/>
      <c r="DV37" s="83"/>
      <c r="DW37" s="84"/>
      <c r="DX37" s="84"/>
      <c r="DY37" s="84"/>
      <c r="DZ37" s="84"/>
      <c r="EA37" s="84"/>
      <c r="EB37" s="85"/>
      <c r="EC37" s="83"/>
      <c r="ED37" s="84"/>
      <c r="EE37" s="84"/>
      <c r="EF37" s="84"/>
      <c r="EG37" s="84"/>
      <c r="EH37" s="84"/>
      <c r="EI37" s="85"/>
      <c r="EJ37" s="83"/>
      <c r="EK37" s="84"/>
      <c r="EL37" s="84"/>
      <c r="EM37" s="84"/>
      <c r="EN37" s="84"/>
      <c r="EO37" s="84"/>
      <c r="EP37" s="85"/>
      <c r="EQ37" s="83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5"/>
      <c r="FE37" s="83"/>
      <c r="FF37" s="84"/>
      <c r="FG37" s="84"/>
      <c r="FH37" s="84"/>
      <c r="FI37" s="84"/>
      <c r="FJ37" s="84"/>
      <c r="FK37" s="85"/>
    </row>
    <row r="38" spans="1:167" s="17" customFormat="1" ht="15.75" hidden="1" customHeight="1" x14ac:dyDescent="0.2">
      <c r="A38" s="70" t="s">
        <v>52</v>
      </c>
      <c r="B38" s="70"/>
      <c r="C38" s="70"/>
      <c r="D38" s="70"/>
      <c r="E38" s="70"/>
      <c r="F38" s="70"/>
      <c r="G38" s="70"/>
      <c r="H38" s="71"/>
      <c r="I38" s="83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5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5"/>
      <c r="AY38" s="83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4"/>
      <c r="BX38" s="85"/>
      <c r="BY38" s="83"/>
      <c r="BZ38" s="84"/>
      <c r="CA38" s="84"/>
      <c r="CB38" s="84"/>
      <c r="CC38" s="84"/>
      <c r="CD38" s="84"/>
      <c r="CE38" s="85"/>
      <c r="CF38" s="83"/>
      <c r="CG38" s="84"/>
      <c r="CH38" s="84"/>
      <c r="CI38" s="84"/>
      <c r="CJ38" s="84"/>
      <c r="CK38" s="84"/>
      <c r="CL38" s="85"/>
      <c r="CM38" s="83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5"/>
      <c r="DA38" s="83"/>
      <c r="DB38" s="84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4"/>
      <c r="DN38" s="85"/>
      <c r="DO38" s="83"/>
      <c r="DP38" s="84"/>
      <c r="DQ38" s="84"/>
      <c r="DR38" s="84"/>
      <c r="DS38" s="84"/>
      <c r="DT38" s="84"/>
      <c r="DU38" s="85"/>
      <c r="DV38" s="83"/>
      <c r="DW38" s="84"/>
      <c r="DX38" s="84"/>
      <c r="DY38" s="84"/>
      <c r="DZ38" s="84"/>
      <c r="EA38" s="84"/>
      <c r="EB38" s="85"/>
      <c r="EC38" s="83"/>
      <c r="ED38" s="84"/>
      <c r="EE38" s="84"/>
      <c r="EF38" s="84"/>
      <c r="EG38" s="84"/>
      <c r="EH38" s="84"/>
      <c r="EI38" s="85"/>
      <c r="EJ38" s="83"/>
      <c r="EK38" s="84"/>
      <c r="EL38" s="84"/>
      <c r="EM38" s="84"/>
      <c r="EN38" s="84"/>
      <c r="EO38" s="84"/>
      <c r="EP38" s="85"/>
      <c r="EQ38" s="83"/>
      <c r="ER38" s="84"/>
      <c r="ES38" s="84"/>
      <c r="ET38" s="84"/>
      <c r="EU38" s="84"/>
      <c r="EV38" s="84"/>
      <c r="EW38" s="85"/>
      <c r="EX38" s="83"/>
      <c r="EY38" s="84"/>
      <c r="EZ38" s="84"/>
      <c r="FA38" s="84"/>
      <c r="FB38" s="84"/>
      <c r="FC38" s="84"/>
      <c r="FD38" s="85"/>
      <c r="FE38" s="83"/>
      <c r="FF38" s="84"/>
      <c r="FG38" s="84"/>
      <c r="FH38" s="84"/>
      <c r="FI38" s="84"/>
      <c r="FJ38" s="84"/>
      <c r="FK38" s="85"/>
    </row>
    <row r="39" spans="1:167" s="17" customFormat="1" ht="15.75" hidden="1" customHeight="1" x14ac:dyDescent="0.2">
      <c r="A39" s="70" t="s">
        <v>53</v>
      </c>
      <c r="B39" s="70"/>
      <c r="C39" s="70"/>
      <c r="D39" s="70"/>
      <c r="E39" s="70"/>
      <c r="F39" s="70"/>
      <c r="G39" s="70"/>
      <c r="H39" s="71"/>
      <c r="I39" s="83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5"/>
      <c r="U39" s="83"/>
      <c r="V39" s="84"/>
      <c r="W39" s="84"/>
      <c r="X39" s="84"/>
      <c r="Y39" s="84"/>
      <c r="Z39" s="85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5"/>
      <c r="AY39" s="83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5"/>
      <c r="BK39" s="83"/>
      <c r="BL39" s="84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4"/>
      <c r="BX39" s="85"/>
      <c r="BY39" s="83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5"/>
      <c r="CM39" s="83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5"/>
      <c r="DA39" s="83"/>
      <c r="DB39" s="84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4"/>
      <c r="DN39" s="85"/>
      <c r="DO39" s="83"/>
      <c r="DP39" s="84"/>
      <c r="DQ39" s="84"/>
      <c r="DR39" s="84"/>
      <c r="DS39" s="84"/>
      <c r="DT39" s="84"/>
      <c r="DU39" s="85"/>
      <c r="DV39" s="83"/>
      <c r="DW39" s="84"/>
      <c r="DX39" s="84"/>
      <c r="DY39" s="84"/>
      <c r="DZ39" s="84"/>
      <c r="EA39" s="84"/>
      <c r="EB39" s="85"/>
      <c r="EC39" s="83"/>
      <c r="ED39" s="84"/>
      <c r="EE39" s="84"/>
      <c r="EF39" s="84"/>
      <c r="EG39" s="84"/>
      <c r="EH39" s="84"/>
      <c r="EI39" s="85"/>
      <c r="EJ39" s="83"/>
      <c r="EK39" s="84"/>
      <c r="EL39" s="84"/>
      <c r="EM39" s="84"/>
      <c r="EN39" s="84"/>
      <c r="EO39" s="84"/>
      <c r="EP39" s="85"/>
      <c r="EQ39" s="83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5"/>
      <c r="FE39" s="83"/>
      <c r="FF39" s="84"/>
      <c r="FG39" s="84"/>
      <c r="FH39" s="84"/>
      <c r="FI39" s="84"/>
      <c r="FJ39" s="84"/>
      <c r="FK39" s="85"/>
    </row>
    <row r="40" spans="1:167" s="17" customFormat="1" ht="15.75" hidden="1" customHeight="1" x14ac:dyDescent="0.2">
      <c r="A40" s="70" t="s">
        <v>54</v>
      </c>
      <c r="B40" s="70"/>
      <c r="C40" s="70"/>
      <c r="D40" s="70"/>
      <c r="E40" s="70"/>
      <c r="F40" s="70"/>
      <c r="G40" s="70"/>
      <c r="H40" s="71"/>
      <c r="I40" s="83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5"/>
      <c r="U40" s="83"/>
      <c r="V40" s="84"/>
      <c r="W40" s="84"/>
      <c r="X40" s="84"/>
      <c r="Y40" s="84"/>
      <c r="Z40" s="85"/>
      <c r="AA40" s="83"/>
      <c r="AB40" s="84"/>
      <c r="AC40" s="84"/>
      <c r="AD40" s="84"/>
      <c r="AE40" s="84"/>
      <c r="AF40" s="85"/>
      <c r="AG40" s="83"/>
      <c r="AH40" s="84"/>
      <c r="AI40" s="84"/>
      <c r="AJ40" s="84"/>
      <c r="AK40" s="84"/>
      <c r="AL40" s="85"/>
      <c r="AM40" s="83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5"/>
      <c r="AY40" s="83"/>
      <c r="AZ40" s="84"/>
      <c r="BA40" s="84"/>
      <c r="BB40" s="84"/>
      <c r="BC40" s="84"/>
      <c r="BD40" s="85"/>
      <c r="BE40" s="83"/>
      <c r="BF40" s="84"/>
      <c r="BG40" s="84"/>
      <c r="BH40" s="84"/>
      <c r="BI40" s="84"/>
      <c r="BJ40" s="85"/>
      <c r="BK40" s="83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5"/>
      <c r="BY40" s="83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5"/>
      <c r="CM40" s="83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5"/>
      <c r="DA40" s="83"/>
      <c r="DB40" s="84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5"/>
      <c r="DO40" s="83"/>
      <c r="DP40" s="84"/>
      <c r="DQ40" s="84"/>
      <c r="DR40" s="84"/>
      <c r="DS40" s="84"/>
      <c r="DT40" s="84"/>
      <c r="DU40" s="85"/>
      <c r="DV40" s="83"/>
      <c r="DW40" s="84"/>
      <c r="DX40" s="84"/>
      <c r="DY40" s="84"/>
      <c r="DZ40" s="84"/>
      <c r="EA40" s="84"/>
      <c r="EB40" s="85"/>
      <c r="EC40" s="83"/>
      <c r="ED40" s="84"/>
      <c r="EE40" s="84"/>
      <c r="EF40" s="84"/>
      <c r="EG40" s="84"/>
      <c r="EH40" s="84"/>
      <c r="EI40" s="85"/>
      <c r="EJ40" s="83"/>
      <c r="EK40" s="84"/>
      <c r="EL40" s="84"/>
      <c r="EM40" s="84"/>
      <c r="EN40" s="84"/>
      <c r="EO40" s="84"/>
      <c r="EP40" s="85"/>
      <c r="EQ40" s="83"/>
      <c r="ER40" s="84"/>
      <c r="ES40" s="84"/>
      <c r="ET40" s="84"/>
      <c r="EU40" s="84"/>
      <c r="EV40" s="84"/>
      <c r="EW40" s="85"/>
      <c r="EX40" s="83"/>
      <c r="EY40" s="84"/>
      <c r="EZ40" s="84"/>
      <c r="FA40" s="84"/>
      <c r="FB40" s="84"/>
      <c r="FC40" s="84"/>
      <c r="FD40" s="85"/>
      <c r="FE40" s="83"/>
      <c r="FF40" s="84"/>
      <c r="FG40" s="84"/>
      <c r="FH40" s="84"/>
      <c r="FI40" s="84"/>
      <c r="FJ40" s="84"/>
      <c r="FK40" s="85"/>
    </row>
    <row r="41" spans="1:167" s="17" customFormat="1" ht="15.75" hidden="1" customHeight="1" x14ac:dyDescent="0.2">
      <c r="A41" s="70" t="s">
        <v>55</v>
      </c>
      <c r="B41" s="70"/>
      <c r="C41" s="70"/>
      <c r="D41" s="70"/>
      <c r="E41" s="70"/>
      <c r="F41" s="70"/>
      <c r="G41" s="70"/>
      <c r="H41" s="71"/>
      <c r="I41" s="83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5"/>
      <c r="U41" s="83"/>
      <c r="V41" s="84"/>
      <c r="W41" s="84"/>
      <c r="X41" s="84"/>
      <c r="Y41" s="84"/>
      <c r="Z41" s="85"/>
      <c r="AA41" s="83"/>
      <c r="AB41" s="84"/>
      <c r="AC41" s="84"/>
      <c r="AD41" s="84"/>
      <c r="AE41" s="84"/>
      <c r="AF41" s="85"/>
      <c r="AG41" s="83"/>
      <c r="AH41" s="84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5"/>
      <c r="AY41" s="83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5"/>
      <c r="BK41" s="83"/>
      <c r="BL41" s="84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4"/>
      <c r="BX41" s="85"/>
      <c r="BY41" s="83"/>
      <c r="BZ41" s="84"/>
      <c r="CA41" s="84"/>
      <c r="CB41" s="84"/>
      <c r="CC41" s="84"/>
      <c r="CD41" s="84"/>
      <c r="CE41" s="85"/>
      <c r="CF41" s="83"/>
      <c r="CG41" s="84"/>
      <c r="CH41" s="84"/>
      <c r="CI41" s="84"/>
      <c r="CJ41" s="84"/>
      <c r="CK41" s="84"/>
      <c r="CL41" s="85"/>
      <c r="CM41" s="83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5"/>
      <c r="DA41" s="83"/>
      <c r="DB41" s="84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4"/>
      <c r="DN41" s="85"/>
      <c r="DO41" s="83"/>
      <c r="DP41" s="84"/>
      <c r="DQ41" s="84"/>
      <c r="DR41" s="84"/>
      <c r="DS41" s="84"/>
      <c r="DT41" s="84"/>
      <c r="DU41" s="85"/>
      <c r="DV41" s="83"/>
      <c r="DW41" s="84"/>
      <c r="DX41" s="84"/>
      <c r="DY41" s="84"/>
      <c r="DZ41" s="84"/>
      <c r="EA41" s="84"/>
      <c r="EB41" s="85"/>
      <c r="EC41" s="83"/>
      <c r="ED41" s="84"/>
      <c r="EE41" s="84"/>
      <c r="EF41" s="84"/>
      <c r="EG41" s="84"/>
      <c r="EH41" s="84"/>
      <c r="EI41" s="85"/>
      <c r="EJ41" s="83"/>
      <c r="EK41" s="84"/>
      <c r="EL41" s="84"/>
      <c r="EM41" s="84"/>
      <c r="EN41" s="84"/>
      <c r="EO41" s="84"/>
      <c r="EP41" s="85"/>
      <c r="EQ41" s="83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5"/>
      <c r="FE41" s="83"/>
      <c r="FF41" s="84"/>
      <c r="FG41" s="84"/>
      <c r="FH41" s="84"/>
      <c r="FI41" s="84"/>
      <c r="FJ41" s="84"/>
      <c r="FK41" s="85"/>
    </row>
    <row r="42" spans="1:167" s="17" customFormat="1" ht="15.75" hidden="1" customHeight="1" x14ac:dyDescent="0.2">
      <c r="A42" s="70" t="s">
        <v>56</v>
      </c>
      <c r="B42" s="70"/>
      <c r="C42" s="70"/>
      <c r="D42" s="70"/>
      <c r="E42" s="70"/>
      <c r="F42" s="70"/>
      <c r="G42" s="70"/>
      <c r="H42" s="71"/>
      <c r="I42" s="83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5"/>
      <c r="U42" s="83"/>
      <c r="V42" s="84"/>
      <c r="W42" s="84"/>
      <c r="X42" s="84"/>
      <c r="Y42" s="84"/>
      <c r="Z42" s="85"/>
      <c r="AA42" s="83"/>
      <c r="AB42" s="84"/>
      <c r="AC42" s="84"/>
      <c r="AD42" s="84"/>
      <c r="AE42" s="84"/>
      <c r="AF42" s="85"/>
      <c r="AG42" s="83"/>
      <c r="AH42" s="84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5"/>
      <c r="AY42" s="83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5"/>
      <c r="BK42" s="83"/>
      <c r="BL42" s="84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4"/>
      <c r="BX42" s="85"/>
      <c r="BY42" s="83"/>
      <c r="BZ42" s="84"/>
      <c r="CA42" s="84"/>
      <c r="CB42" s="84"/>
      <c r="CC42" s="84"/>
      <c r="CD42" s="84"/>
      <c r="CE42" s="85"/>
      <c r="CF42" s="83"/>
      <c r="CG42" s="84"/>
      <c r="CH42" s="84"/>
      <c r="CI42" s="84"/>
      <c r="CJ42" s="84"/>
      <c r="CK42" s="84"/>
      <c r="CL42" s="85"/>
      <c r="CM42" s="83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5"/>
      <c r="DA42" s="83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5"/>
      <c r="DO42" s="83"/>
      <c r="DP42" s="84"/>
      <c r="DQ42" s="84"/>
      <c r="DR42" s="84"/>
      <c r="DS42" s="84"/>
      <c r="DT42" s="84"/>
      <c r="DU42" s="85"/>
      <c r="DV42" s="83"/>
      <c r="DW42" s="84"/>
      <c r="DX42" s="84"/>
      <c r="DY42" s="84"/>
      <c r="DZ42" s="84"/>
      <c r="EA42" s="84"/>
      <c r="EB42" s="85"/>
      <c r="EC42" s="83"/>
      <c r="ED42" s="84"/>
      <c r="EE42" s="84"/>
      <c r="EF42" s="84"/>
      <c r="EG42" s="84"/>
      <c r="EH42" s="84"/>
      <c r="EI42" s="85"/>
      <c r="EJ42" s="83"/>
      <c r="EK42" s="84"/>
      <c r="EL42" s="84"/>
      <c r="EM42" s="84"/>
      <c r="EN42" s="84"/>
      <c r="EO42" s="84"/>
      <c r="EP42" s="85"/>
      <c r="EQ42" s="83"/>
      <c r="ER42" s="84"/>
      <c r="ES42" s="84"/>
      <c r="ET42" s="84"/>
      <c r="EU42" s="84"/>
      <c r="EV42" s="84"/>
      <c r="EW42" s="85"/>
      <c r="EX42" s="83"/>
      <c r="EY42" s="84"/>
      <c r="EZ42" s="84"/>
      <c r="FA42" s="84"/>
      <c r="FB42" s="84"/>
      <c r="FC42" s="84"/>
      <c r="FD42" s="85"/>
      <c r="FE42" s="83"/>
      <c r="FF42" s="84"/>
      <c r="FG42" s="84"/>
      <c r="FH42" s="84"/>
      <c r="FI42" s="84"/>
      <c r="FJ42" s="84"/>
      <c r="FK42" s="85"/>
    </row>
    <row r="43" spans="1:167" s="17" customFormat="1" ht="15.75" hidden="1" customHeight="1" x14ac:dyDescent="0.2">
      <c r="A43" s="70" t="s">
        <v>57</v>
      </c>
      <c r="B43" s="70"/>
      <c r="C43" s="70"/>
      <c r="D43" s="70"/>
      <c r="E43" s="70"/>
      <c r="F43" s="70"/>
      <c r="G43" s="70"/>
      <c r="H43" s="71"/>
      <c r="I43" s="83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5"/>
      <c r="AA43" s="83"/>
      <c r="AB43" s="84"/>
      <c r="AC43" s="84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83"/>
      <c r="AZ43" s="84"/>
      <c r="BA43" s="84"/>
      <c r="BB43" s="84"/>
      <c r="BC43" s="84"/>
      <c r="BD43" s="85"/>
      <c r="BE43" s="83"/>
      <c r="BF43" s="84"/>
      <c r="BG43" s="84"/>
      <c r="BH43" s="84"/>
      <c r="BI43" s="84"/>
      <c r="BJ43" s="85"/>
      <c r="BK43" s="83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5"/>
      <c r="BY43" s="83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5"/>
      <c r="CM43" s="83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4"/>
      <c r="DN43" s="85"/>
      <c r="DO43" s="83"/>
      <c r="DP43" s="84"/>
      <c r="DQ43" s="84"/>
      <c r="DR43" s="84"/>
      <c r="DS43" s="84"/>
      <c r="DT43" s="84"/>
      <c r="DU43" s="85"/>
      <c r="DV43" s="83"/>
      <c r="DW43" s="84"/>
      <c r="DX43" s="84"/>
      <c r="DY43" s="84"/>
      <c r="DZ43" s="84"/>
      <c r="EA43" s="84"/>
      <c r="EB43" s="85"/>
      <c r="EC43" s="83"/>
      <c r="ED43" s="84"/>
      <c r="EE43" s="84"/>
      <c r="EF43" s="84"/>
      <c r="EG43" s="84"/>
      <c r="EH43" s="84"/>
      <c r="EI43" s="85"/>
      <c r="EJ43" s="83"/>
      <c r="EK43" s="84"/>
      <c r="EL43" s="84"/>
      <c r="EM43" s="84"/>
      <c r="EN43" s="84"/>
      <c r="EO43" s="84"/>
      <c r="EP43" s="85"/>
      <c r="EQ43" s="83"/>
      <c r="ER43" s="84"/>
      <c r="ES43" s="84"/>
      <c r="ET43" s="84"/>
      <c r="EU43" s="84"/>
      <c r="EV43" s="84"/>
      <c r="EW43" s="85"/>
      <c r="EX43" s="83"/>
      <c r="EY43" s="84"/>
      <c r="EZ43" s="84"/>
      <c r="FA43" s="84"/>
      <c r="FB43" s="84"/>
      <c r="FC43" s="84"/>
      <c r="FD43" s="85"/>
      <c r="FE43" s="83"/>
      <c r="FF43" s="84"/>
      <c r="FG43" s="84"/>
      <c r="FH43" s="84"/>
      <c r="FI43" s="84"/>
      <c r="FJ43" s="84"/>
      <c r="FK43" s="85"/>
    </row>
    <row r="44" spans="1:167" s="17" customFormat="1" ht="15.75" hidden="1" customHeight="1" x14ac:dyDescent="0.2">
      <c r="A44" s="70" t="s">
        <v>58</v>
      </c>
      <c r="B44" s="70"/>
      <c r="C44" s="70"/>
      <c r="D44" s="70"/>
      <c r="E44" s="70"/>
      <c r="F44" s="70"/>
      <c r="G44" s="70"/>
      <c r="H44" s="71"/>
      <c r="I44" s="83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5"/>
      <c r="U44" s="83"/>
      <c r="V44" s="84"/>
      <c r="W44" s="84"/>
      <c r="X44" s="84"/>
      <c r="Y44" s="84"/>
      <c r="Z44" s="85"/>
      <c r="AA44" s="83"/>
      <c r="AB44" s="84"/>
      <c r="AC44" s="84"/>
      <c r="AD44" s="84"/>
      <c r="AE44" s="84"/>
      <c r="AF44" s="85"/>
      <c r="AG44" s="83"/>
      <c r="AH44" s="84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4"/>
      <c r="AX44" s="85"/>
      <c r="AY44" s="83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5"/>
      <c r="BK44" s="83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5"/>
      <c r="BY44" s="83"/>
      <c r="BZ44" s="84"/>
      <c r="CA44" s="84"/>
      <c r="CB44" s="84"/>
      <c r="CC44" s="84"/>
      <c r="CD44" s="84"/>
      <c r="CE44" s="85"/>
      <c r="CF44" s="83"/>
      <c r="CG44" s="84"/>
      <c r="CH44" s="84"/>
      <c r="CI44" s="84"/>
      <c r="CJ44" s="84"/>
      <c r="CK44" s="84"/>
      <c r="CL44" s="85"/>
      <c r="CM44" s="83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5"/>
      <c r="DA44" s="83"/>
      <c r="DB44" s="84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4"/>
      <c r="DN44" s="85"/>
      <c r="DO44" s="83"/>
      <c r="DP44" s="84"/>
      <c r="DQ44" s="84"/>
      <c r="DR44" s="84"/>
      <c r="DS44" s="84"/>
      <c r="DT44" s="84"/>
      <c r="DU44" s="85"/>
      <c r="DV44" s="83"/>
      <c r="DW44" s="84"/>
      <c r="DX44" s="84"/>
      <c r="DY44" s="84"/>
      <c r="DZ44" s="84"/>
      <c r="EA44" s="84"/>
      <c r="EB44" s="85"/>
      <c r="EC44" s="83"/>
      <c r="ED44" s="84"/>
      <c r="EE44" s="84"/>
      <c r="EF44" s="84"/>
      <c r="EG44" s="84"/>
      <c r="EH44" s="84"/>
      <c r="EI44" s="85"/>
      <c r="EJ44" s="83"/>
      <c r="EK44" s="84"/>
      <c r="EL44" s="84"/>
      <c r="EM44" s="84"/>
      <c r="EN44" s="84"/>
      <c r="EO44" s="84"/>
      <c r="EP44" s="85"/>
      <c r="EQ44" s="83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5"/>
      <c r="FE44" s="83"/>
      <c r="FF44" s="84"/>
      <c r="FG44" s="84"/>
      <c r="FH44" s="84"/>
      <c r="FI44" s="84"/>
      <c r="FJ44" s="84"/>
      <c r="FK44" s="85"/>
    </row>
    <row r="45" spans="1:167" s="17" customFormat="1" ht="15.75" hidden="1" customHeight="1" x14ac:dyDescent="0.2">
      <c r="A45" s="70" t="s">
        <v>59</v>
      </c>
      <c r="B45" s="70"/>
      <c r="C45" s="70"/>
      <c r="D45" s="70"/>
      <c r="E45" s="70"/>
      <c r="F45" s="70"/>
      <c r="G45" s="70"/>
      <c r="H45" s="71"/>
      <c r="I45" s="83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5"/>
      <c r="AA45" s="83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  <c r="AY45" s="83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4"/>
      <c r="BX45" s="85"/>
      <c r="BY45" s="83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5"/>
      <c r="CM45" s="83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5"/>
      <c r="DA45" s="83"/>
      <c r="DB45" s="84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4"/>
      <c r="DN45" s="85"/>
      <c r="DO45" s="83"/>
      <c r="DP45" s="84"/>
      <c r="DQ45" s="84"/>
      <c r="DR45" s="84"/>
      <c r="DS45" s="84"/>
      <c r="DT45" s="84"/>
      <c r="DU45" s="85"/>
      <c r="DV45" s="83"/>
      <c r="DW45" s="84"/>
      <c r="DX45" s="84"/>
      <c r="DY45" s="84"/>
      <c r="DZ45" s="84"/>
      <c r="EA45" s="84"/>
      <c r="EB45" s="85"/>
      <c r="EC45" s="83"/>
      <c r="ED45" s="84"/>
      <c r="EE45" s="84"/>
      <c r="EF45" s="84"/>
      <c r="EG45" s="84"/>
      <c r="EH45" s="84"/>
      <c r="EI45" s="85"/>
      <c r="EJ45" s="83"/>
      <c r="EK45" s="84"/>
      <c r="EL45" s="84"/>
      <c r="EM45" s="84"/>
      <c r="EN45" s="84"/>
      <c r="EO45" s="84"/>
      <c r="EP45" s="85"/>
      <c r="EQ45" s="83"/>
      <c r="ER45" s="84"/>
      <c r="ES45" s="84"/>
      <c r="ET45" s="84"/>
      <c r="EU45" s="84"/>
      <c r="EV45" s="84"/>
      <c r="EW45" s="85"/>
      <c r="EX45" s="83"/>
      <c r="EY45" s="84"/>
      <c r="EZ45" s="84"/>
      <c r="FA45" s="84"/>
      <c r="FB45" s="84"/>
      <c r="FC45" s="84"/>
      <c r="FD45" s="85"/>
      <c r="FE45" s="83"/>
      <c r="FF45" s="84"/>
      <c r="FG45" s="84"/>
      <c r="FH45" s="84"/>
      <c r="FI45" s="84"/>
      <c r="FJ45" s="84"/>
      <c r="FK45" s="85"/>
    </row>
    <row r="46" spans="1:167" s="17" customFormat="1" ht="15.75" hidden="1" customHeight="1" x14ac:dyDescent="0.2">
      <c r="A46" s="70" t="s">
        <v>60</v>
      </c>
      <c r="B46" s="70"/>
      <c r="C46" s="70"/>
      <c r="D46" s="70"/>
      <c r="E46" s="70"/>
      <c r="F46" s="70"/>
      <c r="G46" s="70"/>
      <c r="H46" s="71"/>
      <c r="I46" s="83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5"/>
      <c r="U46" s="83"/>
      <c r="V46" s="84"/>
      <c r="W46" s="84"/>
      <c r="X46" s="84"/>
      <c r="Y46" s="84"/>
      <c r="Z46" s="85"/>
      <c r="AA46" s="83"/>
      <c r="AB46" s="84"/>
      <c r="AC46" s="84"/>
      <c r="AD46" s="84"/>
      <c r="AE46" s="84"/>
      <c r="AF46" s="85"/>
      <c r="AG46" s="83"/>
      <c r="AH46" s="84"/>
      <c r="AI46" s="84"/>
      <c r="AJ46" s="84"/>
      <c r="AK46" s="84"/>
      <c r="AL46" s="85"/>
      <c r="AM46" s="83"/>
      <c r="AN46" s="84"/>
      <c r="AO46" s="84"/>
      <c r="AP46" s="84"/>
      <c r="AQ46" s="84"/>
      <c r="AR46" s="85"/>
      <c r="AS46" s="83"/>
      <c r="AT46" s="84"/>
      <c r="AU46" s="84"/>
      <c r="AV46" s="84"/>
      <c r="AW46" s="84"/>
      <c r="AX46" s="85"/>
      <c r="AY46" s="83"/>
      <c r="AZ46" s="84"/>
      <c r="BA46" s="84"/>
      <c r="BB46" s="84"/>
      <c r="BC46" s="84"/>
      <c r="BD46" s="85"/>
      <c r="BE46" s="83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4"/>
      <c r="BX46" s="85"/>
      <c r="BY46" s="83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5"/>
      <c r="CM46" s="83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5"/>
      <c r="DA46" s="83"/>
      <c r="DB46" s="84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4"/>
      <c r="DN46" s="85"/>
      <c r="DO46" s="83"/>
      <c r="DP46" s="84"/>
      <c r="DQ46" s="84"/>
      <c r="DR46" s="84"/>
      <c r="DS46" s="84"/>
      <c r="DT46" s="84"/>
      <c r="DU46" s="85"/>
      <c r="DV46" s="83"/>
      <c r="DW46" s="84"/>
      <c r="DX46" s="84"/>
      <c r="DY46" s="84"/>
      <c r="DZ46" s="84"/>
      <c r="EA46" s="84"/>
      <c r="EB46" s="85"/>
      <c r="EC46" s="83"/>
      <c r="ED46" s="84"/>
      <c r="EE46" s="84"/>
      <c r="EF46" s="84"/>
      <c r="EG46" s="84"/>
      <c r="EH46" s="84"/>
      <c r="EI46" s="85"/>
      <c r="EJ46" s="83"/>
      <c r="EK46" s="84"/>
      <c r="EL46" s="84"/>
      <c r="EM46" s="84"/>
      <c r="EN46" s="84"/>
      <c r="EO46" s="84"/>
      <c r="EP46" s="85"/>
      <c r="EQ46" s="83"/>
      <c r="ER46" s="84"/>
      <c r="ES46" s="84"/>
      <c r="ET46" s="84"/>
      <c r="EU46" s="84"/>
      <c r="EV46" s="84"/>
      <c r="EW46" s="85"/>
      <c r="EX46" s="83"/>
      <c r="EY46" s="84"/>
      <c r="EZ46" s="84"/>
      <c r="FA46" s="84"/>
      <c r="FB46" s="84"/>
      <c r="FC46" s="84"/>
      <c r="FD46" s="85"/>
      <c r="FE46" s="83"/>
      <c r="FF46" s="84"/>
      <c r="FG46" s="84"/>
      <c r="FH46" s="84"/>
      <c r="FI46" s="84"/>
      <c r="FJ46" s="84"/>
      <c r="FK46" s="85"/>
    </row>
    <row r="47" spans="1:167" s="17" customFormat="1" ht="15.75" hidden="1" customHeight="1" x14ac:dyDescent="0.2">
      <c r="A47" s="70" t="s">
        <v>61</v>
      </c>
      <c r="B47" s="70"/>
      <c r="C47" s="70"/>
      <c r="D47" s="70"/>
      <c r="E47" s="70"/>
      <c r="F47" s="70"/>
      <c r="G47" s="70"/>
      <c r="H47" s="71"/>
      <c r="I47" s="83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5"/>
      <c r="U47" s="83"/>
      <c r="V47" s="84"/>
      <c r="W47" s="84"/>
      <c r="X47" s="84"/>
      <c r="Y47" s="84"/>
      <c r="Z47" s="85"/>
      <c r="AA47" s="83"/>
      <c r="AB47" s="84"/>
      <c r="AC47" s="84"/>
      <c r="AD47" s="84"/>
      <c r="AE47" s="84"/>
      <c r="AF47" s="85"/>
      <c r="AG47" s="83"/>
      <c r="AH47" s="84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4"/>
      <c r="AX47" s="85"/>
      <c r="AY47" s="83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5"/>
      <c r="BK47" s="83"/>
      <c r="BL47" s="84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4"/>
      <c r="BX47" s="85"/>
      <c r="BY47" s="83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5"/>
      <c r="CM47" s="83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5"/>
      <c r="DA47" s="83"/>
      <c r="DB47" s="84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4"/>
      <c r="DN47" s="85"/>
      <c r="DO47" s="83"/>
      <c r="DP47" s="84"/>
      <c r="DQ47" s="84"/>
      <c r="DR47" s="84"/>
      <c r="DS47" s="84"/>
      <c r="DT47" s="84"/>
      <c r="DU47" s="85"/>
      <c r="DV47" s="83"/>
      <c r="DW47" s="84"/>
      <c r="DX47" s="84"/>
      <c r="DY47" s="84"/>
      <c r="DZ47" s="84"/>
      <c r="EA47" s="84"/>
      <c r="EB47" s="85"/>
      <c r="EC47" s="83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5"/>
      <c r="EQ47" s="83"/>
      <c r="ER47" s="84"/>
      <c r="ES47" s="84"/>
      <c r="ET47" s="84"/>
      <c r="EU47" s="84"/>
      <c r="EV47" s="84"/>
      <c r="EW47" s="85"/>
      <c r="EX47" s="83"/>
      <c r="EY47" s="84"/>
      <c r="EZ47" s="84"/>
      <c r="FA47" s="84"/>
      <c r="FB47" s="84"/>
      <c r="FC47" s="84"/>
      <c r="FD47" s="85"/>
      <c r="FE47" s="83"/>
      <c r="FF47" s="84"/>
      <c r="FG47" s="84"/>
      <c r="FH47" s="84"/>
      <c r="FI47" s="84"/>
      <c r="FJ47" s="84"/>
      <c r="FK47" s="85"/>
    </row>
    <row r="48" spans="1:167" s="17" customFormat="1" ht="15.75" hidden="1" customHeight="1" x14ac:dyDescent="0.2">
      <c r="A48" s="70" t="s">
        <v>62</v>
      </c>
      <c r="B48" s="70"/>
      <c r="C48" s="70"/>
      <c r="D48" s="70"/>
      <c r="E48" s="70"/>
      <c r="F48" s="70"/>
      <c r="G48" s="70"/>
      <c r="H48" s="71"/>
      <c r="I48" s="83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83"/>
      <c r="AB48" s="84"/>
      <c r="AC48" s="84"/>
      <c r="AD48" s="84"/>
      <c r="AE48" s="84"/>
      <c r="AF48" s="85"/>
      <c r="AG48" s="83"/>
      <c r="AH48" s="84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4"/>
      <c r="AX48" s="85"/>
      <c r="AY48" s="83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5"/>
      <c r="BK48" s="83"/>
      <c r="BL48" s="84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4"/>
      <c r="BX48" s="85"/>
      <c r="BY48" s="83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5"/>
      <c r="CM48" s="83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5"/>
      <c r="DA48" s="83"/>
      <c r="DB48" s="84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4"/>
      <c r="DN48" s="85"/>
      <c r="DO48" s="83"/>
      <c r="DP48" s="84"/>
      <c r="DQ48" s="84"/>
      <c r="DR48" s="84"/>
      <c r="DS48" s="84"/>
      <c r="DT48" s="84"/>
      <c r="DU48" s="85"/>
      <c r="DV48" s="83"/>
      <c r="DW48" s="84"/>
      <c r="DX48" s="84"/>
      <c r="DY48" s="84"/>
      <c r="DZ48" s="84"/>
      <c r="EA48" s="84"/>
      <c r="EB48" s="85"/>
      <c r="EC48" s="83"/>
      <c r="ED48" s="84"/>
      <c r="EE48" s="84"/>
      <c r="EF48" s="84"/>
      <c r="EG48" s="84"/>
      <c r="EH48" s="84"/>
      <c r="EI48" s="85"/>
      <c r="EJ48" s="83"/>
      <c r="EK48" s="84"/>
      <c r="EL48" s="84"/>
      <c r="EM48" s="84"/>
      <c r="EN48" s="84"/>
      <c r="EO48" s="84"/>
      <c r="EP48" s="85"/>
      <c r="EQ48" s="83"/>
      <c r="ER48" s="84"/>
      <c r="ES48" s="84"/>
      <c r="ET48" s="84"/>
      <c r="EU48" s="84"/>
      <c r="EV48" s="84"/>
      <c r="EW48" s="85"/>
      <c r="EX48" s="83"/>
      <c r="EY48" s="84"/>
      <c r="EZ48" s="84"/>
      <c r="FA48" s="84"/>
      <c r="FB48" s="84"/>
      <c r="FC48" s="84"/>
      <c r="FD48" s="85"/>
      <c r="FE48" s="83"/>
      <c r="FF48" s="84"/>
      <c r="FG48" s="84"/>
      <c r="FH48" s="84"/>
      <c r="FI48" s="84"/>
      <c r="FJ48" s="84"/>
      <c r="FK48" s="85"/>
    </row>
    <row r="49" spans="1:167" s="17" customFormat="1" ht="15.75" hidden="1" customHeight="1" x14ac:dyDescent="0.2">
      <c r="A49" s="70" t="s">
        <v>63</v>
      </c>
      <c r="B49" s="70"/>
      <c r="C49" s="70"/>
      <c r="D49" s="70"/>
      <c r="E49" s="70"/>
      <c r="F49" s="70"/>
      <c r="G49" s="70"/>
      <c r="H49" s="71"/>
      <c r="I49" s="83"/>
      <c r="J49" s="84"/>
      <c r="K49" s="84"/>
      <c r="L49" s="84"/>
      <c r="M49" s="84"/>
      <c r="N49" s="8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5"/>
      <c r="AG49" s="83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5"/>
      <c r="AS49" s="83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5"/>
      <c r="BE49" s="83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4"/>
      <c r="BX49" s="85"/>
      <c r="BY49" s="83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5"/>
      <c r="CM49" s="83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5"/>
      <c r="DA49" s="83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5"/>
      <c r="DO49" s="83"/>
      <c r="DP49" s="84"/>
      <c r="DQ49" s="84"/>
      <c r="DR49" s="84"/>
      <c r="DS49" s="84"/>
      <c r="DT49" s="84"/>
      <c r="DU49" s="85"/>
      <c r="DV49" s="83"/>
      <c r="DW49" s="84"/>
      <c r="DX49" s="84"/>
      <c r="DY49" s="84"/>
      <c r="DZ49" s="84"/>
      <c r="EA49" s="84"/>
      <c r="EB49" s="85"/>
      <c r="EC49" s="83"/>
      <c r="ED49" s="84"/>
      <c r="EE49" s="84"/>
      <c r="EF49" s="84"/>
      <c r="EG49" s="84"/>
      <c r="EH49" s="84"/>
      <c r="EI49" s="85"/>
      <c r="EJ49" s="83"/>
      <c r="EK49" s="84"/>
      <c r="EL49" s="84"/>
      <c r="EM49" s="84"/>
      <c r="EN49" s="84"/>
      <c r="EO49" s="84"/>
      <c r="EP49" s="85"/>
      <c r="EQ49" s="83"/>
      <c r="ER49" s="84"/>
      <c r="ES49" s="84"/>
      <c r="ET49" s="84"/>
      <c r="EU49" s="84"/>
      <c r="EV49" s="84"/>
      <c r="EW49" s="85"/>
      <c r="EX49" s="83"/>
      <c r="EY49" s="84"/>
      <c r="EZ49" s="84"/>
      <c r="FA49" s="84"/>
      <c r="FB49" s="84"/>
      <c r="FC49" s="84"/>
      <c r="FD49" s="85"/>
      <c r="FE49" s="83"/>
      <c r="FF49" s="84"/>
      <c r="FG49" s="84"/>
      <c r="FH49" s="84"/>
      <c r="FI49" s="84"/>
      <c r="FJ49" s="84"/>
      <c r="FK49" s="85"/>
    </row>
    <row r="50" spans="1:167" s="17" customFormat="1" ht="15.75" hidden="1" customHeight="1" x14ac:dyDescent="0.2">
      <c r="A50" s="70" t="s">
        <v>64</v>
      </c>
      <c r="B50" s="70"/>
      <c r="C50" s="70"/>
      <c r="D50" s="70"/>
      <c r="E50" s="70"/>
      <c r="F50" s="70"/>
      <c r="G50" s="70"/>
      <c r="H50" s="71"/>
      <c r="I50" s="83"/>
      <c r="J50" s="84"/>
      <c r="K50" s="84"/>
      <c r="L50" s="84"/>
      <c r="M50" s="84"/>
      <c r="N50" s="8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83"/>
      <c r="AB50" s="84"/>
      <c r="AC50" s="84"/>
      <c r="AD50" s="84"/>
      <c r="AE50" s="84"/>
      <c r="AF50" s="85"/>
      <c r="AG50" s="83"/>
      <c r="AH50" s="84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4"/>
      <c r="AX50" s="85"/>
      <c r="AY50" s="83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5"/>
      <c r="BK50" s="83"/>
      <c r="BL50" s="84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4"/>
      <c r="BX50" s="85"/>
      <c r="BY50" s="83"/>
      <c r="BZ50" s="84"/>
      <c r="CA50" s="84"/>
      <c r="CB50" s="84"/>
      <c r="CC50" s="84"/>
      <c r="CD50" s="84"/>
      <c r="CE50" s="85"/>
      <c r="CF50" s="83"/>
      <c r="CG50" s="84"/>
      <c r="CH50" s="84"/>
      <c r="CI50" s="84"/>
      <c r="CJ50" s="84"/>
      <c r="CK50" s="84"/>
      <c r="CL50" s="85"/>
      <c r="CM50" s="83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5"/>
      <c r="DA50" s="83"/>
      <c r="DB50" s="84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4"/>
      <c r="DN50" s="85"/>
      <c r="DO50" s="83"/>
      <c r="DP50" s="84"/>
      <c r="DQ50" s="84"/>
      <c r="DR50" s="84"/>
      <c r="DS50" s="84"/>
      <c r="DT50" s="84"/>
      <c r="DU50" s="85"/>
      <c r="DV50" s="83"/>
      <c r="DW50" s="84"/>
      <c r="DX50" s="84"/>
      <c r="DY50" s="84"/>
      <c r="DZ50" s="84"/>
      <c r="EA50" s="84"/>
      <c r="EB50" s="85"/>
      <c r="EC50" s="83"/>
      <c r="ED50" s="84"/>
      <c r="EE50" s="84"/>
      <c r="EF50" s="84"/>
      <c r="EG50" s="84"/>
      <c r="EH50" s="84"/>
      <c r="EI50" s="85"/>
      <c r="EJ50" s="83"/>
      <c r="EK50" s="84"/>
      <c r="EL50" s="84"/>
      <c r="EM50" s="84"/>
      <c r="EN50" s="84"/>
      <c r="EO50" s="84"/>
      <c r="EP50" s="85"/>
      <c r="EQ50" s="83"/>
      <c r="ER50" s="84"/>
      <c r="ES50" s="84"/>
      <c r="ET50" s="84"/>
      <c r="EU50" s="84"/>
      <c r="EV50" s="84"/>
      <c r="EW50" s="85"/>
      <c r="EX50" s="83"/>
      <c r="EY50" s="84"/>
      <c r="EZ50" s="84"/>
      <c r="FA50" s="84"/>
      <c r="FB50" s="84"/>
      <c r="FC50" s="84"/>
      <c r="FD50" s="85"/>
      <c r="FE50" s="83"/>
      <c r="FF50" s="84"/>
      <c r="FG50" s="84"/>
      <c r="FH50" s="84"/>
      <c r="FI50" s="84"/>
      <c r="FJ50" s="84"/>
      <c r="FK50" s="85"/>
    </row>
    <row r="51" spans="1:167" s="17" customFormat="1" ht="15.75" hidden="1" customHeight="1" x14ac:dyDescent="0.2">
      <c r="A51" s="70" t="s">
        <v>65</v>
      </c>
      <c r="B51" s="70"/>
      <c r="C51" s="70"/>
      <c r="D51" s="70"/>
      <c r="E51" s="70"/>
      <c r="F51" s="70"/>
      <c r="G51" s="70"/>
      <c r="H51" s="71"/>
      <c r="I51" s="83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83"/>
      <c r="AB51" s="84"/>
      <c r="AC51" s="84"/>
      <c r="AD51" s="84"/>
      <c r="AE51" s="84"/>
      <c r="AF51" s="85"/>
      <c r="AG51" s="83"/>
      <c r="AH51" s="84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4"/>
      <c r="AX51" s="85"/>
      <c r="AY51" s="83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5"/>
      <c r="BK51" s="83"/>
      <c r="BL51" s="84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4"/>
      <c r="BX51" s="85"/>
      <c r="BY51" s="83"/>
      <c r="BZ51" s="84"/>
      <c r="CA51" s="84"/>
      <c r="CB51" s="84"/>
      <c r="CC51" s="84"/>
      <c r="CD51" s="84"/>
      <c r="CE51" s="85"/>
      <c r="CF51" s="83"/>
      <c r="CG51" s="84"/>
      <c r="CH51" s="84"/>
      <c r="CI51" s="84"/>
      <c r="CJ51" s="84"/>
      <c r="CK51" s="84"/>
      <c r="CL51" s="85"/>
      <c r="CM51" s="83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5"/>
      <c r="DA51" s="83"/>
      <c r="DB51" s="84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4"/>
      <c r="DN51" s="85"/>
      <c r="DO51" s="83"/>
      <c r="DP51" s="84"/>
      <c r="DQ51" s="84"/>
      <c r="DR51" s="84"/>
      <c r="DS51" s="84"/>
      <c r="DT51" s="84"/>
      <c r="DU51" s="85"/>
      <c r="DV51" s="83"/>
      <c r="DW51" s="84"/>
      <c r="DX51" s="84"/>
      <c r="DY51" s="84"/>
      <c r="DZ51" s="84"/>
      <c r="EA51" s="84"/>
      <c r="EB51" s="85"/>
      <c r="EC51" s="83"/>
      <c r="ED51" s="84"/>
      <c r="EE51" s="84"/>
      <c r="EF51" s="84"/>
      <c r="EG51" s="84"/>
      <c r="EH51" s="84"/>
      <c r="EI51" s="85"/>
      <c r="EJ51" s="83"/>
      <c r="EK51" s="84"/>
      <c r="EL51" s="84"/>
      <c r="EM51" s="84"/>
      <c r="EN51" s="84"/>
      <c r="EO51" s="84"/>
      <c r="EP51" s="85"/>
      <c r="EQ51" s="83"/>
      <c r="ER51" s="84"/>
      <c r="ES51" s="84"/>
      <c r="ET51" s="84"/>
      <c r="EU51" s="84"/>
      <c r="EV51" s="84"/>
      <c r="EW51" s="85"/>
      <c r="EX51" s="83"/>
      <c r="EY51" s="84"/>
      <c r="EZ51" s="84"/>
      <c r="FA51" s="84"/>
      <c r="FB51" s="84"/>
      <c r="FC51" s="84"/>
      <c r="FD51" s="85"/>
      <c r="FE51" s="83"/>
      <c r="FF51" s="84"/>
      <c r="FG51" s="84"/>
      <c r="FH51" s="84"/>
      <c r="FI51" s="84"/>
      <c r="FJ51" s="84"/>
      <c r="FK51" s="85"/>
    </row>
    <row r="52" spans="1:167" s="17" customFormat="1" ht="15.75" hidden="1" customHeight="1" x14ac:dyDescent="0.2">
      <c r="A52" s="70" t="s">
        <v>66</v>
      </c>
      <c r="B52" s="70"/>
      <c r="C52" s="70"/>
      <c r="D52" s="70"/>
      <c r="E52" s="70"/>
      <c r="F52" s="70"/>
      <c r="G52" s="70"/>
      <c r="H52" s="71"/>
      <c r="I52" s="83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83"/>
      <c r="AB52" s="84"/>
      <c r="AC52" s="84"/>
      <c r="AD52" s="84"/>
      <c r="AE52" s="84"/>
      <c r="AF52" s="85"/>
      <c r="AG52" s="83"/>
      <c r="AH52" s="84"/>
      <c r="AI52" s="84"/>
      <c r="AJ52" s="84"/>
      <c r="AK52" s="84"/>
      <c r="AL52" s="85"/>
      <c r="AM52" s="83"/>
      <c r="AN52" s="84"/>
      <c r="AO52" s="84"/>
      <c r="AP52" s="84"/>
      <c r="AQ52" s="84"/>
      <c r="AR52" s="85"/>
      <c r="AS52" s="83"/>
      <c r="AT52" s="84"/>
      <c r="AU52" s="84"/>
      <c r="AV52" s="84"/>
      <c r="AW52" s="84"/>
      <c r="AX52" s="85"/>
      <c r="AY52" s="83"/>
      <c r="AZ52" s="84"/>
      <c r="BA52" s="84"/>
      <c r="BB52" s="84"/>
      <c r="BC52" s="84"/>
      <c r="BD52" s="85"/>
      <c r="BE52" s="83"/>
      <c r="BF52" s="84"/>
      <c r="BG52" s="84"/>
      <c r="BH52" s="84"/>
      <c r="BI52" s="84"/>
      <c r="BJ52" s="85"/>
      <c r="BK52" s="83"/>
      <c r="BL52" s="84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4"/>
      <c r="BX52" s="85"/>
      <c r="BY52" s="83"/>
      <c r="BZ52" s="84"/>
      <c r="CA52" s="84"/>
      <c r="CB52" s="84"/>
      <c r="CC52" s="84"/>
      <c r="CD52" s="84"/>
      <c r="CE52" s="85"/>
      <c r="CF52" s="83"/>
      <c r="CG52" s="84"/>
      <c r="CH52" s="84"/>
      <c r="CI52" s="84"/>
      <c r="CJ52" s="84"/>
      <c r="CK52" s="84"/>
      <c r="CL52" s="85"/>
      <c r="CM52" s="83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5"/>
      <c r="DA52" s="83"/>
      <c r="DB52" s="84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4"/>
      <c r="DN52" s="85"/>
      <c r="DO52" s="83"/>
      <c r="DP52" s="84"/>
      <c r="DQ52" s="84"/>
      <c r="DR52" s="84"/>
      <c r="DS52" s="84"/>
      <c r="DT52" s="84"/>
      <c r="DU52" s="85"/>
      <c r="DV52" s="83"/>
      <c r="DW52" s="84"/>
      <c r="DX52" s="84"/>
      <c r="DY52" s="84"/>
      <c r="DZ52" s="84"/>
      <c r="EA52" s="84"/>
      <c r="EB52" s="85"/>
      <c r="EC52" s="83"/>
      <c r="ED52" s="84"/>
      <c r="EE52" s="84"/>
      <c r="EF52" s="84"/>
      <c r="EG52" s="84"/>
      <c r="EH52" s="84"/>
      <c r="EI52" s="85"/>
      <c r="EJ52" s="83"/>
      <c r="EK52" s="84"/>
      <c r="EL52" s="84"/>
      <c r="EM52" s="84"/>
      <c r="EN52" s="84"/>
      <c r="EO52" s="84"/>
      <c r="EP52" s="85"/>
      <c r="EQ52" s="83"/>
      <c r="ER52" s="84"/>
      <c r="ES52" s="84"/>
      <c r="ET52" s="84"/>
      <c r="EU52" s="84"/>
      <c r="EV52" s="84"/>
      <c r="EW52" s="85"/>
      <c r="EX52" s="83"/>
      <c r="EY52" s="84"/>
      <c r="EZ52" s="84"/>
      <c r="FA52" s="84"/>
      <c r="FB52" s="84"/>
      <c r="FC52" s="84"/>
      <c r="FD52" s="85"/>
      <c r="FE52" s="83"/>
      <c r="FF52" s="84"/>
      <c r="FG52" s="84"/>
      <c r="FH52" s="84"/>
      <c r="FI52" s="84"/>
      <c r="FJ52" s="84"/>
      <c r="FK52" s="85"/>
    </row>
    <row r="53" spans="1:167" s="17" customFormat="1" ht="15.75" hidden="1" customHeight="1" x14ac:dyDescent="0.2">
      <c r="A53" s="70" t="s">
        <v>67</v>
      </c>
      <c r="B53" s="70"/>
      <c r="C53" s="70"/>
      <c r="D53" s="70"/>
      <c r="E53" s="70"/>
      <c r="F53" s="70"/>
      <c r="G53" s="70"/>
      <c r="H53" s="71"/>
      <c r="I53" s="83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83"/>
      <c r="AB53" s="84"/>
      <c r="AC53" s="84"/>
      <c r="AD53" s="84"/>
      <c r="AE53" s="84"/>
      <c r="AF53" s="85"/>
      <c r="AG53" s="83"/>
      <c r="AH53" s="84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4"/>
      <c r="AX53" s="85"/>
      <c r="AY53" s="83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5"/>
      <c r="BK53" s="83"/>
      <c r="BL53" s="84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4"/>
      <c r="BX53" s="85"/>
      <c r="BY53" s="83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5"/>
      <c r="CM53" s="83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5"/>
      <c r="DA53" s="83"/>
      <c r="DB53" s="84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4"/>
      <c r="DN53" s="85"/>
      <c r="DO53" s="83"/>
      <c r="DP53" s="84"/>
      <c r="DQ53" s="84"/>
      <c r="DR53" s="84"/>
      <c r="DS53" s="84"/>
      <c r="DT53" s="84"/>
      <c r="DU53" s="85"/>
      <c r="DV53" s="83"/>
      <c r="DW53" s="84"/>
      <c r="DX53" s="84"/>
      <c r="DY53" s="84"/>
      <c r="DZ53" s="84"/>
      <c r="EA53" s="84"/>
      <c r="EB53" s="85"/>
      <c r="EC53" s="83"/>
      <c r="ED53" s="84"/>
      <c r="EE53" s="84"/>
      <c r="EF53" s="84"/>
      <c r="EG53" s="84"/>
      <c r="EH53" s="84"/>
      <c r="EI53" s="85"/>
      <c r="EJ53" s="83"/>
      <c r="EK53" s="84"/>
      <c r="EL53" s="84"/>
      <c r="EM53" s="84"/>
      <c r="EN53" s="84"/>
      <c r="EO53" s="84"/>
      <c r="EP53" s="85"/>
      <c r="EQ53" s="83"/>
      <c r="ER53" s="84"/>
      <c r="ES53" s="84"/>
      <c r="ET53" s="84"/>
      <c r="EU53" s="84"/>
      <c r="EV53" s="84"/>
      <c r="EW53" s="85"/>
      <c r="EX53" s="83"/>
      <c r="EY53" s="84"/>
      <c r="EZ53" s="84"/>
      <c r="FA53" s="84"/>
      <c r="FB53" s="84"/>
      <c r="FC53" s="84"/>
      <c r="FD53" s="85"/>
      <c r="FE53" s="83"/>
      <c r="FF53" s="84"/>
      <c r="FG53" s="84"/>
      <c r="FH53" s="84"/>
      <c r="FI53" s="84"/>
      <c r="FJ53" s="84"/>
      <c r="FK53" s="85"/>
    </row>
    <row r="54" spans="1:167" s="17" customFormat="1" ht="15.75" hidden="1" customHeight="1" x14ac:dyDescent="0.2">
      <c r="A54" s="70" t="s">
        <v>68</v>
      </c>
      <c r="B54" s="70"/>
      <c r="C54" s="70"/>
      <c r="D54" s="70"/>
      <c r="E54" s="70"/>
      <c r="F54" s="70"/>
      <c r="G54" s="70"/>
      <c r="H54" s="71"/>
      <c r="I54" s="83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83"/>
      <c r="AB54" s="84"/>
      <c r="AC54" s="84"/>
      <c r="AD54" s="84"/>
      <c r="AE54" s="84"/>
      <c r="AF54" s="85"/>
      <c r="AG54" s="83"/>
      <c r="AH54" s="84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5"/>
      <c r="BK54" s="83"/>
      <c r="BL54" s="84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4"/>
      <c r="BX54" s="85"/>
      <c r="BY54" s="83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5"/>
      <c r="CM54" s="83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5"/>
      <c r="DA54" s="83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5"/>
      <c r="DO54" s="83"/>
      <c r="DP54" s="84"/>
      <c r="DQ54" s="84"/>
      <c r="DR54" s="84"/>
      <c r="DS54" s="84"/>
      <c r="DT54" s="84"/>
      <c r="DU54" s="85"/>
      <c r="DV54" s="83"/>
      <c r="DW54" s="84"/>
      <c r="DX54" s="84"/>
      <c r="DY54" s="84"/>
      <c r="DZ54" s="84"/>
      <c r="EA54" s="84"/>
      <c r="EB54" s="85"/>
      <c r="EC54" s="83"/>
      <c r="ED54" s="84"/>
      <c r="EE54" s="84"/>
      <c r="EF54" s="84"/>
      <c r="EG54" s="84"/>
      <c r="EH54" s="84"/>
      <c r="EI54" s="85"/>
      <c r="EJ54" s="83"/>
      <c r="EK54" s="84"/>
      <c r="EL54" s="84"/>
      <c r="EM54" s="84"/>
      <c r="EN54" s="84"/>
      <c r="EO54" s="84"/>
      <c r="EP54" s="85"/>
      <c r="EQ54" s="83"/>
      <c r="ER54" s="84"/>
      <c r="ES54" s="84"/>
      <c r="ET54" s="84"/>
      <c r="EU54" s="84"/>
      <c r="EV54" s="84"/>
      <c r="EW54" s="85"/>
      <c r="EX54" s="83"/>
      <c r="EY54" s="84"/>
      <c r="EZ54" s="84"/>
      <c r="FA54" s="84"/>
      <c r="FB54" s="84"/>
      <c r="FC54" s="84"/>
      <c r="FD54" s="85"/>
      <c r="FE54" s="83"/>
      <c r="FF54" s="84"/>
      <c r="FG54" s="84"/>
      <c r="FH54" s="84"/>
      <c r="FI54" s="84"/>
      <c r="FJ54" s="84"/>
      <c r="FK54" s="85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5" t="s">
        <v>14</v>
      </c>
      <c r="B58" s="75"/>
      <c r="C58" s="75"/>
      <c r="D58" s="75"/>
      <c r="E58" s="75"/>
      <c r="F58" s="75"/>
      <c r="G58" s="75"/>
      <c r="H58" s="76"/>
      <c r="I58" s="79" t="s">
        <v>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17" customFormat="1" ht="27" hidden="1" customHeight="1" x14ac:dyDescent="0.2">
      <c r="A59" s="77"/>
      <c r="B59" s="77"/>
      <c r="C59" s="77"/>
      <c r="D59" s="77"/>
      <c r="E59" s="77"/>
      <c r="F59" s="77"/>
      <c r="G59" s="77"/>
      <c r="H59" s="78"/>
      <c r="I59" s="72" t="s">
        <v>16</v>
      </c>
      <c r="J59" s="73"/>
      <c r="K59" s="73"/>
      <c r="L59" s="73"/>
      <c r="M59" s="73"/>
      <c r="N59" s="74"/>
      <c r="O59" s="72" t="s">
        <v>17</v>
      </c>
      <c r="P59" s="73"/>
      <c r="Q59" s="73"/>
      <c r="R59" s="73"/>
      <c r="S59" s="73"/>
      <c r="T59" s="74"/>
      <c r="U59" s="72" t="s">
        <v>18</v>
      </c>
      <c r="V59" s="73"/>
      <c r="W59" s="73"/>
      <c r="X59" s="73"/>
      <c r="Y59" s="73"/>
      <c r="Z59" s="74"/>
      <c r="AA59" s="72" t="s">
        <v>19</v>
      </c>
      <c r="AB59" s="73"/>
      <c r="AC59" s="73"/>
      <c r="AD59" s="73"/>
      <c r="AE59" s="73"/>
      <c r="AF59" s="74"/>
      <c r="AG59" s="72" t="s">
        <v>20</v>
      </c>
      <c r="AH59" s="73"/>
      <c r="AI59" s="73"/>
      <c r="AJ59" s="73"/>
      <c r="AK59" s="73"/>
      <c r="AL59" s="74"/>
      <c r="AM59" s="72" t="s">
        <v>21</v>
      </c>
      <c r="AN59" s="73"/>
      <c r="AO59" s="73"/>
      <c r="AP59" s="73"/>
      <c r="AQ59" s="73"/>
      <c r="AR59" s="74"/>
      <c r="AS59" s="72" t="s">
        <v>22</v>
      </c>
      <c r="AT59" s="73"/>
      <c r="AU59" s="73"/>
      <c r="AV59" s="73"/>
      <c r="AW59" s="73"/>
      <c r="AX59" s="74"/>
      <c r="AY59" s="72" t="s">
        <v>23</v>
      </c>
      <c r="AZ59" s="73"/>
      <c r="BA59" s="73"/>
      <c r="BB59" s="73"/>
      <c r="BC59" s="73"/>
      <c r="BD59" s="74"/>
      <c r="BE59" s="72" t="s">
        <v>24</v>
      </c>
      <c r="BF59" s="73"/>
      <c r="BG59" s="73"/>
      <c r="BH59" s="73"/>
      <c r="BI59" s="73"/>
      <c r="BJ59" s="74"/>
      <c r="BK59" s="72" t="s">
        <v>25</v>
      </c>
      <c r="BL59" s="73"/>
      <c r="BM59" s="73"/>
      <c r="BN59" s="73"/>
      <c r="BO59" s="73"/>
      <c r="BP59" s="73"/>
      <c r="BQ59" s="74"/>
      <c r="BR59" s="72" t="s">
        <v>26</v>
      </c>
      <c r="BS59" s="73"/>
      <c r="BT59" s="73"/>
      <c r="BU59" s="73"/>
      <c r="BV59" s="73"/>
      <c r="BW59" s="73"/>
      <c r="BX59" s="74"/>
      <c r="BY59" s="72" t="s">
        <v>27</v>
      </c>
      <c r="BZ59" s="73"/>
      <c r="CA59" s="73"/>
      <c r="CB59" s="73"/>
      <c r="CC59" s="73"/>
      <c r="CD59" s="73"/>
      <c r="CE59" s="74"/>
      <c r="CF59" s="72" t="s">
        <v>28</v>
      </c>
      <c r="CG59" s="73"/>
      <c r="CH59" s="73"/>
      <c r="CI59" s="73"/>
      <c r="CJ59" s="73"/>
      <c r="CK59" s="73"/>
      <c r="CL59" s="74"/>
      <c r="CM59" s="72" t="s">
        <v>29</v>
      </c>
      <c r="CN59" s="73"/>
      <c r="CO59" s="73"/>
      <c r="CP59" s="73"/>
      <c r="CQ59" s="73"/>
      <c r="CR59" s="73"/>
      <c r="CS59" s="74"/>
      <c r="CT59" s="72" t="s">
        <v>30</v>
      </c>
      <c r="CU59" s="73"/>
      <c r="CV59" s="73"/>
      <c r="CW59" s="73"/>
      <c r="CX59" s="73"/>
      <c r="CY59" s="73"/>
      <c r="CZ59" s="74"/>
      <c r="DA59" s="72" t="s">
        <v>31</v>
      </c>
      <c r="DB59" s="73"/>
      <c r="DC59" s="73"/>
      <c r="DD59" s="73"/>
      <c r="DE59" s="73"/>
      <c r="DF59" s="73"/>
      <c r="DG59" s="74"/>
      <c r="DH59" s="72" t="s">
        <v>32</v>
      </c>
      <c r="DI59" s="73"/>
      <c r="DJ59" s="73"/>
      <c r="DK59" s="73"/>
      <c r="DL59" s="73"/>
      <c r="DM59" s="73"/>
      <c r="DN59" s="74"/>
      <c r="DO59" s="72" t="s">
        <v>33</v>
      </c>
      <c r="DP59" s="73"/>
      <c r="DQ59" s="73"/>
      <c r="DR59" s="73"/>
      <c r="DS59" s="73"/>
      <c r="DT59" s="73"/>
      <c r="DU59" s="74"/>
      <c r="DV59" s="72" t="s">
        <v>34</v>
      </c>
      <c r="DW59" s="73"/>
      <c r="DX59" s="73"/>
      <c r="DY59" s="73"/>
      <c r="DZ59" s="73"/>
      <c r="EA59" s="73"/>
      <c r="EB59" s="74"/>
      <c r="EC59" s="72" t="s">
        <v>35</v>
      </c>
      <c r="ED59" s="73"/>
      <c r="EE59" s="73"/>
      <c r="EF59" s="73"/>
      <c r="EG59" s="73"/>
      <c r="EH59" s="73"/>
      <c r="EI59" s="74"/>
      <c r="EJ59" s="72" t="s">
        <v>36</v>
      </c>
      <c r="EK59" s="73"/>
      <c r="EL59" s="73"/>
      <c r="EM59" s="73"/>
      <c r="EN59" s="73"/>
      <c r="EO59" s="73"/>
      <c r="EP59" s="74"/>
      <c r="EQ59" s="72" t="s">
        <v>37</v>
      </c>
      <c r="ER59" s="73"/>
      <c r="ES59" s="73"/>
      <c r="ET59" s="73"/>
      <c r="EU59" s="73"/>
      <c r="EV59" s="73"/>
      <c r="EW59" s="74"/>
      <c r="EX59" s="72" t="s">
        <v>38</v>
      </c>
      <c r="EY59" s="73"/>
      <c r="EZ59" s="73"/>
      <c r="FA59" s="73"/>
      <c r="FB59" s="73"/>
      <c r="FC59" s="73"/>
      <c r="FD59" s="74"/>
      <c r="FE59" s="72" t="s">
        <v>39</v>
      </c>
      <c r="FF59" s="73"/>
      <c r="FG59" s="73"/>
      <c r="FH59" s="73"/>
      <c r="FI59" s="73"/>
      <c r="FJ59" s="73"/>
      <c r="FK59" s="73"/>
    </row>
    <row r="60" spans="1:167" s="17" customFormat="1" ht="15.75" hidden="1" customHeight="1" x14ac:dyDescent="0.2">
      <c r="A60" s="70" t="s">
        <v>40</v>
      </c>
      <c r="B60" s="70"/>
      <c r="C60" s="70"/>
      <c r="D60" s="70"/>
      <c r="E60" s="70"/>
      <c r="F60" s="70"/>
      <c r="G60" s="70"/>
      <c r="H60" s="71"/>
      <c r="I60" s="64"/>
      <c r="J60" s="65"/>
      <c r="K60" s="65"/>
      <c r="L60" s="65"/>
      <c r="M60" s="65"/>
      <c r="N60" s="66"/>
      <c r="O60" s="64"/>
      <c r="P60" s="65"/>
      <c r="Q60" s="65"/>
      <c r="R60" s="65"/>
      <c r="S60" s="65"/>
      <c r="T60" s="66"/>
      <c r="U60" s="64"/>
      <c r="V60" s="65"/>
      <c r="W60" s="65"/>
      <c r="X60" s="65"/>
      <c r="Y60" s="65"/>
      <c r="Z60" s="66"/>
      <c r="AA60" s="64"/>
      <c r="AB60" s="65"/>
      <c r="AC60" s="65"/>
      <c r="AD60" s="65"/>
      <c r="AE60" s="65"/>
      <c r="AF60" s="66"/>
      <c r="AG60" s="64"/>
      <c r="AH60" s="65"/>
      <c r="AI60" s="65"/>
      <c r="AJ60" s="65"/>
      <c r="AK60" s="65"/>
      <c r="AL60" s="66"/>
      <c r="AM60" s="64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6"/>
      <c r="BK60" s="64"/>
      <c r="BL60" s="65"/>
      <c r="BM60" s="65"/>
      <c r="BN60" s="65"/>
      <c r="BO60" s="65"/>
      <c r="BP60" s="65"/>
      <c r="BQ60" s="66"/>
      <c r="BR60" s="64"/>
      <c r="BS60" s="65"/>
      <c r="BT60" s="65"/>
      <c r="BU60" s="65"/>
      <c r="BV60" s="65"/>
      <c r="BW60" s="65"/>
      <c r="BX60" s="66"/>
      <c r="BY60" s="64"/>
      <c r="BZ60" s="65"/>
      <c r="CA60" s="65"/>
      <c r="CB60" s="65"/>
      <c r="CC60" s="65"/>
      <c r="CD60" s="65"/>
      <c r="CE60" s="66"/>
      <c r="CF60" s="64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6"/>
      <c r="CT60" s="64"/>
      <c r="CU60" s="65"/>
      <c r="CV60" s="65"/>
      <c r="CW60" s="65"/>
      <c r="CX60" s="65"/>
      <c r="CY60" s="65"/>
      <c r="CZ60" s="66"/>
      <c r="DA60" s="64"/>
      <c r="DB60" s="65"/>
      <c r="DC60" s="65"/>
      <c r="DD60" s="65"/>
      <c r="DE60" s="65"/>
      <c r="DF60" s="65"/>
      <c r="DG60" s="66"/>
      <c r="DH60" s="64"/>
      <c r="DI60" s="65"/>
      <c r="DJ60" s="65"/>
      <c r="DK60" s="65"/>
      <c r="DL60" s="65"/>
      <c r="DM60" s="65"/>
      <c r="DN60" s="66"/>
      <c r="DO60" s="64"/>
      <c r="DP60" s="65"/>
      <c r="DQ60" s="65"/>
      <c r="DR60" s="65"/>
      <c r="DS60" s="65"/>
      <c r="DT60" s="65"/>
      <c r="DU60" s="66"/>
      <c r="DV60" s="64"/>
      <c r="DW60" s="65"/>
      <c r="DX60" s="65"/>
      <c r="DY60" s="65"/>
      <c r="DZ60" s="65"/>
      <c r="EA60" s="65"/>
      <c r="EB60" s="66"/>
      <c r="EC60" s="64"/>
      <c r="ED60" s="65"/>
      <c r="EE60" s="65"/>
      <c r="EF60" s="65"/>
      <c r="EG60" s="65"/>
      <c r="EH60" s="65"/>
      <c r="EI60" s="66"/>
      <c r="EJ60" s="64"/>
      <c r="EK60" s="65"/>
      <c r="EL60" s="65"/>
      <c r="EM60" s="65"/>
      <c r="EN60" s="65"/>
      <c r="EO60" s="65"/>
      <c r="EP60" s="66"/>
      <c r="EQ60" s="64"/>
      <c r="ER60" s="65"/>
      <c r="ES60" s="65"/>
      <c r="ET60" s="65"/>
      <c r="EU60" s="65"/>
      <c r="EV60" s="65"/>
      <c r="EW60" s="66"/>
      <c r="EX60" s="64"/>
      <c r="EY60" s="65"/>
      <c r="EZ60" s="65"/>
      <c r="FA60" s="65"/>
      <c r="FB60" s="65"/>
      <c r="FC60" s="65"/>
      <c r="FD60" s="66"/>
      <c r="FE60" s="64"/>
      <c r="FF60" s="65"/>
      <c r="FG60" s="65"/>
      <c r="FH60" s="65"/>
      <c r="FI60" s="65"/>
      <c r="FJ60" s="65"/>
      <c r="FK60" s="65"/>
    </row>
    <row r="61" spans="1:167" s="17" customFormat="1" ht="15.75" hidden="1" customHeight="1" x14ac:dyDescent="0.2">
      <c r="A61" s="70" t="s">
        <v>70</v>
      </c>
      <c r="B61" s="70"/>
      <c r="C61" s="70"/>
      <c r="D61" s="70"/>
      <c r="E61" s="70"/>
      <c r="F61" s="70"/>
      <c r="G61" s="70"/>
      <c r="H61" s="71"/>
      <c r="I61" s="64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6"/>
      <c r="U61" s="64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6"/>
      <c r="AG61" s="64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6"/>
      <c r="AS61" s="64"/>
      <c r="AT61" s="65"/>
      <c r="AU61" s="65"/>
      <c r="AV61" s="65"/>
      <c r="AW61" s="65"/>
      <c r="AX61" s="66"/>
      <c r="AY61" s="64"/>
      <c r="AZ61" s="65"/>
      <c r="BA61" s="65"/>
      <c r="BB61" s="65"/>
      <c r="BC61" s="65"/>
      <c r="BD61" s="66"/>
      <c r="BE61" s="64"/>
      <c r="BF61" s="65"/>
      <c r="BG61" s="65"/>
      <c r="BH61" s="65"/>
      <c r="BI61" s="65"/>
      <c r="BJ61" s="66"/>
      <c r="BK61" s="64"/>
      <c r="BL61" s="65"/>
      <c r="BM61" s="65"/>
      <c r="BN61" s="65"/>
      <c r="BO61" s="65"/>
      <c r="BP61" s="65"/>
      <c r="BQ61" s="66"/>
      <c r="BR61" s="64"/>
      <c r="BS61" s="65"/>
      <c r="BT61" s="65"/>
      <c r="BU61" s="65"/>
      <c r="BV61" s="65"/>
      <c r="BW61" s="65"/>
      <c r="BX61" s="66"/>
      <c r="BY61" s="64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6"/>
      <c r="CT61" s="64"/>
      <c r="CU61" s="65"/>
      <c r="CV61" s="65"/>
      <c r="CW61" s="65"/>
      <c r="CX61" s="65"/>
      <c r="CY61" s="65"/>
      <c r="CZ61" s="66"/>
      <c r="DA61" s="64"/>
      <c r="DB61" s="65"/>
      <c r="DC61" s="65"/>
      <c r="DD61" s="65"/>
      <c r="DE61" s="65"/>
      <c r="DF61" s="65"/>
      <c r="DG61" s="66"/>
      <c r="DH61" s="64"/>
      <c r="DI61" s="65"/>
      <c r="DJ61" s="65"/>
      <c r="DK61" s="65"/>
      <c r="DL61" s="65"/>
      <c r="DM61" s="65"/>
      <c r="DN61" s="66"/>
      <c r="DO61" s="64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6"/>
      <c r="EC61" s="64"/>
      <c r="ED61" s="65"/>
      <c r="EE61" s="65"/>
      <c r="EF61" s="65"/>
      <c r="EG61" s="65"/>
      <c r="EH61" s="65"/>
      <c r="EI61" s="66"/>
      <c r="EJ61" s="64"/>
      <c r="EK61" s="65"/>
      <c r="EL61" s="65"/>
      <c r="EM61" s="65"/>
      <c r="EN61" s="65"/>
      <c r="EO61" s="65"/>
      <c r="EP61" s="66"/>
      <c r="EQ61" s="64"/>
      <c r="ER61" s="65"/>
      <c r="ES61" s="65"/>
      <c r="ET61" s="65"/>
      <c r="EU61" s="65"/>
      <c r="EV61" s="65"/>
      <c r="EW61" s="66"/>
      <c r="EX61" s="64"/>
      <c r="EY61" s="65"/>
      <c r="EZ61" s="65"/>
      <c r="FA61" s="65"/>
      <c r="FB61" s="65"/>
      <c r="FC61" s="65"/>
      <c r="FD61" s="66"/>
      <c r="FE61" s="64"/>
      <c r="FF61" s="65"/>
      <c r="FG61" s="65"/>
      <c r="FH61" s="65"/>
      <c r="FI61" s="65"/>
      <c r="FJ61" s="65"/>
      <c r="FK61" s="65"/>
    </row>
    <row r="62" spans="1:167" ht="15.75" hidden="1" customHeight="1" x14ac:dyDescent="0.25"/>
    <row r="63" spans="1:167" s="17" customFormat="1" ht="27" hidden="1" customHeight="1" x14ac:dyDescent="0.2">
      <c r="A63" s="75" t="s">
        <v>14</v>
      </c>
      <c r="B63" s="75"/>
      <c r="C63" s="75"/>
      <c r="D63" s="75"/>
      <c r="E63" s="75"/>
      <c r="F63" s="75"/>
      <c r="G63" s="75"/>
      <c r="H63" s="76"/>
      <c r="I63" s="79" t="s">
        <v>71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17" customFormat="1" ht="27" hidden="1" customHeight="1" x14ac:dyDescent="0.2">
      <c r="A64" s="77"/>
      <c r="B64" s="77"/>
      <c r="C64" s="77"/>
      <c r="D64" s="77"/>
      <c r="E64" s="77"/>
      <c r="F64" s="77"/>
      <c r="G64" s="77"/>
      <c r="H64" s="78"/>
      <c r="I64" s="72" t="s">
        <v>16</v>
      </c>
      <c r="J64" s="73"/>
      <c r="K64" s="73"/>
      <c r="L64" s="73"/>
      <c r="M64" s="73"/>
      <c r="N64" s="74"/>
      <c r="O64" s="72" t="s">
        <v>17</v>
      </c>
      <c r="P64" s="73"/>
      <c r="Q64" s="73"/>
      <c r="R64" s="73"/>
      <c r="S64" s="73"/>
      <c r="T64" s="74"/>
      <c r="U64" s="72" t="s">
        <v>18</v>
      </c>
      <c r="V64" s="73"/>
      <c r="W64" s="73"/>
      <c r="X64" s="73"/>
      <c r="Y64" s="73"/>
      <c r="Z64" s="74"/>
      <c r="AA64" s="72" t="s">
        <v>19</v>
      </c>
      <c r="AB64" s="73"/>
      <c r="AC64" s="73"/>
      <c r="AD64" s="73"/>
      <c r="AE64" s="73"/>
      <c r="AF64" s="74"/>
      <c r="AG64" s="72" t="s">
        <v>20</v>
      </c>
      <c r="AH64" s="73"/>
      <c r="AI64" s="73"/>
      <c r="AJ64" s="73"/>
      <c r="AK64" s="73"/>
      <c r="AL64" s="74"/>
      <c r="AM64" s="72" t="s">
        <v>21</v>
      </c>
      <c r="AN64" s="73"/>
      <c r="AO64" s="73"/>
      <c r="AP64" s="73"/>
      <c r="AQ64" s="73"/>
      <c r="AR64" s="74"/>
      <c r="AS64" s="72" t="s">
        <v>22</v>
      </c>
      <c r="AT64" s="73"/>
      <c r="AU64" s="73"/>
      <c r="AV64" s="73"/>
      <c r="AW64" s="73"/>
      <c r="AX64" s="74"/>
      <c r="AY64" s="72" t="s">
        <v>23</v>
      </c>
      <c r="AZ64" s="73"/>
      <c r="BA64" s="73"/>
      <c r="BB64" s="73"/>
      <c r="BC64" s="73"/>
      <c r="BD64" s="74"/>
      <c r="BE64" s="72" t="s">
        <v>24</v>
      </c>
      <c r="BF64" s="73"/>
      <c r="BG64" s="73"/>
      <c r="BH64" s="73"/>
      <c r="BI64" s="73"/>
      <c r="BJ64" s="74"/>
      <c r="BK64" s="72" t="s">
        <v>25</v>
      </c>
      <c r="BL64" s="73"/>
      <c r="BM64" s="73"/>
      <c r="BN64" s="73"/>
      <c r="BO64" s="73"/>
      <c r="BP64" s="73"/>
      <c r="BQ64" s="74"/>
      <c r="BR64" s="72" t="s">
        <v>26</v>
      </c>
      <c r="BS64" s="73"/>
      <c r="BT64" s="73"/>
      <c r="BU64" s="73"/>
      <c r="BV64" s="73"/>
      <c r="BW64" s="73"/>
      <c r="BX64" s="74"/>
      <c r="BY64" s="72" t="s">
        <v>27</v>
      </c>
      <c r="BZ64" s="73"/>
      <c r="CA64" s="73"/>
      <c r="CB64" s="73"/>
      <c r="CC64" s="73"/>
      <c r="CD64" s="73"/>
      <c r="CE64" s="74"/>
      <c r="CF64" s="72" t="s">
        <v>28</v>
      </c>
      <c r="CG64" s="73"/>
      <c r="CH64" s="73"/>
      <c r="CI64" s="73"/>
      <c r="CJ64" s="73"/>
      <c r="CK64" s="73"/>
      <c r="CL64" s="74"/>
      <c r="CM64" s="72" t="s">
        <v>29</v>
      </c>
      <c r="CN64" s="73"/>
      <c r="CO64" s="73"/>
      <c r="CP64" s="73"/>
      <c r="CQ64" s="73"/>
      <c r="CR64" s="73"/>
      <c r="CS64" s="74"/>
      <c r="CT64" s="72" t="s">
        <v>30</v>
      </c>
      <c r="CU64" s="73"/>
      <c r="CV64" s="73"/>
      <c r="CW64" s="73"/>
      <c r="CX64" s="73"/>
      <c r="CY64" s="73"/>
      <c r="CZ64" s="74"/>
      <c r="DA64" s="72" t="s">
        <v>31</v>
      </c>
      <c r="DB64" s="73"/>
      <c r="DC64" s="73"/>
      <c r="DD64" s="73"/>
      <c r="DE64" s="73"/>
      <c r="DF64" s="73"/>
      <c r="DG64" s="74"/>
      <c r="DH64" s="72" t="s">
        <v>32</v>
      </c>
      <c r="DI64" s="73"/>
      <c r="DJ64" s="73"/>
      <c r="DK64" s="73"/>
      <c r="DL64" s="73"/>
      <c r="DM64" s="73"/>
      <c r="DN64" s="74"/>
      <c r="DO64" s="72" t="s">
        <v>33</v>
      </c>
      <c r="DP64" s="73"/>
      <c r="DQ64" s="73"/>
      <c r="DR64" s="73"/>
      <c r="DS64" s="73"/>
      <c r="DT64" s="73"/>
      <c r="DU64" s="74"/>
      <c r="DV64" s="72" t="s">
        <v>34</v>
      </c>
      <c r="DW64" s="73"/>
      <c r="DX64" s="73"/>
      <c r="DY64" s="73"/>
      <c r="DZ64" s="73"/>
      <c r="EA64" s="73"/>
      <c r="EB64" s="74"/>
      <c r="EC64" s="72" t="s">
        <v>35</v>
      </c>
      <c r="ED64" s="73"/>
      <c r="EE64" s="73"/>
      <c r="EF64" s="73"/>
      <c r="EG64" s="73"/>
      <c r="EH64" s="73"/>
      <c r="EI64" s="74"/>
      <c r="EJ64" s="72" t="s">
        <v>36</v>
      </c>
      <c r="EK64" s="73"/>
      <c r="EL64" s="73"/>
      <c r="EM64" s="73"/>
      <c r="EN64" s="73"/>
      <c r="EO64" s="73"/>
      <c r="EP64" s="74"/>
      <c r="EQ64" s="72" t="s">
        <v>37</v>
      </c>
      <c r="ER64" s="73"/>
      <c r="ES64" s="73"/>
      <c r="ET64" s="73"/>
      <c r="EU64" s="73"/>
      <c r="EV64" s="73"/>
      <c r="EW64" s="74"/>
      <c r="EX64" s="72" t="s">
        <v>38</v>
      </c>
      <c r="EY64" s="73"/>
      <c r="EZ64" s="73"/>
      <c r="FA64" s="73"/>
      <c r="FB64" s="73"/>
      <c r="FC64" s="73"/>
      <c r="FD64" s="74"/>
      <c r="FE64" s="72" t="s">
        <v>39</v>
      </c>
      <c r="FF64" s="73"/>
      <c r="FG64" s="73"/>
      <c r="FH64" s="73"/>
      <c r="FI64" s="73"/>
      <c r="FJ64" s="73"/>
      <c r="FK64" s="73"/>
    </row>
    <row r="65" spans="1:167" s="17" customFormat="1" ht="15.75" hidden="1" customHeight="1" x14ac:dyDescent="0.2">
      <c r="A65" s="70" t="s">
        <v>40</v>
      </c>
      <c r="B65" s="70"/>
      <c r="C65" s="70"/>
      <c r="D65" s="70"/>
      <c r="E65" s="70"/>
      <c r="F65" s="70"/>
      <c r="G65" s="70"/>
      <c r="H65" s="71"/>
      <c r="I65" s="64"/>
      <c r="J65" s="65"/>
      <c r="K65" s="65"/>
      <c r="L65" s="65"/>
      <c r="M65" s="65"/>
      <c r="N65" s="66"/>
      <c r="O65" s="64"/>
      <c r="P65" s="65"/>
      <c r="Q65" s="65"/>
      <c r="R65" s="65"/>
      <c r="S65" s="65"/>
      <c r="T65" s="66"/>
      <c r="U65" s="64"/>
      <c r="V65" s="65"/>
      <c r="W65" s="65"/>
      <c r="X65" s="65"/>
      <c r="Y65" s="65"/>
      <c r="Z65" s="66"/>
      <c r="AA65" s="64"/>
      <c r="AB65" s="65"/>
      <c r="AC65" s="65"/>
      <c r="AD65" s="65"/>
      <c r="AE65" s="65"/>
      <c r="AF65" s="66"/>
      <c r="AG65" s="64"/>
      <c r="AH65" s="65"/>
      <c r="AI65" s="65"/>
      <c r="AJ65" s="65"/>
      <c r="AK65" s="65"/>
      <c r="AL65" s="66"/>
      <c r="AM65" s="64"/>
      <c r="AN65" s="65"/>
      <c r="AO65" s="65"/>
      <c r="AP65" s="65"/>
      <c r="AQ65" s="65"/>
      <c r="AR65" s="66"/>
      <c r="AS65" s="64"/>
      <c r="AT65" s="65"/>
      <c r="AU65" s="65"/>
      <c r="AV65" s="65"/>
      <c r="AW65" s="65"/>
      <c r="AX65" s="66"/>
      <c r="AY65" s="64"/>
      <c r="AZ65" s="65"/>
      <c r="BA65" s="65"/>
      <c r="BB65" s="65"/>
      <c r="BC65" s="65"/>
      <c r="BD65" s="66"/>
      <c r="BE65" s="64"/>
      <c r="BF65" s="65"/>
      <c r="BG65" s="65"/>
      <c r="BH65" s="65"/>
      <c r="BI65" s="65"/>
      <c r="BJ65" s="66"/>
      <c r="BK65" s="64"/>
      <c r="BL65" s="65"/>
      <c r="BM65" s="65"/>
      <c r="BN65" s="65"/>
      <c r="BO65" s="65"/>
      <c r="BP65" s="65"/>
      <c r="BQ65" s="66"/>
      <c r="BR65" s="64"/>
      <c r="BS65" s="65"/>
      <c r="BT65" s="65"/>
      <c r="BU65" s="65"/>
      <c r="BV65" s="65"/>
      <c r="BW65" s="65"/>
      <c r="BX65" s="66"/>
      <c r="BY65" s="64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6"/>
      <c r="CM65" s="64"/>
      <c r="CN65" s="65"/>
      <c r="CO65" s="65"/>
      <c r="CP65" s="65"/>
      <c r="CQ65" s="65"/>
      <c r="CR65" s="65"/>
      <c r="CS65" s="66"/>
      <c r="CT65" s="64"/>
      <c r="CU65" s="65"/>
      <c r="CV65" s="65"/>
      <c r="CW65" s="65"/>
      <c r="CX65" s="65"/>
      <c r="CY65" s="65"/>
      <c r="CZ65" s="66"/>
      <c r="DA65" s="64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6"/>
      <c r="DO65" s="64"/>
      <c r="DP65" s="65"/>
      <c r="DQ65" s="65"/>
      <c r="DR65" s="65"/>
      <c r="DS65" s="65"/>
      <c r="DT65" s="65"/>
      <c r="DU65" s="66"/>
      <c r="DV65" s="64"/>
      <c r="DW65" s="65"/>
      <c r="DX65" s="65"/>
      <c r="DY65" s="65"/>
      <c r="DZ65" s="65"/>
      <c r="EA65" s="65"/>
      <c r="EB65" s="66"/>
      <c r="EC65" s="64"/>
      <c r="ED65" s="65"/>
      <c r="EE65" s="65"/>
      <c r="EF65" s="65"/>
      <c r="EG65" s="65"/>
      <c r="EH65" s="65"/>
      <c r="EI65" s="66"/>
      <c r="EJ65" s="64"/>
      <c r="EK65" s="65"/>
      <c r="EL65" s="65"/>
      <c r="EM65" s="65"/>
      <c r="EN65" s="65"/>
      <c r="EO65" s="65"/>
      <c r="EP65" s="66"/>
      <c r="EQ65" s="64"/>
      <c r="ER65" s="65"/>
      <c r="ES65" s="65"/>
      <c r="ET65" s="65"/>
      <c r="EU65" s="65"/>
      <c r="EV65" s="65"/>
      <c r="EW65" s="66"/>
      <c r="EX65" s="64"/>
      <c r="EY65" s="65"/>
      <c r="EZ65" s="65"/>
      <c r="FA65" s="65"/>
      <c r="FB65" s="65"/>
      <c r="FC65" s="65"/>
      <c r="FD65" s="66"/>
      <c r="FE65" s="64"/>
      <c r="FF65" s="65"/>
      <c r="FG65" s="65"/>
      <c r="FH65" s="65"/>
      <c r="FI65" s="65"/>
      <c r="FJ65" s="65"/>
      <c r="FK65" s="65"/>
    </row>
    <row r="66" spans="1:167" s="17" customFormat="1" ht="15.75" hidden="1" customHeight="1" x14ac:dyDescent="0.2">
      <c r="A66" s="70" t="s">
        <v>70</v>
      </c>
      <c r="B66" s="70"/>
      <c r="C66" s="70"/>
      <c r="D66" s="70"/>
      <c r="E66" s="70"/>
      <c r="F66" s="70"/>
      <c r="G66" s="70"/>
      <c r="H66" s="71"/>
      <c r="I66" s="64"/>
      <c r="J66" s="65"/>
      <c r="K66" s="65"/>
      <c r="L66" s="65"/>
      <c r="M66" s="65"/>
      <c r="N66" s="66"/>
      <c r="O66" s="64"/>
      <c r="P66" s="65"/>
      <c r="Q66" s="65"/>
      <c r="R66" s="65"/>
      <c r="S66" s="65"/>
      <c r="T66" s="66"/>
      <c r="U66" s="64"/>
      <c r="V66" s="65"/>
      <c r="W66" s="65"/>
      <c r="X66" s="65"/>
      <c r="Y66" s="65"/>
      <c r="Z66" s="66"/>
      <c r="AA66" s="64"/>
      <c r="AB66" s="65"/>
      <c r="AC66" s="65"/>
      <c r="AD66" s="65"/>
      <c r="AE66" s="65"/>
      <c r="AF66" s="66"/>
      <c r="AG66" s="64"/>
      <c r="AH66" s="65"/>
      <c r="AI66" s="65"/>
      <c r="AJ66" s="65"/>
      <c r="AK66" s="65"/>
      <c r="AL66" s="66"/>
      <c r="AM66" s="64"/>
      <c r="AN66" s="65"/>
      <c r="AO66" s="65"/>
      <c r="AP66" s="65"/>
      <c r="AQ66" s="65"/>
      <c r="AR66" s="66"/>
      <c r="AS66" s="64"/>
      <c r="AT66" s="65"/>
      <c r="AU66" s="65"/>
      <c r="AV66" s="65"/>
      <c r="AW66" s="65"/>
      <c r="AX66" s="66"/>
      <c r="AY66" s="64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6"/>
      <c r="BK66" s="64"/>
      <c r="BL66" s="65"/>
      <c r="BM66" s="65"/>
      <c r="BN66" s="65"/>
      <c r="BO66" s="65"/>
      <c r="BP66" s="65"/>
      <c r="BQ66" s="66"/>
      <c r="BR66" s="64"/>
      <c r="BS66" s="65"/>
      <c r="BT66" s="65"/>
      <c r="BU66" s="65"/>
      <c r="BV66" s="65"/>
      <c r="BW66" s="65"/>
      <c r="BX66" s="66"/>
      <c r="BY66" s="64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6"/>
      <c r="CM66" s="64"/>
      <c r="CN66" s="65"/>
      <c r="CO66" s="65"/>
      <c r="CP66" s="65"/>
      <c r="CQ66" s="65"/>
      <c r="CR66" s="65"/>
      <c r="CS66" s="66"/>
      <c r="CT66" s="64"/>
      <c r="CU66" s="65"/>
      <c r="CV66" s="65"/>
      <c r="CW66" s="65"/>
      <c r="CX66" s="65"/>
      <c r="CY66" s="65"/>
      <c r="CZ66" s="66"/>
      <c r="DA66" s="64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6"/>
      <c r="DO66" s="64"/>
      <c r="DP66" s="65"/>
      <c r="DQ66" s="65"/>
      <c r="DR66" s="65"/>
      <c r="DS66" s="65"/>
      <c r="DT66" s="65"/>
      <c r="DU66" s="66"/>
      <c r="DV66" s="64"/>
      <c r="DW66" s="65"/>
      <c r="DX66" s="65"/>
      <c r="DY66" s="65"/>
      <c r="DZ66" s="65"/>
      <c r="EA66" s="65"/>
      <c r="EB66" s="66"/>
      <c r="EC66" s="64"/>
      <c r="ED66" s="65"/>
      <c r="EE66" s="65"/>
      <c r="EF66" s="65"/>
      <c r="EG66" s="65"/>
      <c r="EH66" s="65"/>
      <c r="EI66" s="66"/>
      <c r="EJ66" s="64"/>
      <c r="EK66" s="65"/>
      <c r="EL66" s="65"/>
      <c r="EM66" s="65"/>
      <c r="EN66" s="65"/>
      <c r="EO66" s="65"/>
      <c r="EP66" s="66"/>
      <c r="EQ66" s="64"/>
      <c r="ER66" s="65"/>
      <c r="ES66" s="65"/>
      <c r="ET66" s="65"/>
      <c r="EU66" s="65"/>
      <c r="EV66" s="65"/>
      <c r="EW66" s="66"/>
      <c r="EX66" s="64"/>
      <c r="EY66" s="65"/>
      <c r="EZ66" s="65"/>
      <c r="FA66" s="65"/>
      <c r="FB66" s="65"/>
      <c r="FC66" s="65"/>
      <c r="FD66" s="66"/>
      <c r="FE66" s="64"/>
      <c r="FF66" s="65"/>
      <c r="FG66" s="65"/>
      <c r="FH66" s="65"/>
      <c r="FI66" s="65"/>
      <c r="FJ66" s="65"/>
      <c r="FK66" s="65"/>
    </row>
    <row r="67" spans="1:167" ht="15.75" hidden="1" customHeight="1" x14ac:dyDescent="0.25"/>
    <row r="68" spans="1:167" ht="32.25" hidden="1" customHeight="1" x14ac:dyDescent="0.2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8"/>
      <c r="DY68" s="69" t="s">
        <v>73</v>
      </c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</row>
    <row r="69" spans="1:167" ht="32.25" hidden="1" customHeight="1" x14ac:dyDescent="0.25">
      <c r="A69" s="60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1"/>
      <c r="DY69" s="62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</row>
    <row r="70" spans="1:167" ht="32.25" hidden="1" customHeight="1" x14ac:dyDescent="0.25">
      <c r="A70" s="60" t="s">
        <v>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1"/>
      <c r="DY70" s="62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2" t="s">
        <v>78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5" t="s">
        <v>14</v>
      </c>
      <c r="B78" s="75"/>
      <c r="C78" s="75"/>
      <c r="D78" s="75"/>
      <c r="E78" s="75"/>
      <c r="F78" s="75"/>
      <c r="G78" s="75"/>
      <c r="H78" s="76"/>
      <c r="I78" s="79" t="s">
        <v>80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17" customFormat="1" ht="27" hidden="1" customHeight="1" x14ac:dyDescent="0.2">
      <c r="A79" s="77"/>
      <c r="B79" s="77"/>
      <c r="C79" s="77"/>
      <c r="D79" s="77"/>
      <c r="E79" s="77"/>
      <c r="F79" s="77"/>
      <c r="G79" s="77"/>
      <c r="H79" s="78"/>
      <c r="I79" s="72" t="s">
        <v>16</v>
      </c>
      <c r="J79" s="73"/>
      <c r="K79" s="73"/>
      <c r="L79" s="73"/>
      <c r="M79" s="73"/>
      <c r="N79" s="74"/>
      <c r="O79" s="72" t="s">
        <v>17</v>
      </c>
      <c r="P79" s="73"/>
      <c r="Q79" s="73"/>
      <c r="R79" s="73"/>
      <c r="S79" s="73"/>
      <c r="T79" s="74"/>
      <c r="U79" s="72" t="s">
        <v>18</v>
      </c>
      <c r="V79" s="73"/>
      <c r="W79" s="73"/>
      <c r="X79" s="73"/>
      <c r="Y79" s="73"/>
      <c r="Z79" s="74"/>
      <c r="AA79" s="72" t="s">
        <v>19</v>
      </c>
      <c r="AB79" s="73"/>
      <c r="AC79" s="73"/>
      <c r="AD79" s="73"/>
      <c r="AE79" s="73"/>
      <c r="AF79" s="74"/>
      <c r="AG79" s="72" t="s">
        <v>20</v>
      </c>
      <c r="AH79" s="73"/>
      <c r="AI79" s="73"/>
      <c r="AJ79" s="73"/>
      <c r="AK79" s="73"/>
      <c r="AL79" s="74"/>
      <c r="AM79" s="72" t="s">
        <v>21</v>
      </c>
      <c r="AN79" s="73"/>
      <c r="AO79" s="73"/>
      <c r="AP79" s="73"/>
      <c r="AQ79" s="73"/>
      <c r="AR79" s="74"/>
      <c r="AS79" s="72" t="s">
        <v>22</v>
      </c>
      <c r="AT79" s="73"/>
      <c r="AU79" s="73"/>
      <c r="AV79" s="73"/>
      <c r="AW79" s="73"/>
      <c r="AX79" s="74"/>
      <c r="AY79" s="72" t="s">
        <v>23</v>
      </c>
      <c r="AZ79" s="73"/>
      <c r="BA79" s="73"/>
      <c r="BB79" s="73"/>
      <c r="BC79" s="73"/>
      <c r="BD79" s="74"/>
      <c r="BE79" s="72" t="s">
        <v>24</v>
      </c>
      <c r="BF79" s="73"/>
      <c r="BG79" s="73"/>
      <c r="BH79" s="73"/>
      <c r="BI79" s="73"/>
      <c r="BJ79" s="74"/>
      <c r="BK79" s="72" t="s">
        <v>25</v>
      </c>
      <c r="BL79" s="73"/>
      <c r="BM79" s="73"/>
      <c r="BN79" s="73"/>
      <c r="BO79" s="73"/>
      <c r="BP79" s="73"/>
      <c r="BQ79" s="74"/>
      <c r="BR79" s="72" t="s">
        <v>26</v>
      </c>
      <c r="BS79" s="73"/>
      <c r="BT79" s="73"/>
      <c r="BU79" s="73"/>
      <c r="BV79" s="73"/>
      <c r="BW79" s="73"/>
      <c r="BX79" s="74"/>
      <c r="BY79" s="72" t="s">
        <v>27</v>
      </c>
      <c r="BZ79" s="73"/>
      <c r="CA79" s="73"/>
      <c r="CB79" s="73"/>
      <c r="CC79" s="73"/>
      <c r="CD79" s="73"/>
      <c r="CE79" s="74"/>
      <c r="CF79" s="72" t="s">
        <v>28</v>
      </c>
      <c r="CG79" s="73"/>
      <c r="CH79" s="73"/>
      <c r="CI79" s="73"/>
      <c r="CJ79" s="73"/>
      <c r="CK79" s="73"/>
      <c r="CL79" s="74"/>
      <c r="CM79" s="72" t="s">
        <v>29</v>
      </c>
      <c r="CN79" s="73"/>
      <c r="CO79" s="73"/>
      <c r="CP79" s="73"/>
      <c r="CQ79" s="73"/>
      <c r="CR79" s="73"/>
      <c r="CS79" s="74"/>
      <c r="CT79" s="72" t="s">
        <v>30</v>
      </c>
      <c r="CU79" s="73"/>
      <c r="CV79" s="73"/>
      <c r="CW79" s="73"/>
      <c r="CX79" s="73"/>
      <c r="CY79" s="73"/>
      <c r="CZ79" s="74"/>
      <c r="DA79" s="72" t="s">
        <v>31</v>
      </c>
      <c r="DB79" s="73"/>
      <c r="DC79" s="73"/>
      <c r="DD79" s="73"/>
      <c r="DE79" s="73"/>
      <c r="DF79" s="73"/>
      <c r="DG79" s="74"/>
      <c r="DH79" s="72" t="s">
        <v>32</v>
      </c>
      <c r="DI79" s="73"/>
      <c r="DJ79" s="73"/>
      <c r="DK79" s="73"/>
      <c r="DL79" s="73"/>
      <c r="DM79" s="73"/>
      <c r="DN79" s="74"/>
      <c r="DO79" s="72" t="s">
        <v>33</v>
      </c>
      <c r="DP79" s="73"/>
      <c r="DQ79" s="73"/>
      <c r="DR79" s="73"/>
      <c r="DS79" s="73"/>
      <c r="DT79" s="73"/>
      <c r="DU79" s="74"/>
      <c r="DV79" s="72" t="s">
        <v>34</v>
      </c>
      <c r="DW79" s="73"/>
      <c r="DX79" s="73"/>
      <c r="DY79" s="73"/>
      <c r="DZ79" s="73"/>
      <c r="EA79" s="73"/>
      <c r="EB79" s="74"/>
      <c r="EC79" s="72" t="s">
        <v>35</v>
      </c>
      <c r="ED79" s="73"/>
      <c r="EE79" s="73"/>
      <c r="EF79" s="73"/>
      <c r="EG79" s="73"/>
      <c r="EH79" s="73"/>
      <c r="EI79" s="74"/>
      <c r="EJ79" s="72" t="s">
        <v>36</v>
      </c>
      <c r="EK79" s="73"/>
      <c r="EL79" s="73"/>
      <c r="EM79" s="73"/>
      <c r="EN79" s="73"/>
      <c r="EO79" s="73"/>
      <c r="EP79" s="74"/>
      <c r="EQ79" s="72" t="s">
        <v>37</v>
      </c>
      <c r="ER79" s="73"/>
      <c r="ES79" s="73"/>
      <c r="ET79" s="73"/>
      <c r="EU79" s="73"/>
      <c r="EV79" s="73"/>
      <c r="EW79" s="74"/>
      <c r="EX79" s="72" t="s">
        <v>38</v>
      </c>
      <c r="EY79" s="73"/>
      <c r="EZ79" s="73"/>
      <c r="FA79" s="73"/>
      <c r="FB79" s="73"/>
      <c r="FC79" s="73"/>
      <c r="FD79" s="74"/>
      <c r="FE79" s="72" t="s">
        <v>39</v>
      </c>
      <c r="FF79" s="73"/>
      <c r="FG79" s="73"/>
      <c r="FH79" s="73"/>
      <c r="FI79" s="73"/>
      <c r="FJ79" s="73"/>
      <c r="FK79" s="73"/>
    </row>
    <row r="80" spans="1:167" s="17" customFormat="1" ht="15.75" hidden="1" customHeight="1" x14ac:dyDescent="0.2">
      <c r="A80" s="70" t="s">
        <v>40</v>
      </c>
      <c r="B80" s="70"/>
      <c r="C80" s="70"/>
      <c r="D80" s="70"/>
      <c r="E80" s="70"/>
      <c r="F80" s="70"/>
      <c r="G80" s="70"/>
      <c r="H80" s="71"/>
      <c r="I80" s="64"/>
      <c r="J80" s="65"/>
      <c r="K80" s="65"/>
      <c r="L80" s="65"/>
      <c r="M80" s="65"/>
      <c r="N80" s="66"/>
      <c r="O80" s="64"/>
      <c r="P80" s="65"/>
      <c r="Q80" s="65"/>
      <c r="R80" s="65"/>
      <c r="S80" s="65"/>
      <c r="T80" s="66"/>
      <c r="U80" s="64"/>
      <c r="V80" s="65"/>
      <c r="W80" s="65"/>
      <c r="X80" s="65"/>
      <c r="Y80" s="65"/>
      <c r="Z80" s="66"/>
      <c r="AA80" s="64"/>
      <c r="AB80" s="65"/>
      <c r="AC80" s="65"/>
      <c r="AD80" s="65"/>
      <c r="AE80" s="65"/>
      <c r="AF80" s="66"/>
      <c r="AG80" s="64"/>
      <c r="AH80" s="65"/>
      <c r="AI80" s="65"/>
      <c r="AJ80" s="65"/>
      <c r="AK80" s="65"/>
      <c r="AL80" s="66"/>
      <c r="AM80" s="64"/>
      <c r="AN80" s="65"/>
      <c r="AO80" s="65"/>
      <c r="AP80" s="65"/>
      <c r="AQ80" s="65"/>
      <c r="AR80" s="66"/>
      <c r="AS80" s="64"/>
      <c r="AT80" s="65"/>
      <c r="AU80" s="65"/>
      <c r="AV80" s="65"/>
      <c r="AW80" s="65"/>
      <c r="AX80" s="66"/>
      <c r="AY80" s="64"/>
      <c r="AZ80" s="65"/>
      <c r="BA80" s="65"/>
      <c r="BB80" s="65"/>
      <c r="BC80" s="65"/>
      <c r="BD80" s="66"/>
      <c r="BE80" s="64"/>
      <c r="BF80" s="65"/>
      <c r="BG80" s="65"/>
      <c r="BH80" s="65"/>
      <c r="BI80" s="65"/>
      <c r="BJ80" s="66"/>
      <c r="BK80" s="64"/>
      <c r="BL80" s="65"/>
      <c r="BM80" s="65"/>
      <c r="BN80" s="65"/>
      <c r="BO80" s="65"/>
      <c r="BP80" s="65"/>
      <c r="BQ80" s="66"/>
      <c r="BR80" s="64"/>
      <c r="BS80" s="65"/>
      <c r="BT80" s="65"/>
      <c r="BU80" s="65"/>
      <c r="BV80" s="65"/>
      <c r="BW80" s="65"/>
      <c r="BX80" s="66"/>
      <c r="BY80" s="64"/>
      <c r="BZ80" s="65"/>
      <c r="CA80" s="65"/>
      <c r="CB80" s="65"/>
      <c r="CC80" s="65"/>
      <c r="CD80" s="65"/>
      <c r="CE80" s="66"/>
      <c r="CF80" s="64"/>
      <c r="CG80" s="65"/>
      <c r="CH80" s="65"/>
      <c r="CI80" s="65"/>
      <c r="CJ80" s="65"/>
      <c r="CK80" s="65"/>
      <c r="CL80" s="66"/>
      <c r="CM80" s="64"/>
      <c r="CN80" s="65"/>
      <c r="CO80" s="65"/>
      <c r="CP80" s="65"/>
      <c r="CQ80" s="65"/>
      <c r="CR80" s="65"/>
      <c r="CS80" s="66"/>
      <c r="CT80" s="64"/>
      <c r="CU80" s="65"/>
      <c r="CV80" s="65"/>
      <c r="CW80" s="65"/>
      <c r="CX80" s="65"/>
      <c r="CY80" s="65"/>
      <c r="CZ80" s="66"/>
      <c r="DA80" s="64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6"/>
      <c r="DO80" s="64"/>
      <c r="DP80" s="65"/>
      <c r="DQ80" s="65"/>
      <c r="DR80" s="65"/>
      <c r="DS80" s="65"/>
      <c r="DT80" s="65"/>
      <c r="DU80" s="66"/>
      <c r="DV80" s="64"/>
      <c r="DW80" s="65"/>
      <c r="DX80" s="65"/>
      <c r="DY80" s="65"/>
      <c r="DZ80" s="65"/>
      <c r="EA80" s="65"/>
      <c r="EB80" s="66"/>
      <c r="EC80" s="64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6"/>
      <c r="EQ80" s="64"/>
      <c r="ER80" s="65"/>
      <c r="ES80" s="65"/>
      <c r="ET80" s="65"/>
      <c r="EU80" s="65"/>
      <c r="EV80" s="65"/>
      <c r="EW80" s="66"/>
      <c r="EX80" s="64"/>
      <c r="EY80" s="65"/>
      <c r="EZ80" s="65"/>
      <c r="FA80" s="65"/>
      <c r="FB80" s="65"/>
      <c r="FC80" s="65"/>
      <c r="FD80" s="66"/>
      <c r="FE80" s="64"/>
      <c r="FF80" s="65"/>
      <c r="FG80" s="65"/>
      <c r="FH80" s="65"/>
      <c r="FI80" s="65"/>
      <c r="FJ80" s="65"/>
      <c r="FK80" s="65"/>
    </row>
    <row r="81" spans="1:167" s="17" customFormat="1" ht="15.75" hidden="1" customHeight="1" x14ac:dyDescent="0.2">
      <c r="A81" s="70" t="s">
        <v>70</v>
      </c>
      <c r="B81" s="70"/>
      <c r="C81" s="70"/>
      <c r="D81" s="70"/>
      <c r="E81" s="70"/>
      <c r="F81" s="70"/>
      <c r="G81" s="70"/>
      <c r="H81" s="71"/>
      <c r="I81" s="64"/>
      <c r="J81" s="65"/>
      <c r="K81" s="65"/>
      <c r="L81" s="65"/>
      <c r="M81" s="65"/>
      <c r="N81" s="66"/>
      <c r="O81" s="64"/>
      <c r="P81" s="65"/>
      <c r="Q81" s="65"/>
      <c r="R81" s="65"/>
      <c r="S81" s="65"/>
      <c r="T81" s="66"/>
      <c r="U81" s="64"/>
      <c r="V81" s="65"/>
      <c r="W81" s="65"/>
      <c r="X81" s="65"/>
      <c r="Y81" s="65"/>
      <c r="Z81" s="66"/>
      <c r="AA81" s="64"/>
      <c r="AB81" s="65"/>
      <c r="AC81" s="65"/>
      <c r="AD81" s="65"/>
      <c r="AE81" s="65"/>
      <c r="AF81" s="66"/>
      <c r="AG81" s="64"/>
      <c r="AH81" s="65"/>
      <c r="AI81" s="65"/>
      <c r="AJ81" s="65"/>
      <c r="AK81" s="65"/>
      <c r="AL81" s="66"/>
      <c r="AM81" s="64"/>
      <c r="AN81" s="65"/>
      <c r="AO81" s="65"/>
      <c r="AP81" s="65"/>
      <c r="AQ81" s="65"/>
      <c r="AR81" s="66"/>
      <c r="AS81" s="64"/>
      <c r="AT81" s="65"/>
      <c r="AU81" s="65"/>
      <c r="AV81" s="65"/>
      <c r="AW81" s="65"/>
      <c r="AX81" s="66"/>
      <c r="AY81" s="64"/>
      <c r="AZ81" s="65"/>
      <c r="BA81" s="65"/>
      <c r="BB81" s="65"/>
      <c r="BC81" s="65"/>
      <c r="BD81" s="66"/>
      <c r="BE81" s="64"/>
      <c r="BF81" s="65"/>
      <c r="BG81" s="65"/>
      <c r="BH81" s="65"/>
      <c r="BI81" s="65"/>
      <c r="BJ81" s="66"/>
      <c r="BK81" s="64"/>
      <c r="BL81" s="65"/>
      <c r="BM81" s="65"/>
      <c r="BN81" s="65"/>
      <c r="BO81" s="65"/>
      <c r="BP81" s="65"/>
      <c r="BQ81" s="66"/>
      <c r="BR81" s="64"/>
      <c r="BS81" s="65"/>
      <c r="BT81" s="65"/>
      <c r="BU81" s="65"/>
      <c r="BV81" s="65"/>
      <c r="BW81" s="65"/>
      <c r="BX81" s="66"/>
      <c r="BY81" s="64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6"/>
      <c r="CM81" s="64"/>
      <c r="CN81" s="65"/>
      <c r="CO81" s="65"/>
      <c r="CP81" s="65"/>
      <c r="CQ81" s="65"/>
      <c r="CR81" s="65"/>
      <c r="CS81" s="66"/>
      <c r="CT81" s="64"/>
      <c r="CU81" s="65"/>
      <c r="CV81" s="65"/>
      <c r="CW81" s="65"/>
      <c r="CX81" s="65"/>
      <c r="CY81" s="65"/>
      <c r="CZ81" s="66"/>
      <c r="DA81" s="64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6"/>
      <c r="DO81" s="64"/>
      <c r="DP81" s="65"/>
      <c r="DQ81" s="65"/>
      <c r="DR81" s="65"/>
      <c r="DS81" s="65"/>
      <c r="DT81" s="65"/>
      <c r="DU81" s="66"/>
      <c r="DV81" s="64"/>
      <c r="DW81" s="65"/>
      <c r="DX81" s="65"/>
      <c r="DY81" s="65"/>
      <c r="DZ81" s="65"/>
      <c r="EA81" s="65"/>
      <c r="EB81" s="66"/>
      <c r="EC81" s="64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6"/>
      <c r="EQ81" s="64"/>
      <c r="ER81" s="65"/>
      <c r="ES81" s="65"/>
      <c r="ET81" s="65"/>
      <c r="EU81" s="65"/>
      <c r="EV81" s="65"/>
      <c r="EW81" s="66"/>
      <c r="EX81" s="64"/>
      <c r="EY81" s="65"/>
      <c r="EZ81" s="65"/>
      <c r="FA81" s="65"/>
      <c r="FB81" s="65"/>
      <c r="FC81" s="65"/>
      <c r="FD81" s="66"/>
      <c r="FE81" s="64"/>
      <c r="FF81" s="65"/>
      <c r="FG81" s="65"/>
      <c r="FH81" s="65"/>
      <c r="FI81" s="65"/>
      <c r="FJ81" s="65"/>
      <c r="FK81" s="65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5" t="s">
        <v>14</v>
      </c>
      <c r="B85" s="75"/>
      <c r="C85" s="75"/>
      <c r="D85" s="75"/>
      <c r="E85" s="75"/>
      <c r="F85" s="75"/>
      <c r="G85" s="75"/>
      <c r="H85" s="76"/>
      <c r="I85" s="79" t="s">
        <v>69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spans="1:167" s="17" customFormat="1" ht="27" hidden="1" customHeight="1" x14ac:dyDescent="0.2">
      <c r="A86" s="77"/>
      <c r="B86" s="77"/>
      <c r="C86" s="77"/>
      <c r="D86" s="77"/>
      <c r="E86" s="77"/>
      <c r="F86" s="77"/>
      <c r="G86" s="77"/>
      <c r="H86" s="78"/>
      <c r="I86" s="72" t="s">
        <v>16</v>
      </c>
      <c r="J86" s="73"/>
      <c r="K86" s="73"/>
      <c r="L86" s="73"/>
      <c r="M86" s="73"/>
      <c r="N86" s="74"/>
      <c r="O86" s="72" t="s">
        <v>17</v>
      </c>
      <c r="P86" s="73"/>
      <c r="Q86" s="73"/>
      <c r="R86" s="73"/>
      <c r="S86" s="73"/>
      <c r="T86" s="74"/>
      <c r="U86" s="72" t="s">
        <v>18</v>
      </c>
      <c r="V86" s="73"/>
      <c r="W86" s="73"/>
      <c r="X86" s="73"/>
      <c r="Y86" s="73"/>
      <c r="Z86" s="74"/>
      <c r="AA86" s="72" t="s">
        <v>19</v>
      </c>
      <c r="AB86" s="73"/>
      <c r="AC86" s="73"/>
      <c r="AD86" s="73"/>
      <c r="AE86" s="73"/>
      <c r="AF86" s="74"/>
      <c r="AG86" s="72" t="s">
        <v>20</v>
      </c>
      <c r="AH86" s="73"/>
      <c r="AI86" s="73"/>
      <c r="AJ86" s="73"/>
      <c r="AK86" s="73"/>
      <c r="AL86" s="74"/>
      <c r="AM86" s="72" t="s">
        <v>21</v>
      </c>
      <c r="AN86" s="73"/>
      <c r="AO86" s="73"/>
      <c r="AP86" s="73"/>
      <c r="AQ86" s="73"/>
      <c r="AR86" s="74"/>
      <c r="AS86" s="72" t="s">
        <v>22</v>
      </c>
      <c r="AT86" s="73"/>
      <c r="AU86" s="73"/>
      <c r="AV86" s="73"/>
      <c r="AW86" s="73"/>
      <c r="AX86" s="74"/>
      <c r="AY86" s="72" t="s">
        <v>23</v>
      </c>
      <c r="AZ86" s="73"/>
      <c r="BA86" s="73"/>
      <c r="BB86" s="73"/>
      <c r="BC86" s="73"/>
      <c r="BD86" s="74"/>
      <c r="BE86" s="72" t="s">
        <v>24</v>
      </c>
      <c r="BF86" s="73"/>
      <c r="BG86" s="73"/>
      <c r="BH86" s="73"/>
      <c r="BI86" s="73"/>
      <c r="BJ86" s="74"/>
      <c r="BK86" s="72" t="s">
        <v>25</v>
      </c>
      <c r="BL86" s="73"/>
      <c r="BM86" s="73"/>
      <c r="BN86" s="73"/>
      <c r="BO86" s="73"/>
      <c r="BP86" s="73"/>
      <c r="BQ86" s="74"/>
      <c r="BR86" s="72" t="s">
        <v>26</v>
      </c>
      <c r="BS86" s="73"/>
      <c r="BT86" s="73"/>
      <c r="BU86" s="73"/>
      <c r="BV86" s="73"/>
      <c r="BW86" s="73"/>
      <c r="BX86" s="74"/>
      <c r="BY86" s="72" t="s">
        <v>27</v>
      </c>
      <c r="BZ86" s="73"/>
      <c r="CA86" s="73"/>
      <c r="CB86" s="73"/>
      <c r="CC86" s="73"/>
      <c r="CD86" s="73"/>
      <c r="CE86" s="74"/>
      <c r="CF86" s="72" t="s">
        <v>28</v>
      </c>
      <c r="CG86" s="73"/>
      <c r="CH86" s="73"/>
      <c r="CI86" s="73"/>
      <c r="CJ86" s="73"/>
      <c r="CK86" s="73"/>
      <c r="CL86" s="74"/>
      <c r="CM86" s="72" t="s">
        <v>29</v>
      </c>
      <c r="CN86" s="73"/>
      <c r="CO86" s="73"/>
      <c r="CP86" s="73"/>
      <c r="CQ86" s="73"/>
      <c r="CR86" s="73"/>
      <c r="CS86" s="74"/>
      <c r="CT86" s="72" t="s">
        <v>30</v>
      </c>
      <c r="CU86" s="73"/>
      <c r="CV86" s="73"/>
      <c r="CW86" s="73"/>
      <c r="CX86" s="73"/>
      <c r="CY86" s="73"/>
      <c r="CZ86" s="74"/>
      <c r="DA86" s="72" t="s">
        <v>31</v>
      </c>
      <c r="DB86" s="73"/>
      <c r="DC86" s="73"/>
      <c r="DD86" s="73"/>
      <c r="DE86" s="73"/>
      <c r="DF86" s="73"/>
      <c r="DG86" s="74"/>
      <c r="DH86" s="72" t="s">
        <v>32</v>
      </c>
      <c r="DI86" s="73"/>
      <c r="DJ86" s="73"/>
      <c r="DK86" s="73"/>
      <c r="DL86" s="73"/>
      <c r="DM86" s="73"/>
      <c r="DN86" s="74"/>
      <c r="DO86" s="72" t="s">
        <v>33</v>
      </c>
      <c r="DP86" s="73"/>
      <c r="DQ86" s="73"/>
      <c r="DR86" s="73"/>
      <c r="DS86" s="73"/>
      <c r="DT86" s="73"/>
      <c r="DU86" s="74"/>
      <c r="DV86" s="72" t="s">
        <v>34</v>
      </c>
      <c r="DW86" s="73"/>
      <c r="DX86" s="73"/>
      <c r="DY86" s="73"/>
      <c r="DZ86" s="73"/>
      <c r="EA86" s="73"/>
      <c r="EB86" s="74"/>
      <c r="EC86" s="72" t="s">
        <v>35</v>
      </c>
      <c r="ED86" s="73"/>
      <c r="EE86" s="73"/>
      <c r="EF86" s="73"/>
      <c r="EG86" s="73"/>
      <c r="EH86" s="73"/>
      <c r="EI86" s="74"/>
      <c r="EJ86" s="72" t="s">
        <v>36</v>
      </c>
      <c r="EK86" s="73"/>
      <c r="EL86" s="73"/>
      <c r="EM86" s="73"/>
      <c r="EN86" s="73"/>
      <c r="EO86" s="73"/>
      <c r="EP86" s="74"/>
      <c r="EQ86" s="72" t="s">
        <v>37</v>
      </c>
      <c r="ER86" s="73"/>
      <c r="ES86" s="73"/>
      <c r="ET86" s="73"/>
      <c r="EU86" s="73"/>
      <c r="EV86" s="73"/>
      <c r="EW86" s="74"/>
      <c r="EX86" s="72" t="s">
        <v>38</v>
      </c>
      <c r="EY86" s="73"/>
      <c r="EZ86" s="73"/>
      <c r="FA86" s="73"/>
      <c r="FB86" s="73"/>
      <c r="FC86" s="73"/>
      <c r="FD86" s="74"/>
      <c r="FE86" s="72" t="s">
        <v>39</v>
      </c>
      <c r="FF86" s="73"/>
      <c r="FG86" s="73"/>
      <c r="FH86" s="73"/>
      <c r="FI86" s="73"/>
      <c r="FJ86" s="73"/>
      <c r="FK86" s="73"/>
    </row>
    <row r="87" spans="1:167" s="17" customFormat="1" ht="15.75" hidden="1" customHeight="1" x14ac:dyDescent="0.2">
      <c r="A87" s="70" t="s">
        <v>40</v>
      </c>
      <c r="B87" s="70"/>
      <c r="C87" s="70"/>
      <c r="D87" s="70"/>
      <c r="E87" s="70"/>
      <c r="F87" s="70"/>
      <c r="G87" s="70"/>
      <c r="H87" s="71"/>
      <c r="I87" s="64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6"/>
      <c r="U87" s="64"/>
      <c r="V87" s="65"/>
      <c r="W87" s="65"/>
      <c r="X87" s="65"/>
      <c r="Y87" s="65"/>
      <c r="Z87" s="66"/>
      <c r="AA87" s="64"/>
      <c r="AB87" s="65"/>
      <c r="AC87" s="65"/>
      <c r="AD87" s="65"/>
      <c r="AE87" s="65"/>
      <c r="AF87" s="66"/>
      <c r="AG87" s="64"/>
      <c r="AH87" s="65"/>
      <c r="AI87" s="65"/>
      <c r="AJ87" s="65"/>
      <c r="AK87" s="65"/>
      <c r="AL87" s="66"/>
      <c r="AM87" s="64"/>
      <c r="AN87" s="65"/>
      <c r="AO87" s="65"/>
      <c r="AP87" s="65"/>
      <c r="AQ87" s="65"/>
      <c r="AR87" s="66"/>
      <c r="AS87" s="64"/>
      <c r="AT87" s="65"/>
      <c r="AU87" s="65"/>
      <c r="AV87" s="65"/>
      <c r="AW87" s="65"/>
      <c r="AX87" s="66"/>
      <c r="AY87" s="64"/>
      <c r="AZ87" s="65"/>
      <c r="BA87" s="65"/>
      <c r="BB87" s="65"/>
      <c r="BC87" s="65"/>
      <c r="BD87" s="66"/>
      <c r="BE87" s="64"/>
      <c r="BF87" s="65"/>
      <c r="BG87" s="65"/>
      <c r="BH87" s="65"/>
      <c r="BI87" s="65"/>
      <c r="BJ87" s="66"/>
      <c r="BK87" s="64"/>
      <c r="BL87" s="65"/>
      <c r="BM87" s="65"/>
      <c r="BN87" s="65"/>
      <c r="BO87" s="65"/>
      <c r="BP87" s="65"/>
      <c r="BQ87" s="66"/>
      <c r="BR87" s="64"/>
      <c r="BS87" s="65"/>
      <c r="BT87" s="65"/>
      <c r="BU87" s="65"/>
      <c r="BV87" s="65"/>
      <c r="BW87" s="65"/>
      <c r="BX87" s="66"/>
      <c r="BY87" s="64"/>
      <c r="BZ87" s="65"/>
      <c r="CA87" s="65"/>
      <c r="CB87" s="65"/>
      <c r="CC87" s="65"/>
      <c r="CD87" s="65"/>
      <c r="CE87" s="66"/>
      <c r="CF87" s="64"/>
      <c r="CG87" s="65"/>
      <c r="CH87" s="65"/>
      <c r="CI87" s="65"/>
      <c r="CJ87" s="65"/>
      <c r="CK87" s="65"/>
      <c r="CL87" s="66"/>
      <c r="CM87" s="64"/>
      <c r="CN87" s="65"/>
      <c r="CO87" s="65"/>
      <c r="CP87" s="65"/>
      <c r="CQ87" s="65"/>
      <c r="CR87" s="65"/>
      <c r="CS87" s="66"/>
      <c r="CT87" s="64"/>
      <c r="CU87" s="65"/>
      <c r="CV87" s="65"/>
      <c r="CW87" s="65"/>
      <c r="CX87" s="65"/>
      <c r="CY87" s="65"/>
      <c r="CZ87" s="66"/>
      <c r="DA87" s="64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6"/>
      <c r="DO87" s="64"/>
      <c r="DP87" s="65"/>
      <c r="DQ87" s="65"/>
      <c r="DR87" s="65"/>
      <c r="DS87" s="65"/>
      <c r="DT87" s="65"/>
      <c r="DU87" s="66"/>
      <c r="DV87" s="64"/>
      <c r="DW87" s="65"/>
      <c r="DX87" s="65"/>
      <c r="DY87" s="65"/>
      <c r="DZ87" s="65"/>
      <c r="EA87" s="65"/>
      <c r="EB87" s="66"/>
      <c r="EC87" s="64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6"/>
      <c r="EQ87" s="64"/>
      <c r="ER87" s="65"/>
      <c r="ES87" s="65"/>
      <c r="ET87" s="65"/>
      <c r="EU87" s="65"/>
      <c r="EV87" s="65"/>
      <c r="EW87" s="66"/>
      <c r="EX87" s="64"/>
      <c r="EY87" s="65"/>
      <c r="EZ87" s="65"/>
      <c r="FA87" s="65"/>
      <c r="FB87" s="65"/>
      <c r="FC87" s="65"/>
      <c r="FD87" s="66"/>
      <c r="FE87" s="64"/>
      <c r="FF87" s="65"/>
      <c r="FG87" s="65"/>
      <c r="FH87" s="65"/>
      <c r="FI87" s="65"/>
      <c r="FJ87" s="65"/>
      <c r="FK87" s="65"/>
    </row>
    <row r="88" spans="1:167" s="17" customFormat="1" ht="15.75" hidden="1" customHeight="1" x14ac:dyDescent="0.2">
      <c r="A88" s="70" t="s">
        <v>70</v>
      </c>
      <c r="B88" s="70"/>
      <c r="C88" s="70"/>
      <c r="D88" s="70"/>
      <c r="E88" s="70"/>
      <c r="F88" s="70"/>
      <c r="G88" s="70"/>
      <c r="H88" s="71"/>
      <c r="I88" s="64"/>
      <c r="J88" s="65"/>
      <c r="K88" s="65"/>
      <c r="L88" s="65"/>
      <c r="M88" s="65"/>
      <c r="N88" s="66"/>
      <c r="O88" s="64"/>
      <c r="P88" s="65"/>
      <c r="Q88" s="65"/>
      <c r="R88" s="65"/>
      <c r="S88" s="65"/>
      <c r="T88" s="66"/>
      <c r="U88" s="64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6"/>
      <c r="AG88" s="64"/>
      <c r="AH88" s="65"/>
      <c r="AI88" s="65"/>
      <c r="AJ88" s="65"/>
      <c r="AK88" s="65"/>
      <c r="AL88" s="66"/>
      <c r="AM88" s="64"/>
      <c r="AN88" s="65"/>
      <c r="AO88" s="65"/>
      <c r="AP88" s="65"/>
      <c r="AQ88" s="65"/>
      <c r="AR88" s="66"/>
      <c r="AS88" s="64"/>
      <c r="AT88" s="65"/>
      <c r="AU88" s="65"/>
      <c r="AV88" s="65"/>
      <c r="AW88" s="65"/>
      <c r="AX88" s="66"/>
      <c r="AY88" s="64"/>
      <c r="AZ88" s="65"/>
      <c r="BA88" s="65"/>
      <c r="BB88" s="65"/>
      <c r="BC88" s="65"/>
      <c r="BD88" s="66"/>
      <c r="BE88" s="64"/>
      <c r="BF88" s="65"/>
      <c r="BG88" s="65"/>
      <c r="BH88" s="65"/>
      <c r="BI88" s="65"/>
      <c r="BJ88" s="66"/>
      <c r="BK88" s="64"/>
      <c r="BL88" s="65"/>
      <c r="BM88" s="65"/>
      <c r="BN88" s="65"/>
      <c r="BO88" s="65"/>
      <c r="BP88" s="65"/>
      <c r="BQ88" s="66"/>
      <c r="BR88" s="64"/>
      <c r="BS88" s="65"/>
      <c r="BT88" s="65"/>
      <c r="BU88" s="65"/>
      <c r="BV88" s="65"/>
      <c r="BW88" s="65"/>
      <c r="BX88" s="66"/>
      <c r="BY88" s="64"/>
      <c r="BZ88" s="65"/>
      <c r="CA88" s="65"/>
      <c r="CB88" s="65"/>
      <c r="CC88" s="65"/>
      <c r="CD88" s="65"/>
      <c r="CE88" s="66"/>
      <c r="CF88" s="64"/>
      <c r="CG88" s="65"/>
      <c r="CH88" s="65"/>
      <c r="CI88" s="65"/>
      <c r="CJ88" s="65"/>
      <c r="CK88" s="65"/>
      <c r="CL88" s="66"/>
      <c r="CM88" s="64"/>
      <c r="CN88" s="65"/>
      <c r="CO88" s="65"/>
      <c r="CP88" s="65"/>
      <c r="CQ88" s="65"/>
      <c r="CR88" s="65"/>
      <c r="CS88" s="66"/>
      <c r="CT88" s="64"/>
      <c r="CU88" s="65"/>
      <c r="CV88" s="65"/>
      <c r="CW88" s="65"/>
      <c r="CX88" s="65"/>
      <c r="CY88" s="65"/>
      <c r="CZ88" s="66"/>
      <c r="DA88" s="64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6"/>
      <c r="DO88" s="64"/>
      <c r="DP88" s="65"/>
      <c r="DQ88" s="65"/>
      <c r="DR88" s="65"/>
      <c r="DS88" s="65"/>
      <c r="DT88" s="65"/>
      <c r="DU88" s="66"/>
      <c r="DV88" s="64"/>
      <c r="DW88" s="65"/>
      <c r="DX88" s="65"/>
      <c r="DY88" s="65"/>
      <c r="DZ88" s="65"/>
      <c r="EA88" s="65"/>
      <c r="EB88" s="66"/>
      <c r="EC88" s="64"/>
      <c r="ED88" s="65"/>
      <c r="EE88" s="65"/>
      <c r="EF88" s="65"/>
      <c r="EG88" s="65"/>
      <c r="EH88" s="65"/>
      <c r="EI88" s="66"/>
      <c r="EJ88" s="64"/>
      <c r="EK88" s="65"/>
      <c r="EL88" s="65"/>
      <c r="EM88" s="65"/>
      <c r="EN88" s="65"/>
      <c r="EO88" s="65"/>
      <c r="EP88" s="66"/>
      <c r="EQ88" s="64"/>
      <c r="ER88" s="65"/>
      <c r="ES88" s="65"/>
      <c r="ET88" s="65"/>
      <c r="EU88" s="65"/>
      <c r="EV88" s="65"/>
      <c r="EW88" s="66"/>
      <c r="EX88" s="64"/>
      <c r="EY88" s="65"/>
      <c r="EZ88" s="65"/>
      <c r="FA88" s="65"/>
      <c r="FB88" s="65"/>
      <c r="FC88" s="65"/>
      <c r="FD88" s="66"/>
      <c r="FE88" s="64"/>
      <c r="FF88" s="65"/>
      <c r="FG88" s="65"/>
      <c r="FH88" s="65"/>
      <c r="FI88" s="65"/>
      <c r="FJ88" s="65"/>
      <c r="FK88" s="65"/>
    </row>
    <row r="89" spans="1:167" ht="15.75" hidden="1" customHeight="1" x14ac:dyDescent="0.25"/>
    <row r="90" spans="1:167" s="17" customFormat="1" ht="27" hidden="1" customHeight="1" x14ac:dyDescent="0.2">
      <c r="A90" s="75" t="s">
        <v>14</v>
      </c>
      <c r="B90" s="75"/>
      <c r="C90" s="75"/>
      <c r="D90" s="75"/>
      <c r="E90" s="75"/>
      <c r="F90" s="75"/>
      <c r="G90" s="75"/>
      <c r="H90" s="76"/>
      <c r="I90" s="79" t="s">
        <v>71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7" customFormat="1" ht="27" hidden="1" customHeight="1" x14ac:dyDescent="0.2">
      <c r="A91" s="77"/>
      <c r="B91" s="77"/>
      <c r="C91" s="77"/>
      <c r="D91" s="77"/>
      <c r="E91" s="77"/>
      <c r="F91" s="77"/>
      <c r="G91" s="77"/>
      <c r="H91" s="78"/>
      <c r="I91" s="72" t="s">
        <v>16</v>
      </c>
      <c r="J91" s="73"/>
      <c r="K91" s="73"/>
      <c r="L91" s="73"/>
      <c r="M91" s="73"/>
      <c r="N91" s="74"/>
      <c r="O91" s="72" t="s">
        <v>17</v>
      </c>
      <c r="P91" s="73"/>
      <c r="Q91" s="73"/>
      <c r="R91" s="73"/>
      <c r="S91" s="73"/>
      <c r="T91" s="74"/>
      <c r="U91" s="72" t="s">
        <v>18</v>
      </c>
      <c r="V91" s="73"/>
      <c r="W91" s="73"/>
      <c r="X91" s="73"/>
      <c r="Y91" s="73"/>
      <c r="Z91" s="74"/>
      <c r="AA91" s="72" t="s">
        <v>19</v>
      </c>
      <c r="AB91" s="73"/>
      <c r="AC91" s="73"/>
      <c r="AD91" s="73"/>
      <c r="AE91" s="73"/>
      <c r="AF91" s="74"/>
      <c r="AG91" s="72" t="s">
        <v>20</v>
      </c>
      <c r="AH91" s="73"/>
      <c r="AI91" s="73"/>
      <c r="AJ91" s="73"/>
      <c r="AK91" s="73"/>
      <c r="AL91" s="74"/>
      <c r="AM91" s="72" t="s">
        <v>21</v>
      </c>
      <c r="AN91" s="73"/>
      <c r="AO91" s="73"/>
      <c r="AP91" s="73"/>
      <c r="AQ91" s="73"/>
      <c r="AR91" s="74"/>
      <c r="AS91" s="72" t="s">
        <v>22</v>
      </c>
      <c r="AT91" s="73"/>
      <c r="AU91" s="73"/>
      <c r="AV91" s="73"/>
      <c r="AW91" s="73"/>
      <c r="AX91" s="74"/>
      <c r="AY91" s="72" t="s">
        <v>23</v>
      </c>
      <c r="AZ91" s="73"/>
      <c r="BA91" s="73"/>
      <c r="BB91" s="73"/>
      <c r="BC91" s="73"/>
      <c r="BD91" s="74"/>
      <c r="BE91" s="72" t="s">
        <v>24</v>
      </c>
      <c r="BF91" s="73"/>
      <c r="BG91" s="73"/>
      <c r="BH91" s="73"/>
      <c r="BI91" s="73"/>
      <c r="BJ91" s="74"/>
      <c r="BK91" s="72" t="s">
        <v>25</v>
      </c>
      <c r="BL91" s="73"/>
      <c r="BM91" s="73"/>
      <c r="BN91" s="73"/>
      <c r="BO91" s="73"/>
      <c r="BP91" s="73"/>
      <c r="BQ91" s="74"/>
      <c r="BR91" s="72" t="s">
        <v>26</v>
      </c>
      <c r="BS91" s="73"/>
      <c r="BT91" s="73"/>
      <c r="BU91" s="73"/>
      <c r="BV91" s="73"/>
      <c r="BW91" s="73"/>
      <c r="BX91" s="74"/>
      <c r="BY91" s="72" t="s">
        <v>27</v>
      </c>
      <c r="BZ91" s="73"/>
      <c r="CA91" s="73"/>
      <c r="CB91" s="73"/>
      <c r="CC91" s="73"/>
      <c r="CD91" s="73"/>
      <c r="CE91" s="74"/>
      <c r="CF91" s="72" t="s">
        <v>28</v>
      </c>
      <c r="CG91" s="73"/>
      <c r="CH91" s="73"/>
      <c r="CI91" s="73"/>
      <c r="CJ91" s="73"/>
      <c r="CK91" s="73"/>
      <c r="CL91" s="74"/>
      <c r="CM91" s="72" t="s">
        <v>29</v>
      </c>
      <c r="CN91" s="73"/>
      <c r="CO91" s="73"/>
      <c r="CP91" s="73"/>
      <c r="CQ91" s="73"/>
      <c r="CR91" s="73"/>
      <c r="CS91" s="74"/>
      <c r="CT91" s="72" t="s">
        <v>30</v>
      </c>
      <c r="CU91" s="73"/>
      <c r="CV91" s="73"/>
      <c r="CW91" s="73"/>
      <c r="CX91" s="73"/>
      <c r="CY91" s="73"/>
      <c r="CZ91" s="74"/>
      <c r="DA91" s="72" t="s">
        <v>31</v>
      </c>
      <c r="DB91" s="73"/>
      <c r="DC91" s="73"/>
      <c r="DD91" s="73"/>
      <c r="DE91" s="73"/>
      <c r="DF91" s="73"/>
      <c r="DG91" s="74"/>
      <c r="DH91" s="72" t="s">
        <v>32</v>
      </c>
      <c r="DI91" s="73"/>
      <c r="DJ91" s="73"/>
      <c r="DK91" s="73"/>
      <c r="DL91" s="73"/>
      <c r="DM91" s="73"/>
      <c r="DN91" s="74"/>
      <c r="DO91" s="72" t="s">
        <v>33</v>
      </c>
      <c r="DP91" s="73"/>
      <c r="DQ91" s="73"/>
      <c r="DR91" s="73"/>
      <c r="DS91" s="73"/>
      <c r="DT91" s="73"/>
      <c r="DU91" s="74"/>
      <c r="DV91" s="72" t="s">
        <v>34</v>
      </c>
      <c r="DW91" s="73"/>
      <c r="DX91" s="73"/>
      <c r="DY91" s="73"/>
      <c r="DZ91" s="73"/>
      <c r="EA91" s="73"/>
      <c r="EB91" s="74"/>
      <c r="EC91" s="72" t="s">
        <v>35</v>
      </c>
      <c r="ED91" s="73"/>
      <c r="EE91" s="73"/>
      <c r="EF91" s="73"/>
      <c r="EG91" s="73"/>
      <c r="EH91" s="73"/>
      <c r="EI91" s="74"/>
      <c r="EJ91" s="72" t="s">
        <v>36</v>
      </c>
      <c r="EK91" s="73"/>
      <c r="EL91" s="73"/>
      <c r="EM91" s="73"/>
      <c r="EN91" s="73"/>
      <c r="EO91" s="73"/>
      <c r="EP91" s="74"/>
      <c r="EQ91" s="72" t="s">
        <v>37</v>
      </c>
      <c r="ER91" s="73"/>
      <c r="ES91" s="73"/>
      <c r="ET91" s="73"/>
      <c r="EU91" s="73"/>
      <c r="EV91" s="73"/>
      <c r="EW91" s="74"/>
      <c r="EX91" s="72" t="s">
        <v>38</v>
      </c>
      <c r="EY91" s="73"/>
      <c r="EZ91" s="73"/>
      <c r="FA91" s="73"/>
      <c r="FB91" s="73"/>
      <c r="FC91" s="73"/>
      <c r="FD91" s="74"/>
      <c r="FE91" s="72" t="s">
        <v>39</v>
      </c>
      <c r="FF91" s="73"/>
      <c r="FG91" s="73"/>
      <c r="FH91" s="73"/>
      <c r="FI91" s="73"/>
      <c r="FJ91" s="73"/>
      <c r="FK91" s="73"/>
    </row>
    <row r="92" spans="1:167" s="17" customFormat="1" ht="15.75" hidden="1" customHeight="1" x14ac:dyDescent="0.2">
      <c r="A92" s="70" t="s">
        <v>40</v>
      </c>
      <c r="B92" s="70"/>
      <c r="C92" s="70"/>
      <c r="D92" s="70"/>
      <c r="E92" s="70"/>
      <c r="F92" s="70"/>
      <c r="G92" s="70"/>
      <c r="H92" s="71"/>
      <c r="I92" s="64"/>
      <c r="J92" s="65"/>
      <c r="K92" s="65"/>
      <c r="L92" s="65"/>
      <c r="M92" s="65"/>
      <c r="N92" s="66"/>
      <c r="O92" s="64"/>
      <c r="P92" s="65"/>
      <c r="Q92" s="65"/>
      <c r="R92" s="65"/>
      <c r="S92" s="65"/>
      <c r="T92" s="66"/>
      <c r="U92" s="64"/>
      <c r="V92" s="65"/>
      <c r="W92" s="65"/>
      <c r="X92" s="65"/>
      <c r="Y92" s="65"/>
      <c r="Z92" s="66"/>
      <c r="AA92" s="64"/>
      <c r="AB92" s="65"/>
      <c r="AC92" s="65"/>
      <c r="AD92" s="65"/>
      <c r="AE92" s="65"/>
      <c r="AF92" s="66"/>
      <c r="AG92" s="64"/>
      <c r="AH92" s="65"/>
      <c r="AI92" s="65"/>
      <c r="AJ92" s="65"/>
      <c r="AK92" s="65"/>
      <c r="AL92" s="66"/>
      <c r="AM92" s="64"/>
      <c r="AN92" s="65"/>
      <c r="AO92" s="65"/>
      <c r="AP92" s="65"/>
      <c r="AQ92" s="65"/>
      <c r="AR92" s="66"/>
      <c r="AS92" s="64"/>
      <c r="AT92" s="65"/>
      <c r="AU92" s="65"/>
      <c r="AV92" s="65"/>
      <c r="AW92" s="65"/>
      <c r="AX92" s="66"/>
      <c r="AY92" s="64"/>
      <c r="AZ92" s="65"/>
      <c r="BA92" s="65"/>
      <c r="BB92" s="65"/>
      <c r="BC92" s="65"/>
      <c r="BD92" s="66"/>
      <c r="BE92" s="64"/>
      <c r="BF92" s="65"/>
      <c r="BG92" s="65"/>
      <c r="BH92" s="65"/>
      <c r="BI92" s="65"/>
      <c r="BJ92" s="66"/>
      <c r="BK92" s="64"/>
      <c r="BL92" s="65"/>
      <c r="BM92" s="65"/>
      <c r="BN92" s="65"/>
      <c r="BO92" s="65"/>
      <c r="BP92" s="65"/>
      <c r="BQ92" s="66"/>
      <c r="BR92" s="64"/>
      <c r="BS92" s="65"/>
      <c r="BT92" s="65"/>
      <c r="BU92" s="65"/>
      <c r="BV92" s="65"/>
      <c r="BW92" s="65"/>
      <c r="BX92" s="66"/>
      <c r="BY92" s="64"/>
      <c r="BZ92" s="65"/>
      <c r="CA92" s="65"/>
      <c r="CB92" s="65"/>
      <c r="CC92" s="65"/>
      <c r="CD92" s="65"/>
      <c r="CE92" s="66"/>
      <c r="CF92" s="64"/>
      <c r="CG92" s="65"/>
      <c r="CH92" s="65"/>
      <c r="CI92" s="65"/>
      <c r="CJ92" s="65"/>
      <c r="CK92" s="65"/>
      <c r="CL92" s="66"/>
      <c r="CM92" s="64"/>
      <c r="CN92" s="65"/>
      <c r="CO92" s="65"/>
      <c r="CP92" s="65"/>
      <c r="CQ92" s="65"/>
      <c r="CR92" s="65"/>
      <c r="CS92" s="66"/>
      <c r="CT92" s="64"/>
      <c r="CU92" s="65"/>
      <c r="CV92" s="65"/>
      <c r="CW92" s="65"/>
      <c r="CX92" s="65"/>
      <c r="CY92" s="65"/>
      <c r="CZ92" s="66"/>
      <c r="DA92" s="64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6"/>
      <c r="DO92" s="64"/>
      <c r="DP92" s="65"/>
      <c r="DQ92" s="65"/>
      <c r="DR92" s="65"/>
      <c r="DS92" s="65"/>
      <c r="DT92" s="65"/>
      <c r="DU92" s="66"/>
      <c r="DV92" s="64"/>
      <c r="DW92" s="65"/>
      <c r="DX92" s="65"/>
      <c r="DY92" s="65"/>
      <c r="DZ92" s="65"/>
      <c r="EA92" s="65"/>
      <c r="EB92" s="66"/>
      <c r="EC92" s="64"/>
      <c r="ED92" s="65"/>
      <c r="EE92" s="65"/>
      <c r="EF92" s="65"/>
      <c r="EG92" s="65"/>
      <c r="EH92" s="65"/>
      <c r="EI92" s="66"/>
      <c r="EJ92" s="64"/>
      <c r="EK92" s="65"/>
      <c r="EL92" s="65"/>
      <c r="EM92" s="65"/>
      <c r="EN92" s="65"/>
      <c r="EO92" s="65"/>
      <c r="EP92" s="66"/>
      <c r="EQ92" s="64"/>
      <c r="ER92" s="65"/>
      <c r="ES92" s="65"/>
      <c r="ET92" s="65"/>
      <c r="EU92" s="65"/>
      <c r="EV92" s="65"/>
      <c r="EW92" s="66"/>
      <c r="EX92" s="64"/>
      <c r="EY92" s="65"/>
      <c r="EZ92" s="65"/>
      <c r="FA92" s="65"/>
      <c r="FB92" s="65"/>
      <c r="FC92" s="65"/>
      <c r="FD92" s="66"/>
      <c r="FE92" s="64"/>
      <c r="FF92" s="65"/>
      <c r="FG92" s="65"/>
      <c r="FH92" s="65"/>
      <c r="FI92" s="65"/>
      <c r="FJ92" s="65"/>
      <c r="FK92" s="65"/>
    </row>
    <row r="93" spans="1:167" s="17" customFormat="1" ht="15.75" hidden="1" customHeight="1" x14ac:dyDescent="0.2">
      <c r="A93" s="70" t="s">
        <v>70</v>
      </c>
      <c r="B93" s="70"/>
      <c r="C93" s="70"/>
      <c r="D93" s="70"/>
      <c r="E93" s="70"/>
      <c r="F93" s="70"/>
      <c r="G93" s="70"/>
      <c r="H93" s="71"/>
      <c r="I93" s="64"/>
      <c r="J93" s="65"/>
      <c r="K93" s="65"/>
      <c r="L93" s="65"/>
      <c r="M93" s="65"/>
      <c r="N93" s="66"/>
      <c r="O93" s="64"/>
      <c r="P93" s="65"/>
      <c r="Q93" s="65"/>
      <c r="R93" s="65"/>
      <c r="S93" s="65"/>
      <c r="T93" s="66"/>
      <c r="U93" s="64"/>
      <c r="V93" s="65"/>
      <c r="W93" s="65"/>
      <c r="X93" s="65"/>
      <c r="Y93" s="65"/>
      <c r="Z93" s="66"/>
      <c r="AA93" s="64"/>
      <c r="AB93" s="65"/>
      <c r="AC93" s="65"/>
      <c r="AD93" s="65"/>
      <c r="AE93" s="65"/>
      <c r="AF93" s="66"/>
      <c r="AG93" s="64"/>
      <c r="AH93" s="65"/>
      <c r="AI93" s="65"/>
      <c r="AJ93" s="65"/>
      <c r="AK93" s="65"/>
      <c r="AL93" s="66"/>
      <c r="AM93" s="64"/>
      <c r="AN93" s="65"/>
      <c r="AO93" s="65"/>
      <c r="AP93" s="65"/>
      <c r="AQ93" s="65"/>
      <c r="AR93" s="66"/>
      <c r="AS93" s="64"/>
      <c r="AT93" s="65"/>
      <c r="AU93" s="65"/>
      <c r="AV93" s="65"/>
      <c r="AW93" s="65"/>
      <c r="AX93" s="66"/>
      <c r="AY93" s="64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6"/>
      <c r="BK93" s="64"/>
      <c r="BL93" s="65"/>
      <c r="BM93" s="65"/>
      <c r="BN93" s="65"/>
      <c r="BO93" s="65"/>
      <c r="BP93" s="65"/>
      <c r="BQ93" s="66"/>
      <c r="BR93" s="64"/>
      <c r="BS93" s="65"/>
      <c r="BT93" s="65"/>
      <c r="BU93" s="65"/>
      <c r="BV93" s="65"/>
      <c r="BW93" s="65"/>
      <c r="BX93" s="66"/>
      <c r="BY93" s="64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6"/>
      <c r="CM93" s="64"/>
      <c r="CN93" s="65"/>
      <c r="CO93" s="65"/>
      <c r="CP93" s="65"/>
      <c r="CQ93" s="65"/>
      <c r="CR93" s="65"/>
      <c r="CS93" s="66"/>
      <c r="CT93" s="64"/>
      <c r="CU93" s="65"/>
      <c r="CV93" s="65"/>
      <c r="CW93" s="65"/>
      <c r="CX93" s="65"/>
      <c r="CY93" s="65"/>
      <c r="CZ93" s="66"/>
      <c r="DA93" s="64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6"/>
      <c r="DO93" s="64"/>
      <c r="DP93" s="65"/>
      <c r="DQ93" s="65"/>
      <c r="DR93" s="65"/>
      <c r="DS93" s="65"/>
      <c r="DT93" s="65"/>
      <c r="DU93" s="66"/>
      <c r="DV93" s="64"/>
      <c r="DW93" s="65"/>
      <c r="DX93" s="65"/>
      <c r="DY93" s="65"/>
      <c r="DZ93" s="65"/>
      <c r="EA93" s="65"/>
      <c r="EB93" s="66"/>
      <c r="EC93" s="64"/>
      <c r="ED93" s="65"/>
      <c r="EE93" s="65"/>
      <c r="EF93" s="65"/>
      <c r="EG93" s="65"/>
      <c r="EH93" s="65"/>
      <c r="EI93" s="66"/>
      <c r="EJ93" s="64"/>
      <c r="EK93" s="65"/>
      <c r="EL93" s="65"/>
      <c r="EM93" s="65"/>
      <c r="EN93" s="65"/>
      <c r="EO93" s="65"/>
      <c r="EP93" s="66"/>
      <c r="EQ93" s="64"/>
      <c r="ER93" s="65"/>
      <c r="ES93" s="65"/>
      <c r="ET93" s="65"/>
      <c r="EU93" s="65"/>
      <c r="EV93" s="65"/>
      <c r="EW93" s="66"/>
      <c r="EX93" s="64"/>
      <c r="EY93" s="65"/>
      <c r="EZ93" s="65"/>
      <c r="FA93" s="65"/>
      <c r="FB93" s="65"/>
      <c r="FC93" s="65"/>
      <c r="FD93" s="66"/>
      <c r="FE93" s="64"/>
      <c r="FF93" s="65"/>
      <c r="FG93" s="65"/>
      <c r="FH93" s="65"/>
      <c r="FI93" s="65"/>
      <c r="FJ93" s="65"/>
      <c r="FK93" s="65"/>
    </row>
    <row r="94" spans="1:167" ht="15.75" hidden="1" customHeight="1" x14ac:dyDescent="0.25"/>
    <row r="95" spans="1:167" ht="32.25" hidden="1" customHeight="1" x14ac:dyDescent="0.25">
      <c r="A95" s="67" t="s">
        <v>82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8"/>
      <c r="DY95" s="69" t="s">
        <v>73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</row>
    <row r="96" spans="1:167" ht="32.25" hidden="1" customHeight="1" x14ac:dyDescent="0.25">
      <c r="A96" s="60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1"/>
      <c r="DY96" s="62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</row>
    <row r="97" spans="1:167" ht="32.25" hidden="1" customHeight="1" x14ac:dyDescent="0.25">
      <c r="A97" s="60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1"/>
      <c r="DY97" s="62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57" t="s">
        <v>84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</row>
    <row r="102" spans="1:167" ht="15" hidden="1" x14ac:dyDescent="0.25">
      <c r="A102" s="57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</row>
    <row r="103" spans="1:167" ht="15.75" hidden="1" customHeight="1" x14ac:dyDescent="0.25">
      <c r="A103" s="57" t="s">
        <v>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9" t="s">
        <v>4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59" t="s">
        <v>5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9" t="s">
        <v>6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</row>
    <row r="104" spans="1:167" ht="15.75" hidden="1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9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59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9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41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x14ac:dyDescent="0.2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3.75" customHeight="1" x14ac:dyDescent="0.2"/>
    <row r="5" spans="1:25" x14ac:dyDescent="0.2">
      <c r="A5" s="109" t="s">
        <v>14</v>
      </c>
      <c r="B5" s="110" t="s">
        <v>122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">
      <c r="A6" s="109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5">
        <v>1</v>
      </c>
      <c r="B7" s="22">
        <v>123.57</v>
      </c>
      <c r="C7" s="22">
        <v>117.07</v>
      </c>
      <c r="D7" s="22">
        <v>112.93</v>
      </c>
      <c r="E7" s="22">
        <v>108.05</v>
      </c>
      <c r="F7" s="22">
        <v>110.26</v>
      </c>
      <c r="G7" s="22">
        <v>110.96</v>
      </c>
      <c r="H7" s="22">
        <v>111.5</v>
      </c>
      <c r="I7" s="22">
        <v>117.18</v>
      </c>
      <c r="J7" s="22">
        <v>127.37</v>
      </c>
      <c r="K7" s="22">
        <v>135.38999999999999</v>
      </c>
      <c r="L7" s="22">
        <v>139.54</v>
      </c>
      <c r="M7" s="22">
        <v>140.28</v>
      </c>
      <c r="N7" s="22">
        <v>136.97</v>
      </c>
      <c r="O7" s="22">
        <v>135.91999999999999</v>
      </c>
      <c r="P7" s="22">
        <v>132.49</v>
      </c>
      <c r="Q7" s="22">
        <v>132.02000000000001</v>
      </c>
      <c r="R7" s="22">
        <v>129.06</v>
      </c>
      <c r="S7" s="22">
        <v>127.1</v>
      </c>
      <c r="T7" s="22">
        <v>132.82</v>
      </c>
      <c r="U7" s="22">
        <v>142.01</v>
      </c>
      <c r="V7" s="22">
        <v>147.26</v>
      </c>
      <c r="W7" s="22">
        <v>141.53</v>
      </c>
      <c r="X7" s="22">
        <v>136.25</v>
      </c>
      <c r="Y7" s="22">
        <v>124.56</v>
      </c>
    </row>
    <row r="8" spans="1:25" ht="12" customHeight="1" x14ac:dyDescent="0.2">
      <c r="A8" s="35">
        <v>2</v>
      </c>
      <c r="B8" s="22">
        <v>116.24</v>
      </c>
      <c r="C8" s="22">
        <v>104.9</v>
      </c>
      <c r="D8" s="22">
        <v>101.09</v>
      </c>
      <c r="E8" s="22">
        <v>99.14</v>
      </c>
      <c r="F8" s="22">
        <v>98.52</v>
      </c>
      <c r="G8" s="22">
        <v>98.03</v>
      </c>
      <c r="H8" s="22">
        <v>99.06</v>
      </c>
      <c r="I8" s="22">
        <v>98.24</v>
      </c>
      <c r="J8" s="22">
        <v>102.57</v>
      </c>
      <c r="K8" s="22">
        <v>117.71</v>
      </c>
      <c r="L8" s="22">
        <v>124.81</v>
      </c>
      <c r="M8" s="22">
        <v>127.82</v>
      </c>
      <c r="N8" s="22">
        <v>127.13</v>
      </c>
      <c r="O8" s="22">
        <v>125.67</v>
      </c>
      <c r="P8" s="22">
        <v>124.98</v>
      </c>
      <c r="Q8" s="22">
        <v>124.32</v>
      </c>
      <c r="R8" s="22">
        <v>123.72</v>
      </c>
      <c r="S8" s="22">
        <v>122.35</v>
      </c>
      <c r="T8" s="22">
        <v>127.43</v>
      </c>
      <c r="U8" s="22">
        <v>138.76</v>
      </c>
      <c r="V8" s="22">
        <v>139.51</v>
      </c>
      <c r="W8" s="22">
        <v>136.44999999999999</v>
      </c>
      <c r="X8" s="22">
        <v>130.26</v>
      </c>
      <c r="Y8" s="22">
        <v>118.78</v>
      </c>
    </row>
    <row r="9" spans="1:25" ht="12" customHeight="1" x14ac:dyDescent="0.2">
      <c r="A9" s="35">
        <v>3</v>
      </c>
      <c r="B9" s="22">
        <v>110.69</v>
      </c>
      <c r="C9" s="22">
        <v>104.02</v>
      </c>
      <c r="D9" s="22">
        <v>99.7</v>
      </c>
      <c r="E9" s="22">
        <v>100.62</v>
      </c>
      <c r="F9" s="22">
        <v>101.06</v>
      </c>
      <c r="G9" s="22">
        <v>100.22</v>
      </c>
      <c r="H9" s="22">
        <v>109.55</v>
      </c>
      <c r="I9" s="22">
        <v>131.24</v>
      </c>
      <c r="J9" s="22">
        <v>141.65</v>
      </c>
      <c r="K9" s="22">
        <v>154.26</v>
      </c>
      <c r="L9" s="22">
        <v>159.13999999999999</v>
      </c>
      <c r="M9" s="22">
        <v>158.36000000000001</v>
      </c>
      <c r="N9" s="22">
        <v>152.16999999999999</v>
      </c>
      <c r="O9" s="22">
        <v>151.91999999999999</v>
      </c>
      <c r="P9" s="22">
        <v>151.32</v>
      </c>
      <c r="Q9" s="22">
        <v>146.08000000000001</v>
      </c>
      <c r="R9" s="22">
        <v>140.61000000000001</v>
      </c>
      <c r="S9" s="22">
        <v>137.88999999999999</v>
      </c>
      <c r="T9" s="22">
        <v>136.99</v>
      </c>
      <c r="U9" s="22">
        <v>148.47</v>
      </c>
      <c r="V9" s="22">
        <v>158.6</v>
      </c>
      <c r="W9" s="22">
        <v>151.76</v>
      </c>
      <c r="X9" s="22">
        <v>135.36000000000001</v>
      </c>
      <c r="Y9" s="22">
        <v>119.48</v>
      </c>
    </row>
    <row r="10" spans="1:25" ht="12" customHeight="1" x14ac:dyDescent="0.2">
      <c r="A10" s="35">
        <v>4</v>
      </c>
      <c r="B10" s="22">
        <v>110.66</v>
      </c>
      <c r="C10" s="22">
        <v>101.76</v>
      </c>
      <c r="D10" s="22">
        <v>100.3</v>
      </c>
      <c r="E10" s="22">
        <v>98.73</v>
      </c>
      <c r="F10" s="22">
        <v>99.89</v>
      </c>
      <c r="G10" s="22">
        <v>101.49</v>
      </c>
      <c r="H10" s="22">
        <v>111.63</v>
      </c>
      <c r="I10" s="22">
        <v>132.24</v>
      </c>
      <c r="J10" s="22">
        <v>138.99</v>
      </c>
      <c r="K10" s="22">
        <v>152.18</v>
      </c>
      <c r="L10" s="22">
        <v>151.54</v>
      </c>
      <c r="M10" s="22">
        <v>150.68</v>
      </c>
      <c r="N10" s="22">
        <v>146.30000000000001</v>
      </c>
      <c r="O10" s="22">
        <v>146.31</v>
      </c>
      <c r="P10" s="22">
        <v>146.19999999999999</v>
      </c>
      <c r="Q10" s="22">
        <v>141.13</v>
      </c>
      <c r="R10" s="22">
        <v>137.49</v>
      </c>
      <c r="S10" s="22">
        <v>136.86000000000001</v>
      </c>
      <c r="T10" s="22">
        <v>136.43</v>
      </c>
      <c r="U10" s="22">
        <v>144.09</v>
      </c>
      <c r="V10" s="22">
        <v>153.66999999999999</v>
      </c>
      <c r="W10" s="22">
        <v>149.03</v>
      </c>
      <c r="X10" s="22">
        <v>134.68</v>
      </c>
      <c r="Y10" s="22">
        <v>122.61</v>
      </c>
    </row>
    <row r="11" spans="1:25" ht="12" customHeight="1" x14ac:dyDescent="0.2">
      <c r="A11" s="35">
        <v>5</v>
      </c>
      <c r="B11" s="22">
        <v>107.22</v>
      </c>
      <c r="C11" s="22">
        <v>100.72</v>
      </c>
      <c r="D11" s="22">
        <v>98.27</v>
      </c>
      <c r="E11" s="22">
        <v>97.27</v>
      </c>
      <c r="F11" s="22">
        <v>98.47</v>
      </c>
      <c r="G11" s="22">
        <v>101.91</v>
      </c>
      <c r="H11" s="22">
        <v>115.75</v>
      </c>
      <c r="I11" s="22">
        <v>132.25</v>
      </c>
      <c r="J11" s="22">
        <v>141.30000000000001</v>
      </c>
      <c r="K11" s="22">
        <v>150.09</v>
      </c>
      <c r="L11" s="22">
        <v>152.34</v>
      </c>
      <c r="M11" s="22">
        <v>150.63</v>
      </c>
      <c r="N11" s="22">
        <v>147.32</v>
      </c>
      <c r="O11" s="22">
        <v>149.1</v>
      </c>
      <c r="P11" s="22">
        <v>147.53</v>
      </c>
      <c r="Q11" s="22">
        <v>143.68</v>
      </c>
      <c r="R11" s="22">
        <v>140.19</v>
      </c>
      <c r="S11" s="22">
        <v>137.91</v>
      </c>
      <c r="T11" s="22">
        <v>137.13</v>
      </c>
      <c r="U11" s="22">
        <v>147.63</v>
      </c>
      <c r="V11" s="22">
        <v>155.65</v>
      </c>
      <c r="W11" s="22">
        <v>147.36000000000001</v>
      </c>
      <c r="X11" s="22">
        <v>136.78</v>
      </c>
      <c r="Y11" s="22">
        <v>120.57</v>
      </c>
    </row>
    <row r="12" spans="1:25" ht="12" customHeight="1" x14ac:dyDescent="0.2">
      <c r="A12" s="35">
        <v>6</v>
      </c>
      <c r="B12" s="22">
        <v>102.77</v>
      </c>
      <c r="C12" s="22">
        <v>97.27</v>
      </c>
      <c r="D12" s="22">
        <v>93.93</v>
      </c>
      <c r="E12" s="22">
        <v>92.51</v>
      </c>
      <c r="F12" s="22">
        <v>95.38</v>
      </c>
      <c r="G12" s="22">
        <v>101.49</v>
      </c>
      <c r="H12" s="22">
        <v>111.69</v>
      </c>
      <c r="I12" s="22">
        <v>133.44999999999999</v>
      </c>
      <c r="J12" s="22">
        <v>143.44</v>
      </c>
      <c r="K12" s="22">
        <v>159.63999999999999</v>
      </c>
      <c r="L12" s="22">
        <v>161.68</v>
      </c>
      <c r="M12" s="22">
        <v>149.82</v>
      </c>
      <c r="N12" s="22">
        <v>147.05000000000001</v>
      </c>
      <c r="O12" s="22">
        <v>147.47</v>
      </c>
      <c r="P12" s="22">
        <v>147.80000000000001</v>
      </c>
      <c r="Q12" s="22">
        <v>144.71</v>
      </c>
      <c r="R12" s="22">
        <v>140.38</v>
      </c>
      <c r="S12" s="22">
        <v>139.63999999999999</v>
      </c>
      <c r="T12" s="22">
        <v>140.97</v>
      </c>
      <c r="U12" s="22">
        <v>152.87</v>
      </c>
      <c r="V12" s="22">
        <v>153.13</v>
      </c>
      <c r="W12" s="22">
        <v>148.57</v>
      </c>
      <c r="X12" s="22">
        <v>140.01</v>
      </c>
      <c r="Y12" s="22">
        <v>124.04</v>
      </c>
    </row>
    <row r="13" spans="1:25" ht="12" customHeight="1" x14ac:dyDescent="0.2">
      <c r="A13" s="35">
        <v>7</v>
      </c>
      <c r="B13" s="22">
        <v>112.71</v>
      </c>
      <c r="C13" s="22">
        <v>107.32</v>
      </c>
      <c r="D13" s="22">
        <v>103.75</v>
      </c>
      <c r="E13" s="22">
        <v>102.82</v>
      </c>
      <c r="F13" s="22">
        <v>104.52</v>
      </c>
      <c r="G13" s="22">
        <v>110.45</v>
      </c>
      <c r="H13" s="22">
        <v>117.65</v>
      </c>
      <c r="I13" s="22">
        <v>133.30000000000001</v>
      </c>
      <c r="J13" s="22">
        <v>144.38</v>
      </c>
      <c r="K13" s="22">
        <v>163.63</v>
      </c>
      <c r="L13" s="22">
        <v>162.72999999999999</v>
      </c>
      <c r="M13" s="22">
        <v>158.11000000000001</v>
      </c>
      <c r="N13" s="22">
        <v>151.6</v>
      </c>
      <c r="O13" s="22">
        <v>150.13999999999999</v>
      </c>
      <c r="P13" s="22">
        <v>146.49</v>
      </c>
      <c r="Q13" s="22">
        <v>139.63999999999999</v>
      </c>
      <c r="R13" s="22">
        <v>138.11000000000001</v>
      </c>
      <c r="S13" s="22">
        <v>136.43</v>
      </c>
      <c r="T13" s="22">
        <v>135.71</v>
      </c>
      <c r="U13" s="22">
        <v>146.63999999999999</v>
      </c>
      <c r="V13" s="22">
        <v>158.19999999999999</v>
      </c>
      <c r="W13" s="22">
        <v>149.05000000000001</v>
      </c>
      <c r="X13" s="22">
        <v>136.12</v>
      </c>
      <c r="Y13" s="22">
        <v>123.68</v>
      </c>
    </row>
    <row r="14" spans="1:25" ht="12" customHeight="1" x14ac:dyDescent="0.2">
      <c r="A14" s="35">
        <v>8</v>
      </c>
      <c r="B14" s="22">
        <v>122.37</v>
      </c>
      <c r="C14" s="22">
        <v>116.08</v>
      </c>
      <c r="D14" s="22">
        <v>113.69</v>
      </c>
      <c r="E14" s="22">
        <v>108.23</v>
      </c>
      <c r="F14" s="22">
        <v>101.51</v>
      </c>
      <c r="G14" s="22">
        <v>100.4</v>
      </c>
      <c r="H14" s="22">
        <v>101.82</v>
      </c>
      <c r="I14" s="22">
        <v>112.87</v>
      </c>
      <c r="J14" s="22">
        <v>115.99</v>
      </c>
      <c r="K14" s="22">
        <v>127.26</v>
      </c>
      <c r="L14" s="22">
        <v>134.13999999999999</v>
      </c>
      <c r="M14" s="22">
        <v>134.72</v>
      </c>
      <c r="N14" s="22">
        <v>133.69</v>
      </c>
      <c r="O14" s="22">
        <v>132.57</v>
      </c>
      <c r="P14" s="22">
        <v>131.02000000000001</v>
      </c>
      <c r="Q14" s="22">
        <v>128.32</v>
      </c>
      <c r="R14" s="22">
        <v>125</v>
      </c>
      <c r="S14" s="22">
        <v>121.64</v>
      </c>
      <c r="T14" s="22">
        <v>126.64</v>
      </c>
      <c r="U14" s="22">
        <v>139.51</v>
      </c>
      <c r="V14" s="22">
        <v>146.52000000000001</v>
      </c>
      <c r="W14" s="22">
        <v>143.19</v>
      </c>
      <c r="X14" s="22">
        <v>137.34</v>
      </c>
      <c r="Y14" s="22">
        <v>122.48</v>
      </c>
    </row>
    <row r="15" spans="1:25" x14ac:dyDescent="0.2">
      <c r="A15" s="35">
        <v>9</v>
      </c>
      <c r="B15" s="22">
        <v>123.68</v>
      </c>
      <c r="C15" s="22">
        <v>117.7</v>
      </c>
      <c r="D15" s="22">
        <v>111.37</v>
      </c>
      <c r="E15" s="22">
        <v>109.4</v>
      </c>
      <c r="F15" s="22">
        <v>103</v>
      </c>
      <c r="G15" s="22">
        <v>102.06</v>
      </c>
      <c r="H15" s="22">
        <v>111.03</v>
      </c>
      <c r="I15" s="22">
        <v>114.54</v>
      </c>
      <c r="J15" s="22">
        <v>118.38</v>
      </c>
      <c r="K15" s="22">
        <v>125.62</v>
      </c>
      <c r="L15" s="22">
        <v>132.62</v>
      </c>
      <c r="M15" s="22">
        <v>133.75</v>
      </c>
      <c r="N15" s="22">
        <v>132.52000000000001</v>
      </c>
      <c r="O15" s="22">
        <v>130.43</v>
      </c>
      <c r="P15" s="22">
        <v>128.83000000000001</v>
      </c>
      <c r="Q15" s="22">
        <v>127.84</v>
      </c>
      <c r="R15" s="22">
        <v>126.42</v>
      </c>
      <c r="S15" s="22">
        <v>124.84</v>
      </c>
      <c r="T15" s="22">
        <v>128.69</v>
      </c>
      <c r="U15" s="22">
        <v>139.78</v>
      </c>
      <c r="V15" s="22">
        <v>147.85</v>
      </c>
      <c r="W15" s="22">
        <v>144.09</v>
      </c>
      <c r="X15" s="22">
        <v>136.53</v>
      </c>
      <c r="Y15" s="22">
        <v>124.22</v>
      </c>
    </row>
    <row r="16" spans="1:25" ht="12" customHeight="1" x14ac:dyDescent="0.2">
      <c r="A16" s="35">
        <v>10</v>
      </c>
      <c r="B16" s="22">
        <v>125.63</v>
      </c>
      <c r="C16" s="22">
        <v>113.37</v>
      </c>
      <c r="D16" s="22">
        <v>104.54</v>
      </c>
      <c r="E16" s="22">
        <v>101.42</v>
      </c>
      <c r="F16" s="22">
        <v>100.93</v>
      </c>
      <c r="G16" s="22">
        <v>101.29</v>
      </c>
      <c r="H16" s="22">
        <v>109.44</v>
      </c>
      <c r="I16" s="22">
        <v>117.3</v>
      </c>
      <c r="J16" s="22">
        <v>124.75</v>
      </c>
      <c r="K16" s="22">
        <v>133.59</v>
      </c>
      <c r="L16" s="22">
        <v>136.81</v>
      </c>
      <c r="M16" s="22">
        <v>137.35</v>
      </c>
      <c r="N16" s="22">
        <v>135.85</v>
      </c>
      <c r="O16" s="22">
        <v>134.91</v>
      </c>
      <c r="P16" s="22">
        <v>134.72999999999999</v>
      </c>
      <c r="Q16" s="22">
        <v>134.16</v>
      </c>
      <c r="R16" s="22">
        <v>133.24</v>
      </c>
      <c r="S16" s="22">
        <v>129.91</v>
      </c>
      <c r="T16" s="22">
        <v>135.49</v>
      </c>
      <c r="U16" s="22">
        <v>148.54</v>
      </c>
      <c r="V16" s="22">
        <v>156.1</v>
      </c>
      <c r="W16" s="22">
        <v>149.59</v>
      </c>
      <c r="X16" s="22">
        <v>140.97999999999999</v>
      </c>
      <c r="Y16" s="22">
        <v>133.69</v>
      </c>
    </row>
    <row r="17" spans="1:25" ht="12" customHeight="1" x14ac:dyDescent="0.2">
      <c r="A17" s="35">
        <v>11</v>
      </c>
      <c r="B17" s="22">
        <v>117.49</v>
      </c>
      <c r="C17" s="22">
        <v>99.95</v>
      </c>
      <c r="D17" s="22">
        <v>94.49</v>
      </c>
      <c r="E17" s="22">
        <v>92.48</v>
      </c>
      <c r="F17" s="22">
        <v>92.95</v>
      </c>
      <c r="G17" s="22">
        <v>98.82</v>
      </c>
      <c r="H17" s="22">
        <v>123.09</v>
      </c>
      <c r="I17" s="22">
        <v>138.69999999999999</v>
      </c>
      <c r="J17" s="22">
        <v>151.27000000000001</v>
      </c>
      <c r="K17" s="22">
        <v>172.79</v>
      </c>
      <c r="L17" s="22">
        <v>169.85</v>
      </c>
      <c r="M17" s="22">
        <v>172.26</v>
      </c>
      <c r="N17" s="22">
        <v>157.66</v>
      </c>
      <c r="O17" s="22">
        <v>159.16999999999999</v>
      </c>
      <c r="P17" s="22">
        <v>158.52000000000001</v>
      </c>
      <c r="Q17" s="22">
        <v>153.04</v>
      </c>
      <c r="R17" s="22">
        <v>148.09</v>
      </c>
      <c r="S17" s="22">
        <v>143.9</v>
      </c>
      <c r="T17" s="22">
        <v>145.02000000000001</v>
      </c>
      <c r="U17" s="22">
        <v>158.69</v>
      </c>
      <c r="V17" s="22">
        <v>158.5</v>
      </c>
      <c r="W17" s="22">
        <v>159.99</v>
      </c>
      <c r="X17" s="22">
        <v>141.87</v>
      </c>
      <c r="Y17" s="22">
        <v>133.79</v>
      </c>
    </row>
    <row r="18" spans="1:25" x14ac:dyDescent="0.2">
      <c r="A18" s="35">
        <v>12</v>
      </c>
      <c r="B18" s="22">
        <v>116.01</v>
      </c>
      <c r="C18" s="22">
        <v>100.9</v>
      </c>
      <c r="D18" s="22">
        <v>97.25</v>
      </c>
      <c r="E18" s="22">
        <v>97.21</v>
      </c>
      <c r="F18" s="22">
        <v>98.46</v>
      </c>
      <c r="G18" s="22">
        <v>107.45</v>
      </c>
      <c r="H18" s="22">
        <v>123.23</v>
      </c>
      <c r="I18" s="22">
        <v>139.83000000000001</v>
      </c>
      <c r="J18" s="22">
        <v>149.32</v>
      </c>
      <c r="K18" s="22">
        <v>168.08</v>
      </c>
      <c r="L18" s="22">
        <v>170.3</v>
      </c>
      <c r="M18" s="22">
        <v>170.55</v>
      </c>
      <c r="N18" s="22">
        <v>155.93</v>
      </c>
      <c r="O18" s="22">
        <v>156.07</v>
      </c>
      <c r="P18" s="22">
        <v>154.01</v>
      </c>
      <c r="Q18" s="22">
        <v>146.63</v>
      </c>
      <c r="R18" s="22">
        <v>145.09</v>
      </c>
      <c r="S18" s="22">
        <v>143.78</v>
      </c>
      <c r="T18" s="22">
        <v>144.68</v>
      </c>
      <c r="U18" s="22">
        <v>156.57</v>
      </c>
      <c r="V18" s="22">
        <v>163.69</v>
      </c>
      <c r="W18" s="22">
        <v>157.57</v>
      </c>
      <c r="X18" s="22">
        <v>144.41999999999999</v>
      </c>
      <c r="Y18" s="22">
        <v>135.41999999999999</v>
      </c>
    </row>
    <row r="19" spans="1:25" ht="12" customHeight="1" x14ac:dyDescent="0.2">
      <c r="A19" s="35">
        <v>13</v>
      </c>
      <c r="B19" s="22">
        <v>114.65</v>
      </c>
      <c r="C19" s="22">
        <v>99.34</v>
      </c>
      <c r="D19" s="22">
        <v>97.68</v>
      </c>
      <c r="E19" s="22">
        <v>97.43</v>
      </c>
      <c r="F19" s="22">
        <v>98.36</v>
      </c>
      <c r="G19" s="22">
        <v>107.98</v>
      </c>
      <c r="H19" s="22">
        <v>120.47</v>
      </c>
      <c r="I19" s="22">
        <v>136.25</v>
      </c>
      <c r="J19" s="22">
        <v>145.6</v>
      </c>
      <c r="K19" s="22">
        <v>160.69</v>
      </c>
      <c r="L19" s="22">
        <v>160.77000000000001</v>
      </c>
      <c r="M19" s="22">
        <v>160.34</v>
      </c>
      <c r="N19" s="22">
        <v>152.94</v>
      </c>
      <c r="O19" s="22">
        <v>154.38999999999999</v>
      </c>
      <c r="P19" s="22">
        <v>153.44</v>
      </c>
      <c r="Q19" s="22">
        <v>149.97999999999999</v>
      </c>
      <c r="R19" s="22">
        <v>145.57</v>
      </c>
      <c r="S19" s="22">
        <v>142.96</v>
      </c>
      <c r="T19" s="22">
        <v>143.79</v>
      </c>
      <c r="U19" s="22">
        <v>149.01</v>
      </c>
      <c r="V19" s="22">
        <v>157.13999999999999</v>
      </c>
      <c r="W19" s="22">
        <v>159.61000000000001</v>
      </c>
      <c r="X19" s="22">
        <v>143.44</v>
      </c>
      <c r="Y19" s="22">
        <v>132.87</v>
      </c>
    </row>
    <row r="20" spans="1:25" ht="11.25" customHeight="1" x14ac:dyDescent="0.2">
      <c r="A20" s="35">
        <v>14</v>
      </c>
      <c r="B20" s="22">
        <v>113.55</v>
      </c>
      <c r="C20" s="22">
        <v>105.57</v>
      </c>
      <c r="D20" s="22">
        <v>101.91</v>
      </c>
      <c r="E20" s="22">
        <v>100.06</v>
      </c>
      <c r="F20" s="22">
        <v>102.08</v>
      </c>
      <c r="G20" s="22">
        <v>107.41</v>
      </c>
      <c r="H20" s="22">
        <v>118.39</v>
      </c>
      <c r="I20" s="22">
        <v>137.04</v>
      </c>
      <c r="J20" s="22">
        <v>148.22999999999999</v>
      </c>
      <c r="K20" s="22">
        <v>163.49</v>
      </c>
      <c r="L20" s="22">
        <v>162.22</v>
      </c>
      <c r="M20" s="22">
        <v>159.09</v>
      </c>
      <c r="N20" s="22">
        <v>154.88999999999999</v>
      </c>
      <c r="O20" s="22">
        <v>151.13</v>
      </c>
      <c r="P20" s="22">
        <v>149.25</v>
      </c>
      <c r="Q20" s="22">
        <v>146.21</v>
      </c>
      <c r="R20" s="22">
        <v>143.77000000000001</v>
      </c>
      <c r="S20" s="22">
        <v>141.13</v>
      </c>
      <c r="T20" s="22">
        <v>141.76</v>
      </c>
      <c r="U20" s="22">
        <v>145.65</v>
      </c>
      <c r="V20" s="22">
        <v>151.28</v>
      </c>
      <c r="W20" s="22">
        <v>156.32</v>
      </c>
      <c r="X20" s="22">
        <v>140.34</v>
      </c>
      <c r="Y20" s="22">
        <v>126.73</v>
      </c>
    </row>
    <row r="21" spans="1:25" ht="12" customHeight="1" x14ac:dyDescent="0.2">
      <c r="A21" s="35">
        <v>15</v>
      </c>
      <c r="B21" s="22">
        <v>126.17</v>
      </c>
      <c r="C21" s="22">
        <v>118.07</v>
      </c>
      <c r="D21" s="22">
        <v>108.37</v>
      </c>
      <c r="E21" s="22">
        <v>106.42</v>
      </c>
      <c r="F21" s="22">
        <v>106.34</v>
      </c>
      <c r="G21" s="22">
        <v>108.53</v>
      </c>
      <c r="H21" s="22">
        <v>111.54</v>
      </c>
      <c r="I21" s="22">
        <v>119.11</v>
      </c>
      <c r="J21" s="22">
        <v>125.31</v>
      </c>
      <c r="K21" s="22">
        <v>135.63</v>
      </c>
      <c r="L21" s="22">
        <v>140.84</v>
      </c>
      <c r="M21" s="22">
        <v>140.4</v>
      </c>
      <c r="N21" s="22">
        <v>136.13999999999999</v>
      </c>
      <c r="O21" s="22">
        <v>134.88</v>
      </c>
      <c r="P21" s="22">
        <v>131.03</v>
      </c>
      <c r="Q21" s="22">
        <v>129.44999999999999</v>
      </c>
      <c r="R21" s="22">
        <v>128.44999999999999</v>
      </c>
      <c r="S21" s="22">
        <v>127.69</v>
      </c>
      <c r="T21" s="22">
        <v>129.19</v>
      </c>
      <c r="U21" s="22">
        <v>138.25</v>
      </c>
      <c r="V21" s="22">
        <v>148.08000000000001</v>
      </c>
      <c r="W21" s="22">
        <v>144.34</v>
      </c>
      <c r="X21" s="22">
        <v>137.25</v>
      </c>
      <c r="Y21" s="22">
        <v>128.44999999999999</v>
      </c>
    </row>
    <row r="22" spans="1:25" x14ac:dyDescent="0.2">
      <c r="A22" s="35">
        <v>16</v>
      </c>
      <c r="B22" s="22">
        <v>123.81</v>
      </c>
      <c r="C22" s="22">
        <v>111.31</v>
      </c>
      <c r="D22" s="22">
        <v>101.66</v>
      </c>
      <c r="E22" s="22">
        <v>100.31</v>
      </c>
      <c r="F22" s="22">
        <v>100.31</v>
      </c>
      <c r="G22" s="22">
        <v>101.59</v>
      </c>
      <c r="H22" s="22">
        <v>104.68</v>
      </c>
      <c r="I22" s="22">
        <v>102.62</v>
      </c>
      <c r="J22" s="22">
        <v>116.99</v>
      </c>
      <c r="K22" s="22">
        <v>124.95</v>
      </c>
      <c r="L22" s="22">
        <v>129.59</v>
      </c>
      <c r="M22" s="22">
        <v>130.51</v>
      </c>
      <c r="N22" s="22">
        <v>129.19999999999999</v>
      </c>
      <c r="O22" s="22">
        <v>128.34</v>
      </c>
      <c r="P22" s="22">
        <v>127.57</v>
      </c>
      <c r="Q22" s="22">
        <v>127.36</v>
      </c>
      <c r="R22" s="22">
        <v>127.11</v>
      </c>
      <c r="S22" s="22">
        <v>125.52</v>
      </c>
      <c r="T22" s="22">
        <v>127.53</v>
      </c>
      <c r="U22" s="22">
        <v>139.33000000000001</v>
      </c>
      <c r="V22" s="22">
        <v>148.54</v>
      </c>
      <c r="W22" s="22">
        <v>143.68</v>
      </c>
      <c r="X22" s="22">
        <v>137.26</v>
      </c>
      <c r="Y22" s="22">
        <v>128.85</v>
      </c>
    </row>
    <row r="23" spans="1:25" ht="12" customHeight="1" x14ac:dyDescent="0.2">
      <c r="A23" s="35">
        <v>17</v>
      </c>
      <c r="B23" s="22">
        <v>120.71</v>
      </c>
      <c r="C23" s="22">
        <v>101.18</v>
      </c>
      <c r="D23" s="22">
        <v>97.5</v>
      </c>
      <c r="E23" s="22">
        <v>95.38</v>
      </c>
      <c r="F23" s="22">
        <v>95.54</v>
      </c>
      <c r="G23" s="22">
        <v>97.63</v>
      </c>
      <c r="H23" s="22">
        <v>119.78</v>
      </c>
      <c r="I23" s="22">
        <v>137.51</v>
      </c>
      <c r="J23" s="22">
        <v>147.93</v>
      </c>
      <c r="K23" s="22">
        <v>163.72</v>
      </c>
      <c r="L23" s="22">
        <v>162.97</v>
      </c>
      <c r="M23" s="22">
        <v>159.97999999999999</v>
      </c>
      <c r="N23" s="22">
        <v>155.53</v>
      </c>
      <c r="O23" s="22">
        <v>157.33000000000001</v>
      </c>
      <c r="P23" s="22">
        <v>157.11000000000001</v>
      </c>
      <c r="Q23" s="22">
        <v>151.72999999999999</v>
      </c>
      <c r="R23" s="22">
        <v>144.99</v>
      </c>
      <c r="S23" s="22">
        <v>141.76</v>
      </c>
      <c r="T23" s="22">
        <v>143.63</v>
      </c>
      <c r="U23" s="22">
        <v>150.21</v>
      </c>
      <c r="V23" s="22">
        <v>156.71</v>
      </c>
      <c r="W23" s="22">
        <v>158.72</v>
      </c>
      <c r="X23" s="22">
        <v>141.21</v>
      </c>
      <c r="Y23" s="22">
        <v>133.55000000000001</v>
      </c>
    </row>
    <row r="24" spans="1:25" ht="12" customHeight="1" x14ac:dyDescent="0.2">
      <c r="A24" s="35">
        <v>18</v>
      </c>
      <c r="B24" s="22">
        <v>120.25</v>
      </c>
      <c r="C24" s="22">
        <v>103.64</v>
      </c>
      <c r="D24" s="22">
        <v>97.02</v>
      </c>
      <c r="E24" s="22">
        <v>95.58</v>
      </c>
      <c r="F24" s="22">
        <v>97.02</v>
      </c>
      <c r="G24" s="22">
        <v>112.05</v>
      </c>
      <c r="H24" s="22">
        <v>129.19999999999999</v>
      </c>
      <c r="I24" s="22">
        <v>141.99</v>
      </c>
      <c r="J24" s="22">
        <v>149.71</v>
      </c>
      <c r="K24" s="22">
        <v>163.35</v>
      </c>
      <c r="L24" s="22">
        <v>163.47</v>
      </c>
      <c r="M24" s="22">
        <v>162.85</v>
      </c>
      <c r="N24" s="22">
        <v>158.29</v>
      </c>
      <c r="O24" s="22">
        <v>157.25</v>
      </c>
      <c r="P24" s="22">
        <v>155.35</v>
      </c>
      <c r="Q24" s="22">
        <v>151.24</v>
      </c>
      <c r="R24" s="22">
        <v>148.31</v>
      </c>
      <c r="S24" s="22">
        <v>146.13999999999999</v>
      </c>
      <c r="T24" s="22">
        <v>146.32</v>
      </c>
      <c r="U24" s="22">
        <v>148.91999999999999</v>
      </c>
      <c r="V24" s="22">
        <v>156.52000000000001</v>
      </c>
      <c r="W24" s="22">
        <v>160.84</v>
      </c>
      <c r="X24" s="22">
        <v>145.36000000000001</v>
      </c>
      <c r="Y24" s="22">
        <v>135.94999999999999</v>
      </c>
    </row>
    <row r="25" spans="1:25" ht="12" customHeight="1" x14ac:dyDescent="0.2">
      <c r="A25" s="35">
        <v>19</v>
      </c>
      <c r="B25" s="22">
        <v>115.38</v>
      </c>
      <c r="C25" s="22">
        <v>98.83</v>
      </c>
      <c r="D25" s="22">
        <v>94.74</v>
      </c>
      <c r="E25" s="22">
        <v>92.86</v>
      </c>
      <c r="F25" s="22">
        <v>94.05</v>
      </c>
      <c r="G25" s="22">
        <v>105.74</v>
      </c>
      <c r="H25" s="22">
        <v>120.78</v>
      </c>
      <c r="I25" s="22">
        <v>138.84</v>
      </c>
      <c r="J25" s="22">
        <v>151.24</v>
      </c>
      <c r="K25" s="22">
        <v>164.92</v>
      </c>
      <c r="L25" s="22">
        <v>167.11</v>
      </c>
      <c r="M25" s="22">
        <v>165.2</v>
      </c>
      <c r="N25" s="22">
        <v>163.30000000000001</v>
      </c>
      <c r="O25" s="22">
        <v>163.69</v>
      </c>
      <c r="P25" s="22">
        <v>163.92</v>
      </c>
      <c r="Q25" s="22">
        <v>161.38999999999999</v>
      </c>
      <c r="R25" s="22">
        <v>154.25</v>
      </c>
      <c r="S25" s="22">
        <v>150.78</v>
      </c>
      <c r="T25" s="22">
        <v>151.32</v>
      </c>
      <c r="U25" s="22">
        <v>158.31</v>
      </c>
      <c r="V25" s="22">
        <v>162.83000000000001</v>
      </c>
      <c r="W25" s="22">
        <v>164.54</v>
      </c>
      <c r="X25" s="22">
        <v>146.09</v>
      </c>
      <c r="Y25" s="22">
        <v>134</v>
      </c>
    </row>
    <row r="26" spans="1:25" ht="12" customHeight="1" x14ac:dyDescent="0.2">
      <c r="A26" s="35">
        <v>20</v>
      </c>
      <c r="B26" s="22">
        <v>109.06</v>
      </c>
      <c r="C26" s="22">
        <v>97.82</v>
      </c>
      <c r="D26" s="22">
        <v>94.82</v>
      </c>
      <c r="E26" s="22">
        <v>92.71</v>
      </c>
      <c r="F26" s="22">
        <v>94.61</v>
      </c>
      <c r="G26" s="22">
        <v>100.59</v>
      </c>
      <c r="H26" s="22">
        <v>114.05</v>
      </c>
      <c r="I26" s="22">
        <v>137.01</v>
      </c>
      <c r="J26" s="22">
        <v>149.94999999999999</v>
      </c>
      <c r="K26" s="22">
        <v>166.23</v>
      </c>
      <c r="L26" s="22">
        <v>168.57</v>
      </c>
      <c r="M26" s="22">
        <v>168.7</v>
      </c>
      <c r="N26" s="22">
        <v>165.64</v>
      </c>
      <c r="O26" s="22">
        <v>165.5</v>
      </c>
      <c r="P26" s="22">
        <v>166.49</v>
      </c>
      <c r="Q26" s="22">
        <v>163.06</v>
      </c>
      <c r="R26" s="22">
        <v>155.66</v>
      </c>
      <c r="S26" s="22">
        <v>151.44</v>
      </c>
      <c r="T26" s="22">
        <v>150.5</v>
      </c>
      <c r="U26" s="22">
        <v>159.22</v>
      </c>
      <c r="V26" s="22">
        <v>165.04</v>
      </c>
      <c r="W26" s="22">
        <v>166.03</v>
      </c>
      <c r="X26" s="22">
        <v>146.51</v>
      </c>
      <c r="Y26" s="22">
        <v>137.22999999999999</v>
      </c>
    </row>
    <row r="27" spans="1:25" ht="12" customHeight="1" x14ac:dyDescent="0.2">
      <c r="A27" s="35">
        <v>21</v>
      </c>
      <c r="B27" s="22">
        <v>116.42</v>
      </c>
      <c r="C27" s="22">
        <v>100.26</v>
      </c>
      <c r="D27" s="22">
        <v>91.86</v>
      </c>
      <c r="E27" s="22">
        <v>95.03</v>
      </c>
      <c r="F27" s="22">
        <v>99.76</v>
      </c>
      <c r="G27" s="22">
        <v>107.03</v>
      </c>
      <c r="H27" s="22">
        <v>125.51</v>
      </c>
      <c r="I27" s="22">
        <v>140.05000000000001</v>
      </c>
      <c r="J27" s="22">
        <v>149.24</v>
      </c>
      <c r="K27" s="22">
        <v>170.4</v>
      </c>
      <c r="L27" s="22">
        <v>170.43</v>
      </c>
      <c r="M27" s="22">
        <v>170.4</v>
      </c>
      <c r="N27" s="22">
        <v>164.55</v>
      </c>
      <c r="O27" s="22">
        <v>163.99</v>
      </c>
      <c r="P27" s="22">
        <v>161.28</v>
      </c>
      <c r="Q27" s="22">
        <v>152.34</v>
      </c>
      <c r="R27" s="22">
        <v>148.29</v>
      </c>
      <c r="S27" s="22">
        <v>147.79</v>
      </c>
      <c r="T27" s="22">
        <v>146.19999999999999</v>
      </c>
      <c r="U27" s="22">
        <v>149.16</v>
      </c>
      <c r="V27" s="22">
        <v>157.6</v>
      </c>
      <c r="W27" s="22">
        <v>167.99</v>
      </c>
      <c r="X27" s="22">
        <v>147</v>
      </c>
      <c r="Y27" s="22">
        <v>134.15</v>
      </c>
    </row>
    <row r="28" spans="1:25" ht="11.25" customHeight="1" x14ac:dyDescent="0.2">
      <c r="A28" s="35">
        <v>22</v>
      </c>
      <c r="B28" s="22">
        <v>133.05000000000001</v>
      </c>
      <c r="C28" s="22">
        <v>126.91</v>
      </c>
      <c r="D28" s="22">
        <v>120.41</v>
      </c>
      <c r="E28" s="22">
        <v>113.25</v>
      </c>
      <c r="F28" s="22">
        <v>111.52</v>
      </c>
      <c r="G28" s="22">
        <v>116.08</v>
      </c>
      <c r="H28" s="22">
        <v>115.12</v>
      </c>
      <c r="I28" s="22">
        <v>120.54</v>
      </c>
      <c r="J28" s="22">
        <v>131.91</v>
      </c>
      <c r="K28" s="22">
        <v>139.69</v>
      </c>
      <c r="L28" s="22">
        <v>150.13</v>
      </c>
      <c r="M28" s="22">
        <v>149.65</v>
      </c>
      <c r="N28" s="22">
        <v>142.22999999999999</v>
      </c>
      <c r="O28" s="22">
        <v>139.74</v>
      </c>
      <c r="P28" s="22">
        <v>139.19999999999999</v>
      </c>
      <c r="Q28" s="22">
        <v>138.28</v>
      </c>
      <c r="R28" s="22">
        <v>137.56</v>
      </c>
      <c r="S28" s="22">
        <v>135.69</v>
      </c>
      <c r="T28" s="22">
        <v>135.76</v>
      </c>
      <c r="U28" s="22">
        <v>144.37</v>
      </c>
      <c r="V28" s="22">
        <v>162.1</v>
      </c>
      <c r="W28" s="22">
        <v>148.35</v>
      </c>
      <c r="X28" s="22">
        <v>139.81</v>
      </c>
      <c r="Y28" s="22">
        <v>128.79</v>
      </c>
    </row>
    <row r="29" spans="1:25" ht="12" customHeight="1" x14ac:dyDescent="0.2">
      <c r="A29" s="35">
        <v>23</v>
      </c>
      <c r="B29" s="22">
        <v>127.6</v>
      </c>
      <c r="C29" s="22">
        <v>113.16</v>
      </c>
      <c r="D29" s="22">
        <v>104.73</v>
      </c>
      <c r="E29" s="22">
        <v>103.09</v>
      </c>
      <c r="F29" s="22">
        <v>103.21</v>
      </c>
      <c r="G29" s="22">
        <v>103</v>
      </c>
      <c r="H29" s="22">
        <v>113.26</v>
      </c>
      <c r="I29" s="22">
        <v>111.38</v>
      </c>
      <c r="J29" s="22">
        <v>115.94</v>
      </c>
      <c r="K29" s="22">
        <v>126.66</v>
      </c>
      <c r="L29" s="22">
        <v>130.30000000000001</v>
      </c>
      <c r="M29" s="22">
        <v>132.38999999999999</v>
      </c>
      <c r="N29" s="22">
        <v>131.76</v>
      </c>
      <c r="O29" s="22">
        <v>131.38</v>
      </c>
      <c r="P29" s="22">
        <v>131.53</v>
      </c>
      <c r="Q29" s="22">
        <v>130.53</v>
      </c>
      <c r="R29" s="22">
        <v>129.28</v>
      </c>
      <c r="S29" s="22">
        <v>128.30000000000001</v>
      </c>
      <c r="T29" s="22">
        <v>128.69999999999999</v>
      </c>
      <c r="U29" s="22">
        <v>141.43</v>
      </c>
      <c r="V29" s="22">
        <v>163.46</v>
      </c>
      <c r="W29" s="22">
        <v>150.06</v>
      </c>
      <c r="X29" s="22">
        <v>138.97</v>
      </c>
      <c r="Y29" s="22">
        <v>129.71</v>
      </c>
    </row>
    <row r="30" spans="1:25" ht="12" customHeight="1" x14ac:dyDescent="0.2">
      <c r="A30" s="35">
        <v>24</v>
      </c>
      <c r="B30" s="22">
        <v>131.94999999999999</v>
      </c>
      <c r="C30" s="22">
        <v>116.99</v>
      </c>
      <c r="D30" s="22">
        <v>113.71</v>
      </c>
      <c r="E30" s="22">
        <v>112.93</v>
      </c>
      <c r="F30" s="22">
        <v>112.67</v>
      </c>
      <c r="G30" s="22">
        <v>115.6</v>
      </c>
      <c r="H30" s="22">
        <v>135.81</v>
      </c>
      <c r="I30" s="22">
        <v>148.79</v>
      </c>
      <c r="J30" s="22">
        <v>170.77</v>
      </c>
      <c r="K30" s="22">
        <v>223.15</v>
      </c>
      <c r="L30" s="22">
        <v>242.62</v>
      </c>
      <c r="M30" s="22">
        <v>222.96</v>
      </c>
      <c r="N30" s="22">
        <v>195.22</v>
      </c>
      <c r="O30" s="22">
        <v>217.05</v>
      </c>
      <c r="P30" s="22">
        <v>194.8</v>
      </c>
      <c r="Q30" s="22">
        <v>179.03</v>
      </c>
      <c r="R30" s="22">
        <v>172.22</v>
      </c>
      <c r="S30" s="22">
        <v>163.6</v>
      </c>
      <c r="T30" s="22">
        <v>162.72</v>
      </c>
      <c r="U30" s="22">
        <v>177.91</v>
      </c>
      <c r="V30" s="22">
        <v>222.83</v>
      </c>
      <c r="W30" s="22">
        <v>222.77</v>
      </c>
      <c r="X30" s="22">
        <v>163.41</v>
      </c>
      <c r="Y30" s="22">
        <v>141.07</v>
      </c>
    </row>
    <row r="31" spans="1:25" ht="12" customHeight="1" x14ac:dyDescent="0.2">
      <c r="A31" s="35">
        <v>25</v>
      </c>
      <c r="B31" s="22">
        <v>121.31</v>
      </c>
      <c r="C31" s="22">
        <v>115.89</v>
      </c>
      <c r="D31" s="22">
        <v>113.12</v>
      </c>
      <c r="E31" s="22">
        <v>111.87</v>
      </c>
      <c r="F31" s="22">
        <v>115</v>
      </c>
      <c r="G31" s="22">
        <v>116.75</v>
      </c>
      <c r="H31" s="22">
        <v>119.49</v>
      </c>
      <c r="I31" s="22">
        <v>134.5</v>
      </c>
      <c r="J31" s="22">
        <v>144.52000000000001</v>
      </c>
      <c r="K31" s="22">
        <v>167.71</v>
      </c>
      <c r="L31" s="22">
        <v>172.27</v>
      </c>
      <c r="M31" s="22">
        <v>171.57</v>
      </c>
      <c r="N31" s="22">
        <v>163.31</v>
      </c>
      <c r="O31" s="22">
        <v>163.41</v>
      </c>
      <c r="P31" s="22">
        <v>162.25</v>
      </c>
      <c r="Q31" s="22">
        <v>149.13999999999999</v>
      </c>
      <c r="R31" s="22">
        <v>145.97999999999999</v>
      </c>
      <c r="S31" s="22">
        <v>143.63999999999999</v>
      </c>
      <c r="T31" s="22">
        <v>143.13</v>
      </c>
      <c r="U31" s="22">
        <v>143.55000000000001</v>
      </c>
      <c r="V31" s="22">
        <v>178.27</v>
      </c>
      <c r="W31" s="22">
        <v>176.37</v>
      </c>
      <c r="X31" s="22">
        <v>147.12</v>
      </c>
      <c r="Y31" s="22">
        <v>136.18</v>
      </c>
    </row>
    <row r="32" spans="1:25" ht="12" customHeight="1" x14ac:dyDescent="0.2">
      <c r="A32" s="35">
        <v>26</v>
      </c>
      <c r="B32" s="22">
        <v>113.87</v>
      </c>
      <c r="C32" s="22">
        <v>105.46</v>
      </c>
      <c r="D32" s="22">
        <v>100.75</v>
      </c>
      <c r="E32" s="22">
        <v>100.31</v>
      </c>
      <c r="F32" s="22">
        <v>103.61</v>
      </c>
      <c r="G32" s="22">
        <v>109.05</v>
      </c>
      <c r="H32" s="22">
        <v>114.32</v>
      </c>
      <c r="I32" s="22">
        <v>130.02000000000001</v>
      </c>
      <c r="J32" s="22">
        <v>148.03</v>
      </c>
      <c r="K32" s="22">
        <v>171.86</v>
      </c>
      <c r="L32" s="22">
        <v>172.03</v>
      </c>
      <c r="M32" s="22">
        <v>172.12</v>
      </c>
      <c r="N32" s="22">
        <v>165.88</v>
      </c>
      <c r="O32" s="22">
        <v>166.8</v>
      </c>
      <c r="P32" s="22">
        <v>160.79</v>
      </c>
      <c r="Q32" s="22">
        <v>149.28</v>
      </c>
      <c r="R32" s="22">
        <v>143.35</v>
      </c>
      <c r="S32" s="22">
        <v>137.84</v>
      </c>
      <c r="T32" s="22">
        <v>136.68</v>
      </c>
      <c r="U32" s="22">
        <v>141.41999999999999</v>
      </c>
      <c r="V32" s="22">
        <v>158.5</v>
      </c>
      <c r="W32" s="22">
        <v>169.54</v>
      </c>
      <c r="X32" s="22">
        <v>139.22</v>
      </c>
      <c r="Y32" s="22">
        <v>127.27</v>
      </c>
    </row>
    <row r="33" spans="1:25" x14ac:dyDescent="0.2">
      <c r="A33" s="35">
        <v>27</v>
      </c>
      <c r="B33" s="22">
        <v>115.39</v>
      </c>
      <c r="C33" s="22">
        <v>110.29</v>
      </c>
      <c r="D33" s="22">
        <v>103.95</v>
      </c>
      <c r="E33" s="22">
        <v>102.67</v>
      </c>
      <c r="F33" s="22">
        <v>107.98</v>
      </c>
      <c r="G33" s="22">
        <v>111.53</v>
      </c>
      <c r="H33" s="22">
        <v>114.28</v>
      </c>
      <c r="I33" s="22">
        <v>124.24</v>
      </c>
      <c r="J33" s="22">
        <v>148.32</v>
      </c>
      <c r="K33" s="22">
        <v>173.93</v>
      </c>
      <c r="L33" s="22">
        <v>174.16</v>
      </c>
      <c r="M33" s="22">
        <v>166</v>
      </c>
      <c r="N33" s="22">
        <v>149.91999999999999</v>
      </c>
      <c r="O33" s="22">
        <v>149.9</v>
      </c>
      <c r="P33" s="22">
        <v>152.54</v>
      </c>
      <c r="Q33" s="22">
        <v>147.16</v>
      </c>
      <c r="R33" s="22">
        <v>140.08000000000001</v>
      </c>
      <c r="S33" s="22">
        <v>136.04</v>
      </c>
      <c r="T33" s="22">
        <v>129.79</v>
      </c>
      <c r="U33" s="22">
        <v>142.22</v>
      </c>
      <c r="V33" s="22">
        <v>160.12</v>
      </c>
      <c r="W33" s="22">
        <v>165.35</v>
      </c>
      <c r="X33" s="22">
        <v>137.93</v>
      </c>
      <c r="Y33" s="22">
        <v>124.06</v>
      </c>
    </row>
    <row r="34" spans="1:25" ht="12" customHeight="1" x14ac:dyDescent="0.2">
      <c r="A34" s="35">
        <v>28</v>
      </c>
      <c r="B34" s="22">
        <v>112.99</v>
      </c>
      <c r="C34" s="22">
        <v>104.35</v>
      </c>
      <c r="D34" s="22">
        <v>98.79</v>
      </c>
      <c r="E34" s="22">
        <v>98.24</v>
      </c>
      <c r="F34" s="22">
        <v>100</v>
      </c>
      <c r="G34" s="22">
        <v>108.63</v>
      </c>
      <c r="H34" s="22">
        <v>111.92</v>
      </c>
      <c r="I34" s="22">
        <v>121.36</v>
      </c>
      <c r="J34" s="22">
        <v>134.53</v>
      </c>
      <c r="K34" s="22">
        <v>152.71</v>
      </c>
      <c r="L34" s="22">
        <v>156.21</v>
      </c>
      <c r="M34" s="22">
        <v>153.87</v>
      </c>
      <c r="N34" s="22">
        <v>149.57</v>
      </c>
      <c r="O34" s="22">
        <v>149.33000000000001</v>
      </c>
      <c r="P34" s="22">
        <v>145.55000000000001</v>
      </c>
      <c r="Q34" s="22">
        <v>138.32</v>
      </c>
      <c r="R34" s="22">
        <v>134.58000000000001</v>
      </c>
      <c r="S34" s="22">
        <v>129.21</v>
      </c>
      <c r="T34" s="22">
        <v>128.99</v>
      </c>
      <c r="U34" s="22">
        <v>130.93</v>
      </c>
      <c r="V34" s="22">
        <v>146.35</v>
      </c>
      <c r="W34" s="22">
        <v>155.58000000000001</v>
      </c>
      <c r="X34" s="22">
        <v>134.74</v>
      </c>
      <c r="Y34" s="22">
        <v>114.77</v>
      </c>
    </row>
    <row r="35" spans="1:25" ht="12" customHeight="1" x14ac:dyDescent="0.2">
      <c r="A35" s="35">
        <v>29</v>
      </c>
      <c r="B35" s="22">
        <v>116.15</v>
      </c>
      <c r="C35" s="22">
        <v>112.6</v>
      </c>
      <c r="D35" s="22">
        <v>105.77</v>
      </c>
      <c r="E35" s="22">
        <v>101.89</v>
      </c>
      <c r="F35" s="22">
        <v>100.79</v>
      </c>
      <c r="G35" s="22">
        <v>106.22</v>
      </c>
      <c r="H35" s="22">
        <v>112.02</v>
      </c>
      <c r="I35" s="22">
        <v>93.59</v>
      </c>
      <c r="J35" s="22">
        <v>116.24</v>
      </c>
      <c r="K35" s="22">
        <v>126.4</v>
      </c>
      <c r="L35" s="22">
        <v>134.51</v>
      </c>
      <c r="M35" s="22">
        <v>136.09</v>
      </c>
      <c r="N35" s="22">
        <v>130.05000000000001</v>
      </c>
      <c r="O35" s="22">
        <v>128</v>
      </c>
      <c r="P35" s="22">
        <v>127.58</v>
      </c>
      <c r="Q35" s="22">
        <v>126.4</v>
      </c>
      <c r="R35" s="22">
        <v>125.27</v>
      </c>
      <c r="S35" s="22">
        <v>123.33</v>
      </c>
      <c r="T35" s="22">
        <v>124.24</v>
      </c>
      <c r="U35" s="22">
        <v>129.80000000000001</v>
      </c>
      <c r="V35" s="22">
        <v>141.82</v>
      </c>
      <c r="W35" s="22">
        <v>141.1</v>
      </c>
      <c r="X35" s="22">
        <v>132.26</v>
      </c>
      <c r="Y35" s="22">
        <v>117.75</v>
      </c>
    </row>
    <row r="36" spans="1:25" ht="12" customHeight="1" x14ac:dyDescent="0.2">
      <c r="A36" s="35">
        <v>30</v>
      </c>
      <c r="B36" s="22">
        <v>113.92</v>
      </c>
      <c r="C36" s="22">
        <v>107.9</v>
      </c>
      <c r="D36" s="22">
        <v>101.43</v>
      </c>
      <c r="E36" s="22">
        <v>100.01</v>
      </c>
      <c r="F36" s="22">
        <v>100.05</v>
      </c>
      <c r="G36" s="22">
        <v>100.09</v>
      </c>
      <c r="H36" s="22">
        <v>104.11</v>
      </c>
      <c r="I36" s="22">
        <v>104.23</v>
      </c>
      <c r="J36" s="22">
        <v>111.48</v>
      </c>
      <c r="K36" s="22">
        <v>118.02</v>
      </c>
      <c r="L36" s="22">
        <v>126.52</v>
      </c>
      <c r="M36" s="22">
        <v>127.13</v>
      </c>
      <c r="N36" s="22">
        <v>126.76</v>
      </c>
      <c r="O36" s="22">
        <v>125.08</v>
      </c>
      <c r="P36" s="22">
        <v>124.71</v>
      </c>
      <c r="Q36" s="22">
        <v>122.27</v>
      </c>
      <c r="R36" s="22">
        <v>119.54</v>
      </c>
      <c r="S36" s="22">
        <v>117.78</v>
      </c>
      <c r="T36" s="22">
        <v>119.93</v>
      </c>
      <c r="U36" s="22">
        <v>129.19</v>
      </c>
      <c r="V36" s="22">
        <v>143.71</v>
      </c>
      <c r="W36" s="22">
        <v>142.41999999999999</v>
      </c>
      <c r="X36" s="22">
        <v>135.22999999999999</v>
      </c>
      <c r="Y36" s="22">
        <v>120.8</v>
      </c>
    </row>
    <row r="37" spans="1:25" ht="11.25" customHeight="1" x14ac:dyDescent="0.2">
      <c r="A37" s="35">
        <v>31</v>
      </c>
      <c r="B37" s="22">
        <v>112.1</v>
      </c>
      <c r="C37" s="22">
        <v>109.29</v>
      </c>
      <c r="D37" s="22">
        <v>100.31</v>
      </c>
      <c r="E37" s="22">
        <v>95.82</v>
      </c>
      <c r="F37" s="22">
        <v>99.45</v>
      </c>
      <c r="G37" s="22">
        <v>107.58</v>
      </c>
      <c r="H37" s="22">
        <v>113.02</v>
      </c>
      <c r="I37" s="22">
        <v>120.48</v>
      </c>
      <c r="J37" s="22">
        <v>140.88</v>
      </c>
      <c r="K37" s="22">
        <v>172.24</v>
      </c>
      <c r="L37" s="22">
        <v>172.93</v>
      </c>
      <c r="M37" s="22">
        <v>176.13</v>
      </c>
      <c r="N37" s="22">
        <v>171.81</v>
      </c>
      <c r="O37" s="22">
        <v>169.69</v>
      </c>
      <c r="P37" s="22">
        <v>161.63</v>
      </c>
      <c r="Q37" s="22">
        <v>154.38999999999999</v>
      </c>
      <c r="R37" s="22">
        <v>150.75</v>
      </c>
      <c r="S37" s="22">
        <v>144.1</v>
      </c>
      <c r="T37" s="22">
        <v>143.99</v>
      </c>
      <c r="U37" s="22">
        <v>146.06</v>
      </c>
      <c r="V37" s="22">
        <v>160.44</v>
      </c>
      <c r="W37" s="22">
        <v>165.95</v>
      </c>
      <c r="X37" s="22">
        <v>139.38999999999999</v>
      </c>
      <c r="Y37" s="22">
        <v>120.71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09" t="s">
        <v>14</v>
      </c>
      <c r="B39" s="110" t="s">
        <v>123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4.25" customHeight="1" x14ac:dyDescent="0.2">
      <c r="A40" s="109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5">
        <v>1</v>
      </c>
      <c r="B41" s="22">
        <v>113.46</v>
      </c>
      <c r="C41" s="22">
        <v>107.5</v>
      </c>
      <c r="D41" s="22">
        <v>103.7</v>
      </c>
      <c r="E41" s="22">
        <v>99.22</v>
      </c>
      <c r="F41" s="22">
        <v>101.25</v>
      </c>
      <c r="G41" s="22">
        <v>101.89</v>
      </c>
      <c r="H41" s="22">
        <v>102.38</v>
      </c>
      <c r="I41" s="22">
        <v>107.6</v>
      </c>
      <c r="J41" s="22">
        <v>116.96</v>
      </c>
      <c r="K41" s="22">
        <v>124.32</v>
      </c>
      <c r="L41" s="22">
        <v>128.13</v>
      </c>
      <c r="M41" s="22">
        <v>128.81</v>
      </c>
      <c r="N41" s="22">
        <v>125.78</v>
      </c>
      <c r="O41" s="22">
        <v>124.81</v>
      </c>
      <c r="P41" s="22">
        <v>121.66</v>
      </c>
      <c r="Q41" s="22">
        <v>121.23</v>
      </c>
      <c r="R41" s="22">
        <v>118.51</v>
      </c>
      <c r="S41" s="22">
        <v>116.71</v>
      </c>
      <c r="T41" s="22">
        <v>121.96</v>
      </c>
      <c r="U41" s="22">
        <v>130.4</v>
      </c>
      <c r="V41" s="22">
        <v>135.22</v>
      </c>
      <c r="W41" s="22">
        <v>129.96</v>
      </c>
      <c r="X41" s="22">
        <v>125.11</v>
      </c>
      <c r="Y41" s="22">
        <v>114.38</v>
      </c>
    </row>
    <row r="42" spans="1:25" ht="12" customHeight="1" x14ac:dyDescent="0.2">
      <c r="A42" s="35">
        <v>2</v>
      </c>
      <c r="B42" s="22">
        <v>106.74</v>
      </c>
      <c r="C42" s="22">
        <v>96.32</v>
      </c>
      <c r="D42" s="22">
        <v>92.83</v>
      </c>
      <c r="E42" s="22">
        <v>91.03</v>
      </c>
      <c r="F42" s="22">
        <v>90.46</v>
      </c>
      <c r="G42" s="22">
        <v>90.02</v>
      </c>
      <c r="H42" s="22">
        <v>90.96</v>
      </c>
      <c r="I42" s="22">
        <v>90.21</v>
      </c>
      <c r="J42" s="22">
        <v>94.18</v>
      </c>
      <c r="K42" s="22">
        <v>108.08</v>
      </c>
      <c r="L42" s="22">
        <v>114.61</v>
      </c>
      <c r="M42" s="22">
        <v>117.37</v>
      </c>
      <c r="N42" s="22">
        <v>116.74</v>
      </c>
      <c r="O42" s="22">
        <v>115.4</v>
      </c>
      <c r="P42" s="22">
        <v>114.76</v>
      </c>
      <c r="Q42" s="22">
        <v>114.15</v>
      </c>
      <c r="R42" s="22">
        <v>113.61</v>
      </c>
      <c r="S42" s="22">
        <v>112.35</v>
      </c>
      <c r="T42" s="22">
        <v>117.01</v>
      </c>
      <c r="U42" s="22">
        <v>127.42</v>
      </c>
      <c r="V42" s="22">
        <v>128.11000000000001</v>
      </c>
      <c r="W42" s="22">
        <v>125.29</v>
      </c>
      <c r="X42" s="22">
        <v>119.61</v>
      </c>
      <c r="Y42" s="22">
        <v>109.07</v>
      </c>
    </row>
    <row r="43" spans="1:25" ht="12" customHeight="1" x14ac:dyDescent="0.2">
      <c r="A43" s="35">
        <v>3</v>
      </c>
      <c r="B43" s="22">
        <v>101.64</v>
      </c>
      <c r="C43" s="22">
        <v>95.51</v>
      </c>
      <c r="D43" s="22">
        <v>91.55</v>
      </c>
      <c r="E43" s="22">
        <v>92.39</v>
      </c>
      <c r="F43" s="22">
        <v>92.8</v>
      </c>
      <c r="G43" s="22">
        <v>92.02</v>
      </c>
      <c r="H43" s="22">
        <v>100.59</v>
      </c>
      <c r="I43" s="22">
        <v>120.51</v>
      </c>
      <c r="J43" s="22">
        <v>130.07</v>
      </c>
      <c r="K43" s="22">
        <v>141.65</v>
      </c>
      <c r="L43" s="22">
        <v>146.13</v>
      </c>
      <c r="M43" s="22">
        <v>145.41</v>
      </c>
      <c r="N43" s="22">
        <v>139.72999999999999</v>
      </c>
      <c r="O43" s="22">
        <v>139.5</v>
      </c>
      <c r="P43" s="22">
        <v>138.94999999999999</v>
      </c>
      <c r="Q43" s="22">
        <v>134.13999999999999</v>
      </c>
      <c r="R43" s="22">
        <v>129.11000000000001</v>
      </c>
      <c r="S43" s="22">
        <v>126.62</v>
      </c>
      <c r="T43" s="22">
        <v>125.79</v>
      </c>
      <c r="U43" s="22">
        <v>136.33000000000001</v>
      </c>
      <c r="V43" s="22">
        <v>145.63</v>
      </c>
      <c r="W43" s="22">
        <v>139.36000000000001</v>
      </c>
      <c r="X43" s="22">
        <v>124.29</v>
      </c>
      <c r="Y43" s="22">
        <v>109.71</v>
      </c>
    </row>
    <row r="44" spans="1:25" ht="12" customHeight="1" x14ac:dyDescent="0.2">
      <c r="A44" s="35">
        <v>4</v>
      </c>
      <c r="B44" s="22">
        <v>101.61</v>
      </c>
      <c r="C44" s="22">
        <v>93.44</v>
      </c>
      <c r="D44" s="22">
        <v>92.1</v>
      </c>
      <c r="E44" s="22">
        <v>90.66</v>
      </c>
      <c r="F44" s="22">
        <v>91.73</v>
      </c>
      <c r="G44" s="22">
        <v>93.19</v>
      </c>
      <c r="H44" s="22">
        <v>102.5</v>
      </c>
      <c r="I44" s="22">
        <v>121.43</v>
      </c>
      <c r="J44" s="22">
        <v>127.63</v>
      </c>
      <c r="K44" s="22">
        <v>139.74</v>
      </c>
      <c r="L44" s="22">
        <v>139.15</v>
      </c>
      <c r="M44" s="22">
        <v>138.36000000000001</v>
      </c>
      <c r="N44" s="22">
        <v>134.34</v>
      </c>
      <c r="O44" s="22">
        <v>134.35</v>
      </c>
      <c r="P44" s="22">
        <v>134.25</v>
      </c>
      <c r="Q44" s="22">
        <v>129.59</v>
      </c>
      <c r="R44" s="22">
        <v>126.25</v>
      </c>
      <c r="S44" s="22">
        <v>125.67</v>
      </c>
      <c r="T44" s="22">
        <v>125.28</v>
      </c>
      <c r="U44" s="22">
        <v>132.31</v>
      </c>
      <c r="V44" s="22">
        <v>141.11000000000001</v>
      </c>
      <c r="W44" s="22">
        <v>136.85</v>
      </c>
      <c r="X44" s="22">
        <v>123.67</v>
      </c>
      <c r="Y44" s="22">
        <v>112.58</v>
      </c>
    </row>
    <row r="45" spans="1:25" ht="12" customHeight="1" x14ac:dyDescent="0.2">
      <c r="A45" s="35">
        <v>5</v>
      </c>
      <c r="B45" s="22">
        <v>98.46</v>
      </c>
      <c r="C45" s="22">
        <v>92.48</v>
      </c>
      <c r="D45" s="22">
        <v>90.23</v>
      </c>
      <c r="E45" s="22">
        <v>89.32</v>
      </c>
      <c r="F45" s="22">
        <v>90.42</v>
      </c>
      <c r="G45" s="22">
        <v>93.58</v>
      </c>
      <c r="H45" s="22">
        <v>106.29</v>
      </c>
      <c r="I45" s="22">
        <v>121.44</v>
      </c>
      <c r="J45" s="22">
        <v>129.75</v>
      </c>
      <c r="K45" s="22">
        <v>137.82</v>
      </c>
      <c r="L45" s="22">
        <v>139.88</v>
      </c>
      <c r="M45" s="22">
        <v>138.32</v>
      </c>
      <c r="N45" s="22">
        <v>135.28</v>
      </c>
      <c r="O45" s="22">
        <v>136.91</v>
      </c>
      <c r="P45" s="22">
        <v>135.47</v>
      </c>
      <c r="Q45" s="22">
        <v>131.94</v>
      </c>
      <c r="R45" s="22">
        <v>128.72999999999999</v>
      </c>
      <c r="S45" s="22">
        <v>126.63</v>
      </c>
      <c r="T45" s="22">
        <v>125.92</v>
      </c>
      <c r="U45" s="22">
        <v>135.56</v>
      </c>
      <c r="V45" s="22">
        <v>142.91999999999999</v>
      </c>
      <c r="W45" s="22">
        <v>135.31</v>
      </c>
      <c r="X45" s="22">
        <v>125.59</v>
      </c>
      <c r="Y45" s="22">
        <v>110.71</v>
      </c>
    </row>
    <row r="46" spans="1:25" ht="12" customHeight="1" x14ac:dyDescent="0.2">
      <c r="A46" s="35">
        <v>6</v>
      </c>
      <c r="B46" s="22">
        <v>94.36</v>
      </c>
      <c r="C46" s="22">
        <v>89.32</v>
      </c>
      <c r="D46" s="22">
        <v>86.26</v>
      </c>
      <c r="E46" s="22">
        <v>84.95</v>
      </c>
      <c r="F46" s="22">
        <v>87.58</v>
      </c>
      <c r="G46" s="22">
        <v>93.19</v>
      </c>
      <c r="H46" s="22">
        <v>102.56</v>
      </c>
      <c r="I46" s="22">
        <v>122.54</v>
      </c>
      <c r="J46" s="22">
        <v>131.71</v>
      </c>
      <c r="K46" s="22">
        <v>146.59</v>
      </c>
      <c r="L46" s="22">
        <v>148.46</v>
      </c>
      <c r="M46" s="22">
        <v>137.58000000000001</v>
      </c>
      <c r="N46" s="22">
        <v>135.03</v>
      </c>
      <c r="O46" s="22">
        <v>135.41</v>
      </c>
      <c r="P46" s="22">
        <v>135.72</v>
      </c>
      <c r="Q46" s="22">
        <v>132.88</v>
      </c>
      <c r="R46" s="22">
        <v>128.9</v>
      </c>
      <c r="S46" s="22">
        <v>128.22999999999999</v>
      </c>
      <c r="T46" s="22">
        <v>129.44999999999999</v>
      </c>
      <c r="U46" s="22">
        <v>140.37</v>
      </c>
      <c r="V46" s="22">
        <v>140.61000000000001</v>
      </c>
      <c r="W46" s="22">
        <v>136.41999999999999</v>
      </c>
      <c r="X46" s="22">
        <v>128.56</v>
      </c>
      <c r="Y46" s="22">
        <v>113.9</v>
      </c>
    </row>
    <row r="47" spans="1:25" ht="12" customHeight="1" x14ac:dyDescent="0.2">
      <c r="A47" s="35">
        <v>7</v>
      </c>
      <c r="B47" s="22">
        <v>103.49</v>
      </c>
      <c r="C47" s="22">
        <v>98.54</v>
      </c>
      <c r="D47" s="22">
        <v>95.27</v>
      </c>
      <c r="E47" s="22">
        <v>94.42</v>
      </c>
      <c r="F47" s="22">
        <v>95.97</v>
      </c>
      <c r="G47" s="22">
        <v>101.42</v>
      </c>
      <c r="H47" s="22">
        <v>108.03</v>
      </c>
      <c r="I47" s="22">
        <v>122.4</v>
      </c>
      <c r="J47" s="22">
        <v>132.58000000000001</v>
      </c>
      <c r="K47" s="22">
        <v>150.25</v>
      </c>
      <c r="L47" s="22">
        <v>149.43</v>
      </c>
      <c r="M47" s="22">
        <v>145.19</v>
      </c>
      <c r="N47" s="22">
        <v>139.19999999999999</v>
      </c>
      <c r="O47" s="22">
        <v>137.86000000000001</v>
      </c>
      <c r="P47" s="22">
        <v>134.51</v>
      </c>
      <c r="Q47" s="22">
        <v>128.22999999999999</v>
      </c>
      <c r="R47" s="22">
        <v>126.82</v>
      </c>
      <c r="S47" s="22">
        <v>125.27</v>
      </c>
      <c r="T47" s="22">
        <v>124.62</v>
      </c>
      <c r="U47" s="22">
        <v>134.66</v>
      </c>
      <c r="V47" s="22">
        <v>145.27000000000001</v>
      </c>
      <c r="W47" s="22">
        <v>136.87</v>
      </c>
      <c r="X47" s="22">
        <v>124.99</v>
      </c>
      <c r="Y47" s="22">
        <v>113.57</v>
      </c>
    </row>
    <row r="48" spans="1:25" ht="12" customHeight="1" x14ac:dyDescent="0.2">
      <c r="A48" s="35">
        <v>8</v>
      </c>
      <c r="B48" s="22">
        <v>112.36</v>
      </c>
      <c r="C48" s="22">
        <v>106.59</v>
      </c>
      <c r="D48" s="22">
        <v>104.4</v>
      </c>
      <c r="E48" s="22">
        <v>99.39</v>
      </c>
      <c r="F48" s="22">
        <v>93.21</v>
      </c>
      <c r="G48" s="22">
        <v>92.19</v>
      </c>
      <c r="H48" s="22">
        <v>93.49</v>
      </c>
      <c r="I48" s="22">
        <v>103.64</v>
      </c>
      <c r="J48" s="22">
        <v>106.5</v>
      </c>
      <c r="K48" s="22">
        <v>116.86</v>
      </c>
      <c r="L48" s="22">
        <v>123.17</v>
      </c>
      <c r="M48" s="22">
        <v>123.7</v>
      </c>
      <c r="N48" s="22">
        <v>122.76</v>
      </c>
      <c r="O48" s="22">
        <v>121.73</v>
      </c>
      <c r="P48" s="22">
        <v>120.31</v>
      </c>
      <c r="Q48" s="22">
        <v>117.83</v>
      </c>
      <c r="R48" s="22">
        <v>114.78</v>
      </c>
      <c r="S48" s="22">
        <v>111.7</v>
      </c>
      <c r="T48" s="22">
        <v>116.28</v>
      </c>
      <c r="U48" s="22">
        <v>128.11000000000001</v>
      </c>
      <c r="V48" s="22">
        <v>134.54</v>
      </c>
      <c r="W48" s="22">
        <v>131.49</v>
      </c>
      <c r="X48" s="22">
        <v>126.11</v>
      </c>
      <c r="Y48" s="22">
        <v>112.46</v>
      </c>
    </row>
    <row r="49" spans="1:25" x14ac:dyDescent="0.2">
      <c r="A49" s="35">
        <v>9</v>
      </c>
      <c r="B49" s="22">
        <v>113.57</v>
      </c>
      <c r="C49" s="22">
        <v>108.07</v>
      </c>
      <c r="D49" s="22">
        <v>102.26</v>
      </c>
      <c r="E49" s="22">
        <v>100.45</v>
      </c>
      <c r="F49" s="22">
        <v>94.58</v>
      </c>
      <c r="G49" s="22">
        <v>93.72</v>
      </c>
      <c r="H49" s="22">
        <v>101.95</v>
      </c>
      <c r="I49" s="22">
        <v>105.18</v>
      </c>
      <c r="J49" s="22">
        <v>108.7</v>
      </c>
      <c r="K49" s="22">
        <v>115.35</v>
      </c>
      <c r="L49" s="22">
        <v>121.78</v>
      </c>
      <c r="M49" s="22">
        <v>122.82</v>
      </c>
      <c r="N49" s="22">
        <v>121.68</v>
      </c>
      <c r="O49" s="22">
        <v>119.77</v>
      </c>
      <c r="P49" s="22">
        <v>118.3</v>
      </c>
      <c r="Q49" s="22">
        <v>117.39</v>
      </c>
      <c r="R49" s="22">
        <v>116.09</v>
      </c>
      <c r="S49" s="22">
        <v>114.63</v>
      </c>
      <c r="T49" s="22">
        <v>118.17</v>
      </c>
      <c r="U49" s="22">
        <v>128.35</v>
      </c>
      <c r="V49" s="22">
        <v>135.76</v>
      </c>
      <c r="W49" s="22">
        <v>132.31</v>
      </c>
      <c r="X49" s="22">
        <v>125.37</v>
      </c>
      <c r="Y49" s="22">
        <v>114.06</v>
      </c>
    </row>
    <row r="50" spans="1:25" ht="12" customHeight="1" x14ac:dyDescent="0.2">
      <c r="A50" s="35">
        <v>10</v>
      </c>
      <c r="B50" s="22">
        <v>115.36</v>
      </c>
      <c r="C50" s="22">
        <v>104.1</v>
      </c>
      <c r="D50" s="22">
        <v>95.99</v>
      </c>
      <c r="E50" s="22">
        <v>93.12</v>
      </c>
      <c r="F50" s="22">
        <v>92.68</v>
      </c>
      <c r="G50" s="22">
        <v>93.01</v>
      </c>
      <c r="H50" s="22">
        <v>100.5</v>
      </c>
      <c r="I50" s="22">
        <v>107.71</v>
      </c>
      <c r="J50" s="22">
        <v>114.55</v>
      </c>
      <c r="K50" s="22">
        <v>122.67</v>
      </c>
      <c r="L50" s="22">
        <v>125.63</v>
      </c>
      <c r="M50" s="22">
        <v>126.12</v>
      </c>
      <c r="N50" s="22">
        <v>124.74</v>
      </c>
      <c r="O50" s="22">
        <v>123.88</v>
      </c>
      <c r="P50" s="22">
        <v>123.71</v>
      </c>
      <c r="Q50" s="22">
        <v>123.19</v>
      </c>
      <c r="R50" s="22">
        <v>122.35</v>
      </c>
      <c r="S50" s="22">
        <v>119.29</v>
      </c>
      <c r="T50" s="22">
        <v>124.41</v>
      </c>
      <c r="U50" s="22">
        <v>136.4</v>
      </c>
      <c r="V50" s="22">
        <v>143.33000000000001</v>
      </c>
      <c r="W50" s="22">
        <v>137.36000000000001</v>
      </c>
      <c r="X50" s="22">
        <v>129.44999999999999</v>
      </c>
      <c r="Y50" s="22">
        <v>122.76</v>
      </c>
    </row>
    <row r="51" spans="1:25" ht="12" customHeight="1" x14ac:dyDescent="0.2">
      <c r="A51" s="35">
        <v>11</v>
      </c>
      <c r="B51" s="22">
        <v>107.89</v>
      </c>
      <c r="C51" s="22">
        <v>91.78</v>
      </c>
      <c r="D51" s="22">
        <v>86.77</v>
      </c>
      <c r="E51" s="22">
        <v>84.92</v>
      </c>
      <c r="F51" s="22">
        <v>85.35</v>
      </c>
      <c r="G51" s="22">
        <v>90.74</v>
      </c>
      <c r="H51" s="22">
        <v>113.02</v>
      </c>
      <c r="I51" s="22">
        <v>127.36</v>
      </c>
      <c r="J51" s="22">
        <v>138.9</v>
      </c>
      <c r="K51" s="22">
        <v>158.66999999999999</v>
      </c>
      <c r="L51" s="22">
        <v>155.97</v>
      </c>
      <c r="M51" s="22">
        <v>158.18</v>
      </c>
      <c r="N51" s="22">
        <v>144.77000000000001</v>
      </c>
      <c r="O51" s="22">
        <v>146.16</v>
      </c>
      <c r="P51" s="22">
        <v>145.56</v>
      </c>
      <c r="Q51" s="22">
        <v>140.52000000000001</v>
      </c>
      <c r="R51" s="22">
        <v>135.99</v>
      </c>
      <c r="S51" s="22">
        <v>132.13</v>
      </c>
      <c r="T51" s="22">
        <v>133.16</v>
      </c>
      <c r="U51" s="22">
        <v>145.72</v>
      </c>
      <c r="V51" s="22">
        <v>145.54</v>
      </c>
      <c r="W51" s="22">
        <v>146.91</v>
      </c>
      <c r="X51" s="22">
        <v>130.27000000000001</v>
      </c>
      <c r="Y51" s="22">
        <v>122.86</v>
      </c>
    </row>
    <row r="52" spans="1:25" ht="12" customHeight="1" x14ac:dyDescent="0.2">
      <c r="A52" s="35">
        <v>12</v>
      </c>
      <c r="B52" s="22">
        <v>106.52</v>
      </c>
      <c r="C52" s="22">
        <v>92.65</v>
      </c>
      <c r="D52" s="22">
        <v>89.3</v>
      </c>
      <c r="E52" s="22">
        <v>89.26</v>
      </c>
      <c r="F52" s="22">
        <v>90.41</v>
      </c>
      <c r="G52" s="22">
        <v>98.67</v>
      </c>
      <c r="H52" s="22">
        <v>113.16</v>
      </c>
      <c r="I52" s="22">
        <v>128.4</v>
      </c>
      <c r="J52" s="22">
        <v>137.11000000000001</v>
      </c>
      <c r="K52" s="22">
        <v>154.34</v>
      </c>
      <c r="L52" s="22">
        <v>156.37</v>
      </c>
      <c r="M52" s="22">
        <v>156.61000000000001</v>
      </c>
      <c r="N52" s="22">
        <v>143.18</v>
      </c>
      <c r="O52" s="22">
        <v>143.31</v>
      </c>
      <c r="P52" s="22">
        <v>141.41999999999999</v>
      </c>
      <c r="Q52" s="22">
        <v>134.63999999999999</v>
      </c>
      <c r="R52" s="22">
        <v>133.22999999999999</v>
      </c>
      <c r="S52" s="22">
        <v>132.03</v>
      </c>
      <c r="T52" s="22">
        <v>132.86000000000001</v>
      </c>
      <c r="U52" s="22">
        <v>143.77000000000001</v>
      </c>
      <c r="V52" s="22">
        <v>150.31</v>
      </c>
      <c r="W52" s="22">
        <v>144.69</v>
      </c>
      <c r="X52" s="22">
        <v>132.62</v>
      </c>
      <c r="Y52" s="22">
        <v>124.34</v>
      </c>
    </row>
    <row r="53" spans="1:25" ht="12" customHeight="1" x14ac:dyDescent="0.2">
      <c r="A53" s="35">
        <v>13</v>
      </c>
      <c r="B53" s="22">
        <v>105.28</v>
      </c>
      <c r="C53" s="22">
        <v>91.22</v>
      </c>
      <c r="D53" s="22">
        <v>89.7</v>
      </c>
      <c r="E53" s="22">
        <v>89.46</v>
      </c>
      <c r="F53" s="22">
        <v>90.32</v>
      </c>
      <c r="G53" s="22">
        <v>99.15</v>
      </c>
      <c r="H53" s="22">
        <v>110.62</v>
      </c>
      <c r="I53" s="22">
        <v>125.11</v>
      </c>
      <c r="J53" s="22">
        <v>133.69999999999999</v>
      </c>
      <c r="K53" s="22">
        <v>147.55000000000001</v>
      </c>
      <c r="L53" s="22">
        <v>147.63</v>
      </c>
      <c r="M53" s="22">
        <v>147.22999999999999</v>
      </c>
      <c r="N53" s="22">
        <v>140.44</v>
      </c>
      <c r="O53" s="22">
        <v>141.77000000000001</v>
      </c>
      <c r="P53" s="22">
        <v>140.9</v>
      </c>
      <c r="Q53" s="22">
        <v>137.72</v>
      </c>
      <c r="R53" s="22">
        <v>133.66999999999999</v>
      </c>
      <c r="S53" s="22">
        <v>131.27000000000001</v>
      </c>
      <c r="T53" s="22">
        <v>132.04</v>
      </c>
      <c r="U53" s="22">
        <v>136.83000000000001</v>
      </c>
      <c r="V53" s="22">
        <v>144.30000000000001</v>
      </c>
      <c r="W53" s="22">
        <v>146.56</v>
      </c>
      <c r="X53" s="22">
        <v>131.71</v>
      </c>
      <c r="Y53" s="22">
        <v>122</v>
      </c>
    </row>
    <row r="54" spans="1:25" ht="12" customHeight="1" x14ac:dyDescent="0.2">
      <c r="A54" s="35">
        <v>14</v>
      </c>
      <c r="B54" s="22">
        <v>104.27</v>
      </c>
      <c r="C54" s="22">
        <v>96.94</v>
      </c>
      <c r="D54" s="22">
        <v>93.58</v>
      </c>
      <c r="E54" s="22">
        <v>91.88</v>
      </c>
      <c r="F54" s="22">
        <v>93.73</v>
      </c>
      <c r="G54" s="22">
        <v>98.63</v>
      </c>
      <c r="H54" s="22">
        <v>108.71</v>
      </c>
      <c r="I54" s="22">
        <v>125.84</v>
      </c>
      <c r="J54" s="22">
        <v>136.11000000000001</v>
      </c>
      <c r="K54" s="22">
        <v>150.13</v>
      </c>
      <c r="L54" s="22">
        <v>148.96</v>
      </c>
      <c r="M54" s="22">
        <v>146.09</v>
      </c>
      <c r="N54" s="22">
        <v>142.22999999999999</v>
      </c>
      <c r="O54" s="22">
        <v>138.77000000000001</v>
      </c>
      <c r="P54" s="22">
        <v>137.05000000000001</v>
      </c>
      <c r="Q54" s="22">
        <v>134.26</v>
      </c>
      <c r="R54" s="22">
        <v>132.02000000000001</v>
      </c>
      <c r="S54" s="22">
        <v>129.59</v>
      </c>
      <c r="T54" s="22">
        <v>130.16999999999999</v>
      </c>
      <c r="U54" s="22">
        <v>133.74</v>
      </c>
      <c r="V54" s="22">
        <v>138.91</v>
      </c>
      <c r="W54" s="22">
        <v>143.54</v>
      </c>
      <c r="X54" s="22">
        <v>128.87</v>
      </c>
      <c r="Y54" s="22">
        <v>116.37</v>
      </c>
    </row>
    <row r="55" spans="1:25" ht="12" customHeight="1" x14ac:dyDescent="0.2">
      <c r="A55" s="35">
        <v>15</v>
      </c>
      <c r="B55" s="22">
        <v>115.85</v>
      </c>
      <c r="C55" s="22">
        <v>108.42</v>
      </c>
      <c r="D55" s="22">
        <v>99.51</v>
      </c>
      <c r="E55" s="22">
        <v>97.72</v>
      </c>
      <c r="F55" s="22">
        <v>97.65</v>
      </c>
      <c r="G55" s="22">
        <v>99.66</v>
      </c>
      <c r="H55" s="22">
        <v>102.42</v>
      </c>
      <c r="I55" s="22">
        <v>109.37</v>
      </c>
      <c r="J55" s="22">
        <v>115.07</v>
      </c>
      <c r="K55" s="22">
        <v>124.55</v>
      </c>
      <c r="L55" s="22">
        <v>129.33000000000001</v>
      </c>
      <c r="M55" s="22">
        <v>128.91999999999999</v>
      </c>
      <c r="N55" s="22">
        <v>125.01</v>
      </c>
      <c r="O55" s="22">
        <v>123.85</v>
      </c>
      <c r="P55" s="22">
        <v>120.32</v>
      </c>
      <c r="Q55" s="22">
        <v>118.86</v>
      </c>
      <c r="R55" s="22">
        <v>117.95</v>
      </c>
      <c r="S55" s="22">
        <v>117.25</v>
      </c>
      <c r="T55" s="22">
        <v>118.63</v>
      </c>
      <c r="U55" s="22">
        <v>126.95</v>
      </c>
      <c r="V55" s="22">
        <v>135.97</v>
      </c>
      <c r="W55" s="22">
        <v>132.54</v>
      </c>
      <c r="X55" s="22">
        <v>126.03</v>
      </c>
      <c r="Y55" s="22">
        <v>117.95</v>
      </c>
    </row>
    <row r="56" spans="1:25" ht="12" customHeight="1" x14ac:dyDescent="0.2">
      <c r="A56" s="35">
        <v>16</v>
      </c>
      <c r="B56" s="22">
        <v>113.68</v>
      </c>
      <c r="C56" s="22">
        <v>102.21</v>
      </c>
      <c r="D56" s="22">
        <v>93.35</v>
      </c>
      <c r="E56" s="22">
        <v>92.11</v>
      </c>
      <c r="F56" s="22">
        <v>92.11</v>
      </c>
      <c r="G56" s="22">
        <v>93.28</v>
      </c>
      <c r="H56" s="22">
        <v>96.12</v>
      </c>
      <c r="I56" s="22">
        <v>94.23</v>
      </c>
      <c r="J56" s="22">
        <v>107.42</v>
      </c>
      <c r="K56" s="22">
        <v>114.74</v>
      </c>
      <c r="L56" s="22">
        <v>119</v>
      </c>
      <c r="M56" s="22">
        <v>119.84</v>
      </c>
      <c r="N56" s="22">
        <v>118.64</v>
      </c>
      <c r="O56" s="22">
        <v>117.85</v>
      </c>
      <c r="P56" s="22">
        <v>117.14</v>
      </c>
      <c r="Q56" s="22">
        <v>116.95</v>
      </c>
      <c r="R56" s="22">
        <v>116.72</v>
      </c>
      <c r="S56" s="22">
        <v>115.26</v>
      </c>
      <c r="T56" s="22">
        <v>117.1</v>
      </c>
      <c r="U56" s="22">
        <v>127.94</v>
      </c>
      <c r="V56" s="22">
        <v>136.4</v>
      </c>
      <c r="W56" s="22">
        <v>131.93</v>
      </c>
      <c r="X56" s="22">
        <v>126.04</v>
      </c>
      <c r="Y56" s="22">
        <v>118.32</v>
      </c>
    </row>
    <row r="57" spans="1:25" ht="12" customHeight="1" x14ac:dyDescent="0.2">
      <c r="A57" s="35">
        <v>17</v>
      </c>
      <c r="B57" s="22">
        <v>110.84</v>
      </c>
      <c r="C57" s="22">
        <v>92.91</v>
      </c>
      <c r="D57" s="22">
        <v>89.53</v>
      </c>
      <c r="E57" s="22">
        <v>87.59</v>
      </c>
      <c r="F57" s="22">
        <v>87.73</v>
      </c>
      <c r="G57" s="22">
        <v>89.65</v>
      </c>
      <c r="H57" s="22">
        <v>109.99</v>
      </c>
      <c r="I57" s="22">
        <v>126.27</v>
      </c>
      <c r="J57" s="22">
        <v>135.83000000000001</v>
      </c>
      <c r="K57" s="22">
        <v>150.34</v>
      </c>
      <c r="L57" s="22">
        <v>149.65</v>
      </c>
      <c r="M57" s="22">
        <v>146.9</v>
      </c>
      <c r="N57" s="22">
        <v>142.81</v>
      </c>
      <c r="O57" s="22">
        <v>144.47</v>
      </c>
      <c r="P57" s="22">
        <v>144.26</v>
      </c>
      <c r="Q57" s="22">
        <v>139.33000000000001</v>
      </c>
      <c r="R57" s="22">
        <v>133.13999999999999</v>
      </c>
      <c r="S57" s="22">
        <v>130.16999999999999</v>
      </c>
      <c r="T57" s="22">
        <v>131.88999999999999</v>
      </c>
      <c r="U57" s="22">
        <v>137.93</v>
      </c>
      <c r="V57" s="22">
        <v>143.9</v>
      </c>
      <c r="W57" s="22">
        <v>145.75</v>
      </c>
      <c r="X57" s="22">
        <v>129.66999999999999</v>
      </c>
      <c r="Y57" s="22">
        <v>122.63</v>
      </c>
    </row>
    <row r="58" spans="1:25" x14ac:dyDescent="0.2">
      <c r="A58" s="35">
        <v>18</v>
      </c>
      <c r="B58" s="22">
        <v>110.42</v>
      </c>
      <c r="C58" s="22">
        <v>95.17</v>
      </c>
      <c r="D58" s="22">
        <v>89.09</v>
      </c>
      <c r="E58" s="22">
        <v>87.77</v>
      </c>
      <c r="F58" s="22">
        <v>89.09</v>
      </c>
      <c r="G58" s="22">
        <v>102.89</v>
      </c>
      <c r="H58" s="22">
        <v>118.64</v>
      </c>
      <c r="I58" s="22">
        <v>130.38</v>
      </c>
      <c r="J58" s="22">
        <v>137.47</v>
      </c>
      <c r="K58" s="22">
        <v>150</v>
      </c>
      <c r="L58" s="22">
        <v>150.1</v>
      </c>
      <c r="M58" s="22">
        <v>149.54</v>
      </c>
      <c r="N58" s="22">
        <v>145.35</v>
      </c>
      <c r="O58" s="22">
        <v>144.38999999999999</v>
      </c>
      <c r="P58" s="22">
        <v>142.65</v>
      </c>
      <c r="Q58" s="22">
        <v>138.88</v>
      </c>
      <c r="R58" s="22">
        <v>136.18</v>
      </c>
      <c r="S58" s="22">
        <v>134.19</v>
      </c>
      <c r="T58" s="22">
        <v>134.35</v>
      </c>
      <c r="U58" s="22">
        <v>136.75</v>
      </c>
      <c r="V58" s="22">
        <v>143.72</v>
      </c>
      <c r="W58" s="22">
        <v>147.69</v>
      </c>
      <c r="X58" s="22">
        <v>133.47999999999999</v>
      </c>
      <c r="Y58" s="22">
        <v>124.84</v>
      </c>
    </row>
    <row r="59" spans="1:25" ht="12" customHeight="1" x14ac:dyDescent="0.2">
      <c r="A59" s="35">
        <v>19</v>
      </c>
      <c r="B59" s="22">
        <v>105.95</v>
      </c>
      <c r="C59" s="22">
        <v>90.75</v>
      </c>
      <c r="D59" s="22">
        <v>87</v>
      </c>
      <c r="E59" s="22">
        <v>85.27</v>
      </c>
      <c r="F59" s="22">
        <v>86.36</v>
      </c>
      <c r="G59" s="22">
        <v>97.1</v>
      </c>
      <c r="H59" s="22">
        <v>110.9</v>
      </c>
      <c r="I59" s="22">
        <v>127.49</v>
      </c>
      <c r="J59" s="22">
        <v>138.88</v>
      </c>
      <c r="K59" s="22">
        <v>151.44</v>
      </c>
      <c r="L59" s="22">
        <v>153.44999999999999</v>
      </c>
      <c r="M59" s="22">
        <v>151.69</v>
      </c>
      <c r="N59" s="22">
        <v>149.94999999999999</v>
      </c>
      <c r="O59" s="22">
        <v>150.31</v>
      </c>
      <c r="P59" s="22">
        <v>150.52000000000001</v>
      </c>
      <c r="Q59" s="22">
        <v>148.19999999999999</v>
      </c>
      <c r="R59" s="22">
        <v>141.63999999999999</v>
      </c>
      <c r="S59" s="22">
        <v>138.44999999999999</v>
      </c>
      <c r="T59" s="22">
        <v>138.94999999999999</v>
      </c>
      <c r="U59" s="22">
        <v>145.37</v>
      </c>
      <c r="V59" s="22">
        <v>149.52000000000001</v>
      </c>
      <c r="W59" s="22">
        <v>151.09</v>
      </c>
      <c r="X59" s="22">
        <v>134.15</v>
      </c>
      <c r="Y59" s="22">
        <v>123.04</v>
      </c>
    </row>
    <row r="60" spans="1:25" ht="12" customHeight="1" x14ac:dyDescent="0.2">
      <c r="A60" s="35">
        <v>20</v>
      </c>
      <c r="B60" s="22">
        <v>100.15</v>
      </c>
      <c r="C60" s="22">
        <v>89.82</v>
      </c>
      <c r="D60" s="22">
        <v>87.07</v>
      </c>
      <c r="E60" s="22">
        <v>85.13</v>
      </c>
      <c r="F60" s="22">
        <v>86.88</v>
      </c>
      <c r="G60" s="22">
        <v>92.36</v>
      </c>
      <c r="H60" s="22">
        <v>104.73</v>
      </c>
      <c r="I60" s="22">
        <v>125.81</v>
      </c>
      <c r="J60" s="22">
        <v>137.69</v>
      </c>
      <c r="K60" s="22">
        <v>152.63999999999999</v>
      </c>
      <c r="L60" s="22">
        <v>154.79</v>
      </c>
      <c r="M60" s="22">
        <v>154.91</v>
      </c>
      <c r="N60" s="22">
        <v>152.09</v>
      </c>
      <c r="O60" s="22">
        <v>151.97</v>
      </c>
      <c r="P60" s="22">
        <v>152.88</v>
      </c>
      <c r="Q60" s="22">
        <v>149.72999999999999</v>
      </c>
      <c r="R60" s="22">
        <v>142.94</v>
      </c>
      <c r="S60" s="22">
        <v>139.06</v>
      </c>
      <c r="T60" s="22">
        <v>138.19999999999999</v>
      </c>
      <c r="U60" s="22">
        <v>146.19999999999999</v>
      </c>
      <c r="V60" s="22">
        <v>151.55000000000001</v>
      </c>
      <c r="W60" s="22">
        <v>152.44999999999999</v>
      </c>
      <c r="X60" s="22">
        <v>134.53</v>
      </c>
      <c r="Y60" s="22">
        <v>126.01</v>
      </c>
    </row>
    <row r="61" spans="1:25" ht="12" customHeight="1" x14ac:dyDescent="0.2">
      <c r="A61" s="35">
        <v>21</v>
      </c>
      <c r="B61" s="22">
        <v>106.9</v>
      </c>
      <c r="C61" s="22">
        <v>92.06</v>
      </c>
      <c r="D61" s="22">
        <v>84.35</v>
      </c>
      <c r="E61" s="22">
        <v>87.26</v>
      </c>
      <c r="F61" s="22">
        <v>91.61</v>
      </c>
      <c r="G61" s="22">
        <v>98.28</v>
      </c>
      <c r="H61" s="22">
        <v>115.25</v>
      </c>
      <c r="I61" s="22">
        <v>128.6</v>
      </c>
      <c r="J61" s="22">
        <v>137.04</v>
      </c>
      <c r="K61" s="22">
        <v>156.47</v>
      </c>
      <c r="L61" s="22">
        <v>156.5</v>
      </c>
      <c r="M61" s="22">
        <v>156.47</v>
      </c>
      <c r="N61" s="22">
        <v>151.09</v>
      </c>
      <c r="O61" s="22">
        <v>150.59</v>
      </c>
      <c r="P61" s="22">
        <v>148.1</v>
      </c>
      <c r="Q61" s="22">
        <v>139.88</v>
      </c>
      <c r="R61" s="22">
        <v>136.16</v>
      </c>
      <c r="S61" s="22">
        <v>135.71</v>
      </c>
      <c r="T61" s="22">
        <v>134.25</v>
      </c>
      <c r="U61" s="22">
        <v>136.97</v>
      </c>
      <c r="V61" s="22">
        <v>144.72</v>
      </c>
      <c r="W61" s="22">
        <v>154.25</v>
      </c>
      <c r="X61" s="22">
        <v>134.97999999999999</v>
      </c>
      <c r="Y61" s="22">
        <v>123.19</v>
      </c>
    </row>
    <row r="62" spans="1:25" x14ac:dyDescent="0.2">
      <c r="A62" s="35">
        <v>22</v>
      </c>
      <c r="B62" s="22">
        <v>122.18</v>
      </c>
      <c r="C62" s="22">
        <v>116.54</v>
      </c>
      <c r="D62" s="22">
        <v>110.57</v>
      </c>
      <c r="E62" s="22">
        <v>103.99</v>
      </c>
      <c r="F62" s="22">
        <v>102.41</v>
      </c>
      <c r="G62" s="22">
        <v>106.59</v>
      </c>
      <c r="H62" s="22">
        <v>105.71</v>
      </c>
      <c r="I62" s="22">
        <v>110.68</v>
      </c>
      <c r="J62" s="22">
        <v>121.13</v>
      </c>
      <c r="K62" s="22">
        <v>128.27000000000001</v>
      </c>
      <c r="L62" s="22">
        <v>137.85</v>
      </c>
      <c r="M62" s="22">
        <v>137.41999999999999</v>
      </c>
      <c r="N62" s="22">
        <v>130.61000000000001</v>
      </c>
      <c r="O62" s="22">
        <v>128.32</v>
      </c>
      <c r="P62" s="22">
        <v>127.82</v>
      </c>
      <c r="Q62" s="22">
        <v>126.97</v>
      </c>
      <c r="R62" s="22">
        <v>126.31</v>
      </c>
      <c r="S62" s="22">
        <v>124.6</v>
      </c>
      <c r="T62" s="22">
        <v>124.66</v>
      </c>
      <c r="U62" s="22">
        <v>132.57</v>
      </c>
      <c r="V62" s="22">
        <v>148.85</v>
      </c>
      <c r="W62" s="22">
        <v>136.22</v>
      </c>
      <c r="X62" s="22">
        <v>128.38</v>
      </c>
      <c r="Y62" s="22">
        <v>118.26</v>
      </c>
    </row>
    <row r="63" spans="1:25" ht="12" customHeight="1" x14ac:dyDescent="0.2">
      <c r="A63" s="35">
        <v>23</v>
      </c>
      <c r="B63" s="22">
        <v>117.17</v>
      </c>
      <c r="C63" s="22">
        <v>103.91</v>
      </c>
      <c r="D63" s="22">
        <v>96.17</v>
      </c>
      <c r="E63" s="22">
        <v>94.66</v>
      </c>
      <c r="F63" s="22">
        <v>94.77</v>
      </c>
      <c r="G63" s="22">
        <v>94.58</v>
      </c>
      <c r="H63" s="22">
        <v>104</v>
      </c>
      <c r="I63" s="22">
        <v>102.28</v>
      </c>
      <c r="J63" s="22">
        <v>106.46</v>
      </c>
      <c r="K63" s="22">
        <v>116.31</v>
      </c>
      <c r="L63" s="22">
        <v>119.65</v>
      </c>
      <c r="M63" s="22">
        <v>121.57</v>
      </c>
      <c r="N63" s="22">
        <v>120.98</v>
      </c>
      <c r="O63" s="22">
        <v>120.64</v>
      </c>
      <c r="P63" s="22">
        <v>120.78</v>
      </c>
      <c r="Q63" s="22">
        <v>119.86</v>
      </c>
      <c r="R63" s="22">
        <v>118.71</v>
      </c>
      <c r="S63" s="22">
        <v>117.81</v>
      </c>
      <c r="T63" s="22">
        <v>118.18</v>
      </c>
      <c r="U63" s="22">
        <v>129.87</v>
      </c>
      <c r="V63" s="22">
        <v>150.1</v>
      </c>
      <c r="W63" s="22">
        <v>137.79</v>
      </c>
      <c r="X63" s="22">
        <v>127.61</v>
      </c>
      <c r="Y63" s="22">
        <v>119.11</v>
      </c>
    </row>
    <row r="64" spans="1:25" ht="12" customHeight="1" x14ac:dyDescent="0.2">
      <c r="A64" s="35">
        <v>24</v>
      </c>
      <c r="B64" s="22">
        <v>121.16</v>
      </c>
      <c r="C64" s="22">
        <v>107.43</v>
      </c>
      <c r="D64" s="22">
        <v>104.42</v>
      </c>
      <c r="E64" s="22">
        <v>103.69</v>
      </c>
      <c r="F64" s="22">
        <v>103.46</v>
      </c>
      <c r="G64" s="22">
        <v>106.15</v>
      </c>
      <c r="H64" s="22">
        <v>124.71</v>
      </c>
      <c r="I64" s="22">
        <v>136.63</v>
      </c>
      <c r="J64" s="22">
        <v>156.81</v>
      </c>
      <c r="K64" s="22">
        <v>204.91</v>
      </c>
      <c r="L64" s="22">
        <v>222.79</v>
      </c>
      <c r="M64" s="22">
        <v>204.73</v>
      </c>
      <c r="N64" s="22">
        <v>179.26</v>
      </c>
      <c r="O64" s="22">
        <v>199.3</v>
      </c>
      <c r="P64" s="22">
        <v>178.87</v>
      </c>
      <c r="Q64" s="22">
        <v>164.39</v>
      </c>
      <c r="R64" s="22">
        <v>158.13999999999999</v>
      </c>
      <c r="S64" s="22">
        <v>150.22999999999999</v>
      </c>
      <c r="T64" s="22">
        <v>149.41</v>
      </c>
      <c r="U64" s="22">
        <v>163.36000000000001</v>
      </c>
      <c r="V64" s="22">
        <v>204.61</v>
      </c>
      <c r="W64" s="22">
        <v>204.56</v>
      </c>
      <c r="X64" s="22">
        <v>150.05000000000001</v>
      </c>
      <c r="Y64" s="22">
        <v>129.54</v>
      </c>
    </row>
    <row r="65" spans="1:25" ht="12" customHeight="1" x14ac:dyDescent="0.2">
      <c r="A65" s="35">
        <v>25</v>
      </c>
      <c r="B65" s="22">
        <v>111.39</v>
      </c>
      <c r="C65" s="22">
        <v>106.41</v>
      </c>
      <c r="D65" s="22">
        <v>103.88</v>
      </c>
      <c r="E65" s="22">
        <v>102.73</v>
      </c>
      <c r="F65" s="22">
        <v>105.6</v>
      </c>
      <c r="G65" s="22">
        <v>107.2</v>
      </c>
      <c r="H65" s="22">
        <v>109.72</v>
      </c>
      <c r="I65" s="22">
        <v>123.5</v>
      </c>
      <c r="J65" s="22">
        <v>132.71</v>
      </c>
      <c r="K65" s="22">
        <v>154</v>
      </c>
      <c r="L65" s="22">
        <v>158.19</v>
      </c>
      <c r="M65" s="22">
        <v>157.55000000000001</v>
      </c>
      <c r="N65" s="22">
        <v>149.96</v>
      </c>
      <c r="O65" s="22">
        <v>150.05000000000001</v>
      </c>
      <c r="P65" s="22">
        <v>148.97999999999999</v>
      </c>
      <c r="Q65" s="22">
        <v>136.94</v>
      </c>
      <c r="R65" s="22">
        <v>134.05000000000001</v>
      </c>
      <c r="S65" s="22">
        <v>131.88999999999999</v>
      </c>
      <c r="T65" s="22">
        <v>131.43</v>
      </c>
      <c r="U65" s="22">
        <v>131.81</v>
      </c>
      <c r="V65" s="22">
        <v>163.69999999999999</v>
      </c>
      <c r="W65" s="22">
        <v>161.94999999999999</v>
      </c>
      <c r="X65" s="22">
        <v>135.09</v>
      </c>
      <c r="Y65" s="22">
        <v>125.05</v>
      </c>
    </row>
    <row r="66" spans="1:25" ht="12" customHeight="1" x14ac:dyDescent="0.2">
      <c r="A66" s="35">
        <v>26</v>
      </c>
      <c r="B66" s="22">
        <v>104.56</v>
      </c>
      <c r="C66" s="22">
        <v>96.84</v>
      </c>
      <c r="D66" s="22">
        <v>92.52</v>
      </c>
      <c r="E66" s="22">
        <v>92.11</v>
      </c>
      <c r="F66" s="22">
        <v>95.14</v>
      </c>
      <c r="G66" s="22">
        <v>100.14</v>
      </c>
      <c r="H66" s="22">
        <v>104.97</v>
      </c>
      <c r="I66" s="22">
        <v>119.39</v>
      </c>
      <c r="J66" s="22">
        <v>135.93</v>
      </c>
      <c r="K66" s="22">
        <v>157.81</v>
      </c>
      <c r="L66" s="22">
        <v>157.97</v>
      </c>
      <c r="M66" s="22">
        <v>158.05000000000001</v>
      </c>
      <c r="N66" s="22">
        <v>152.32</v>
      </c>
      <c r="O66" s="22">
        <v>153.16</v>
      </c>
      <c r="P66" s="22">
        <v>147.63999999999999</v>
      </c>
      <c r="Q66" s="22">
        <v>137.08000000000001</v>
      </c>
      <c r="R66" s="22">
        <v>131.63</v>
      </c>
      <c r="S66" s="22">
        <v>126.57</v>
      </c>
      <c r="T66" s="22">
        <v>125.51</v>
      </c>
      <c r="U66" s="22">
        <v>129.86000000000001</v>
      </c>
      <c r="V66" s="22">
        <v>145.54</v>
      </c>
      <c r="W66" s="22">
        <v>155.68</v>
      </c>
      <c r="X66" s="22">
        <v>127.84</v>
      </c>
      <c r="Y66" s="22">
        <v>116.86</v>
      </c>
    </row>
    <row r="67" spans="1:25" ht="12" customHeight="1" x14ac:dyDescent="0.2">
      <c r="A67" s="35">
        <v>27</v>
      </c>
      <c r="B67" s="22">
        <v>105.95</v>
      </c>
      <c r="C67" s="22">
        <v>101.28</v>
      </c>
      <c r="D67" s="22">
        <v>95.45</v>
      </c>
      <c r="E67" s="22">
        <v>94.28</v>
      </c>
      <c r="F67" s="22">
        <v>99.15</v>
      </c>
      <c r="G67" s="22">
        <v>102.41</v>
      </c>
      <c r="H67" s="22">
        <v>104.94</v>
      </c>
      <c r="I67" s="22">
        <v>114.08</v>
      </c>
      <c r="J67" s="22">
        <v>136.19</v>
      </c>
      <c r="K67" s="22">
        <v>159.71</v>
      </c>
      <c r="L67" s="22">
        <v>159.93</v>
      </c>
      <c r="M67" s="22">
        <v>152.43</v>
      </c>
      <c r="N67" s="22">
        <v>137.66999999999999</v>
      </c>
      <c r="O67" s="22">
        <v>137.65</v>
      </c>
      <c r="P67" s="22">
        <v>140.07</v>
      </c>
      <c r="Q67" s="22">
        <v>135.13</v>
      </c>
      <c r="R67" s="22">
        <v>128.62</v>
      </c>
      <c r="S67" s="22">
        <v>124.92</v>
      </c>
      <c r="T67" s="22">
        <v>119.18</v>
      </c>
      <c r="U67" s="22">
        <v>130.59</v>
      </c>
      <c r="V67" s="22">
        <v>147.03</v>
      </c>
      <c r="W67" s="22">
        <v>151.83000000000001</v>
      </c>
      <c r="X67" s="22">
        <v>126.65</v>
      </c>
      <c r="Y67" s="22">
        <v>113.92</v>
      </c>
    </row>
    <row r="68" spans="1:25" ht="12" customHeight="1" x14ac:dyDescent="0.2">
      <c r="A68" s="35">
        <v>28</v>
      </c>
      <c r="B68" s="22">
        <v>103.75</v>
      </c>
      <c r="C68" s="22">
        <v>95.82</v>
      </c>
      <c r="D68" s="22">
        <v>90.71</v>
      </c>
      <c r="E68" s="22">
        <v>90.21</v>
      </c>
      <c r="F68" s="22">
        <v>91.83</v>
      </c>
      <c r="G68" s="22">
        <v>99.75</v>
      </c>
      <c r="H68" s="22">
        <v>102.77</v>
      </c>
      <c r="I68" s="22">
        <v>111.44</v>
      </c>
      <c r="J68" s="22">
        <v>123.53</v>
      </c>
      <c r="K68" s="22">
        <v>140.22</v>
      </c>
      <c r="L68" s="22">
        <v>143.44</v>
      </c>
      <c r="M68" s="22">
        <v>141.29</v>
      </c>
      <c r="N68" s="22">
        <v>137.34</v>
      </c>
      <c r="O68" s="22">
        <v>137.12</v>
      </c>
      <c r="P68" s="22">
        <v>133.65</v>
      </c>
      <c r="Q68" s="22">
        <v>127.01</v>
      </c>
      <c r="R68" s="22">
        <v>123.58</v>
      </c>
      <c r="S68" s="22">
        <v>118.64</v>
      </c>
      <c r="T68" s="22">
        <v>118.45</v>
      </c>
      <c r="U68" s="22">
        <v>120.23</v>
      </c>
      <c r="V68" s="22">
        <v>134.38999999999999</v>
      </c>
      <c r="W68" s="22">
        <v>142.87</v>
      </c>
      <c r="X68" s="22">
        <v>123.72</v>
      </c>
      <c r="Y68" s="22">
        <v>105.38</v>
      </c>
    </row>
    <row r="69" spans="1:25" ht="12" customHeight="1" x14ac:dyDescent="0.2">
      <c r="A69" s="35">
        <v>29</v>
      </c>
      <c r="B69" s="22">
        <v>106.65</v>
      </c>
      <c r="C69" s="22">
        <v>103.39</v>
      </c>
      <c r="D69" s="22">
        <v>97.12</v>
      </c>
      <c r="E69" s="22">
        <v>93.56</v>
      </c>
      <c r="F69" s="22">
        <v>92.55</v>
      </c>
      <c r="G69" s="22">
        <v>97.54</v>
      </c>
      <c r="H69" s="22">
        <v>102.86</v>
      </c>
      <c r="I69" s="22">
        <v>85.93</v>
      </c>
      <c r="J69" s="22">
        <v>106.74</v>
      </c>
      <c r="K69" s="22">
        <v>116.07</v>
      </c>
      <c r="L69" s="22">
        <v>123.51</v>
      </c>
      <c r="M69" s="22">
        <v>124.96</v>
      </c>
      <c r="N69" s="22">
        <v>119.42</v>
      </c>
      <c r="O69" s="22">
        <v>117.53</v>
      </c>
      <c r="P69" s="22">
        <v>117.15</v>
      </c>
      <c r="Q69" s="22">
        <v>116.07</v>
      </c>
      <c r="R69" s="22">
        <v>115.03</v>
      </c>
      <c r="S69" s="22">
        <v>113.25</v>
      </c>
      <c r="T69" s="22">
        <v>114.09</v>
      </c>
      <c r="U69" s="22">
        <v>119.19</v>
      </c>
      <c r="V69" s="22">
        <v>130.22999999999999</v>
      </c>
      <c r="W69" s="22">
        <v>129.57</v>
      </c>
      <c r="X69" s="22">
        <v>121.45</v>
      </c>
      <c r="Y69" s="22">
        <v>108.12</v>
      </c>
    </row>
    <row r="70" spans="1:25" ht="12" customHeight="1" x14ac:dyDescent="0.2">
      <c r="A70" s="35">
        <v>30</v>
      </c>
      <c r="B70" s="22">
        <v>104.6</v>
      </c>
      <c r="C70" s="22">
        <v>99.08</v>
      </c>
      <c r="D70" s="22">
        <v>93.14</v>
      </c>
      <c r="E70" s="22">
        <v>91.83</v>
      </c>
      <c r="F70" s="22">
        <v>91.87</v>
      </c>
      <c r="G70" s="22">
        <v>91.9</v>
      </c>
      <c r="H70" s="22">
        <v>95.6</v>
      </c>
      <c r="I70" s="22">
        <v>95.71</v>
      </c>
      <c r="J70" s="22">
        <v>102.37</v>
      </c>
      <c r="K70" s="22">
        <v>108.37</v>
      </c>
      <c r="L70" s="22">
        <v>116.18</v>
      </c>
      <c r="M70" s="22">
        <v>116.74</v>
      </c>
      <c r="N70" s="22">
        <v>116.4</v>
      </c>
      <c r="O70" s="22">
        <v>114.85</v>
      </c>
      <c r="P70" s="22">
        <v>114.51</v>
      </c>
      <c r="Q70" s="22">
        <v>112.27</v>
      </c>
      <c r="R70" s="22">
        <v>109.76</v>
      </c>
      <c r="S70" s="22">
        <v>108.15</v>
      </c>
      <c r="T70" s="22">
        <v>110.12</v>
      </c>
      <c r="U70" s="22">
        <v>118.63</v>
      </c>
      <c r="V70" s="22">
        <v>131.96</v>
      </c>
      <c r="W70" s="22">
        <v>130.78</v>
      </c>
      <c r="X70" s="22">
        <v>124.17</v>
      </c>
      <c r="Y70" s="22">
        <v>110.93</v>
      </c>
    </row>
    <row r="71" spans="1:25" ht="12" customHeight="1" x14ac:dyDescent="0.2">
      <c r="A71" s="35">
        <v>31</v>
      </c>
      <c r="B71" s="22">
        <v>102.93</v>
      </c>
      <c r="C71" s="22">
        <v>100.35</v>
      </c>
      <c r="D71" s="22">
        <v>92.11</v>
      </c>
      <c r="E71" s="22">
        <v>87.99</v>
      </c>
      <c r="F71" s="22">
        <v>91.32</v>
      </c>
      <c r="G71" s="22">
        <v>98.79</v>
      </c>
      <c r="H71" s="22">
        <v>103.78</v>
      </c>
      <c r="I71" s="22">
        <v>110.63</v>
      </c>
      <c r="J71" s="22">
        <v>129.36000000000001</v>
      </c>
      <c r="K71" s="22">
        <v>158.16</v>
      </c>
      <c r="L71" s="22">
        <v>158.79</v>
      </c>
      <c r="M71" s="22">
        <v>161.72999999999999</v>
      </c>
      <c r="N71" s="22">
        <v>157.77000000000001</v>
      </c>
      <c r="O71" s="22">
        <v>155.81</v>
      </c>
      <c r="P71" s="22">
        <v>148.41999999999999</v>
      </c>
      <c r="Q71" s="22">
        <v>141.77000000000001</v>
      </c>
      <c r="R71" s="22">
        <v>138.41999999999999</v>
      </c>
      <c r="S71" s="22">
        <v>132.32</v>
      </c>
      <c r="T71" s="22">
        <v>132.22</v>
      </c>
      <c r="U71" s="22">
        <v>134.12</v>
      </c>
      <c r="V71" s="22">
        <v>147.32</v>
      </c>
      <c r="W71" s="22">
        <v>152.38</v>
      </c>
      <c r="X71" s="22">
        <v>128</v>
      </c>
      <c r="Y71" s="22">
        <v>110.84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09" t="s">
        <v>14</v>
      </c>
      <c r="B73" s="110" t="s">
        <v>124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22.5" x14ac:dyDescent="0.2">
      <c r="A74" s="109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5">
        <v>1</v>
      </c>
      <c r="B75" s="22">
        <v>77.260000000000005</v>
      </c>
      <c r="C75" s="22">
        <v>73.2</v>
      </c>
      <c r="D75" s="22">
        <v>70.61</v>
      </c>
      <c r="E75" s="22">
        <v>67.56</v>
      </c>
      <c r="F75" s="22">
        <v>68.94</v>
      </c>
      <c r="G75" s="22">
        <v>69.38</v>
      </c>
      <c r="H75" s="22">
        <v>69.709999999999994</v>
      </c>
      <c r="I75" s="22">
        <v>73.27</v>
      </c>
      <c r="J75" s="22">
        <v>79.64</v>
      </c>
      <c r="K75" s="22">
        <v>84.65</v>
      </c>
      <c r="L75" s="22">
        <v>87.25</v>
      </c>
      <c r="M75" s="22">
        <v>87.71</v>
      </c>
      <c r="N75" s="22">
        <v>85.64</v>
      </c>
      <c r="O75" s="22">
        <v>84.98</v>
      </c>
      <c r="P75" s="22">
        <v>82.84</v>
      </c>
      <c r="Q75" s="22">
        <v>82.55</v>
      </c>
      <c r="R75" s="22">
        <v>80.69</v>
      </c>
      <c r="S75" s="22">
        <v>79.47</v>
      </c>
      <c r="T75" s="22">
        <v>83.05</v>
      </c>
      <c r="U75" s="22">
        <v>88.79</v>
      </c>
      <c r="V75" s="22">
        <v>92.07</v>
      </c>
      <c r="W75" s="22">
        <v>88.49</v>
      </c>
      <c r="X75" s="22">
        <v>85.19</v>
      </c>
      <c r="Y75" s="22">
        <v>77.88</v>
      </c>
    </row>
    <row r="76" spans="1:25" ht="12" customHeight="1" x14ac:dyDescent="0.2">
      <c r="A76" s="35">
        <v>2</v>
      </c>
      <c r="B76" s="22">
        <v>72.680000000000007</v>
      </c>
      <c r="C76" s="22">
        <v>65.59</v>
      </c>
      <c r="D76" s="22">
        <v>63.21</v>
      </c>
      <c r="E76" s="22">
        <v>61.99</v>
      </c>
      <c r="F76" s="22">
        <v>61.6</v>
      </c>
      <c r="G76" s="22">
        <v>61.29</v>
      </c>
      <c r="H76" s="22">
        <v>61.94</v>
      </c>
      <c r="I76" s="22">
        <v>61.42</v>
      </c>
      <c r="J76" s="22">
        <v>64.13</v>
      </c>
      <c r="K76" s="22">
        <v>73.59</v>
      </c>
      <c r="L76" s="22">
        <v>78.040000000000006</v>
      </c>
      <c r="M76" s="22">
        <v>79.92</v>
      </c>
      <c r="N76" s="22">
        <v>79.489999999999995</v>
      </c>
      <c r="O76" s="22">
        <v>78.58</v>
      </c>
      <c r="P76" s="22">
        <v>78.14</v>
      </c>
      <c r="Q76" s="22">
        <v>77.73</v>
      </c>
      <c r="R76" s="22">
        <v>77.36</v>
      </c>
      <c r="S76" s="22">
        <v>76.5</v>
      </c>
      <c r="T76" s="22">
        <v>79.680000000000007</v>
      </c>
      <c r="U76" s="22">
        <v>86.76</v>
      </c>
      <c r="V76" s="22">
        <v>87.23</v>
      </c>
      <c r="W76" s="22">
        <v>85.31</v>
      </c>
      <c r="X76" s="22">
        <v>81.45</v>
      </c>
      <c r="Y76" s="22">
        <v>74.27</v>
      </c>
    </row>
    <row r="77" spans="1:25" ht="12" customHeight="1" x14ac:dyDescent="0.2">
      <c r="A77" s="35">
        <v>3</v>
      </c>
      <c r="B77" s="22">
        <v>69.209999999999994</v>
      </c>
      <c r="C77" s="22">
        <v>65.040000000000006</v>
      </c>
      <c r="D77" s="22">
        <v>62.34</v>
      </c>
      <c r="E77" s="22">
        <v>62.91</v>
      </c>
      <c r="F77" s="22">
        <v>63.19</v>
      </c>
      <c r="G77" s="22">
        <v>62.66</v>
      </c>
      <c r="H77" s="22">
        <v>68.5</v>
      </c>
      <c r="I77" s="22">
        <v>82.05</v>
      </c>
      <c r="J77" s="22">
        <v>88.57</v>
      </c>
      <c r="K77" s="22">
        <v>96.45</v>
      </c>
      <c r="L77" s="22">
        <v>99.5</v>
      </c>
      <c r="M77" s="22">
        <v>99.01</v>
      </c>
      <c r="N77" s="22">
        <v>95.15</v>
      </c>
      <c r="O77" s="22">
        <v>94.99</v>
      </c>
      <c r="P77" s="22">
        <v>94.61</v>
      </c>
      <c r="Q77" s="22">
        <v>91.34</v>
      </c>
      <c r="R77" s="22">
        <v>87.91</v>
      </c>
      <c r="S77" s="22">
        <v>86.22</v>
      </c>
      <c r="T77" s="22">
        <v>85.65</v>
      </c>
      <c r="U77" s="22">
        <v>92.83</v>
      </c>
      <c r="V77" s="22">
        <v>99.16</v>
      </c>
      <c r="W77" s="22">
        <v>94.89</v>
      </c>
      <c r="X77" s="22">
        <v>84.63</v>
      </c>
      <c r="Y77" s="22">
        <v>74.709999999999994</v>
      </c>
    </row>
    <row r="78" spans="1:25" ht="12" customHeight="1" x14ac:dyDescent="0.2">
      <c r="A78" s="35">
        <v>4</v>
      </c>
      <c r="B78" s="22">
        <v>69.19</v>
      </c>
      <c r="C78" s="22">
        <v>63.62</v>
      </c>
      <c r="D78" s="22">
        <v>62.71</v>
      </c>
      <c r="E78" s="22">
        <v>61.73</v>
      </c>
      <c r="F78" s="22">
        <v>62.46</v>
      </c>
      <c r="G78" s="22">
        <v>63.45</v>
      </c>
      <c r="H78" s="22">
        <v>69.8</v>
      </c>
      <c r="I78" s="22">
        <v>82.68</v>
      </c>
      <c r="J78" s="22">
        <v>86.9</v>
      </c>
      <c r="K78" s="22">
        <v>95.15</v>
      </c>
      <c r="L78" s="22">
        <v>94.75</v>
      </c>
      <c r="M78" s="22">
        <v>94.21</v>
      </c>
      <c r="N78" s="22">
        <v>91.47</v>
      </c>
      <c r="O78" s="22">
        <v>91.48</v>
      </c>
      <c r="P78" s="22">
        <v>91.41</v>
      </c>
      <c r="Q78" s="22">
        <v>88.24</v>
      </c>
      <c r="R78" s="22">
        <v>85.96</v>
      </c>
      <c r="S78" s="22">
        <v>85.57</v>
      </c>
      <c r="T78" s="22">
        <v>85.3</v>
      </c>
      <c r="U78" s="22">
        <v>90.09</v>
      </c>
      <c r="V78" s="22">
        <v>96.08</v>
      </c>
      <c r="W78" s="22">
        <v>93.18</v>
      </c>
      <c r="X78" s="22">
        <v>84.21</v>
      </c>
      <c r="Y78" s="22">
        <v>76.66</v>
      </c>
    </row>
    <row r="79" spans="1:25" ht="12" customHeight="1" x14ac:dyDescent="0.2">
      <c r="A79" s="35">
        <v>5</v>
      </c>
      <c r="B79" s="22">
        <v>67.040000000000006</v>
      </c>
      <c r="C79" s="22">
        <v>62.97</v>
      </c>
      <c r="D79" s="22">
        <v>61.44</v>
      </c>
      <c r="E79" s="22">
        <v>60.82</v>
      </c>
      <c r="F79" s="22">
        <v>61.57</v>
      </c>
      <c r="G79" s="22">
        <v>63.72</v>
      </c>
      <c r="H79" s="22">
        <v>72.37</v>
      </c>
      <c r="I79" s="22">
        <v>82.69</v>
      </c>
      <c r="J79" s="22">
        <v>88.35</v>
      </c>
      <c r="K79" s="22">
        <v>93.84</v>
      </c>
      <c r="L79" s="22">
        <v>95.25</v>
      </c>
      <c r="M79" s="22">
        <v>94.18</v>
      </c>
      <c r="N79" s="22">
        <v>92.11</v>
      </c>
      <c r="O79" s="22">
        <v>93.22</v>
      </c>
      <c r="P79" s="22">
        <v>92.24</v>
      </c>
      <c r="Q79" s="22">
        <v>89.84</v>
      </c>
      <c r="R79" s="22">
        <v>87.65</v>
      </c>
      <c r="S79" s="22">
        <v>86.22</v>
      </c>
      <c r="T79" s="22">
        <v>85.74</v>
      </c>
      <c r="U79" s="22">
        <v>92.31</v>
      </c>
      <c r="V79" s="22">
        <v>97.32</v>
      </c>
      <c r="W79" s="22">
        <v>92.14</v>
      </c>
      <c r="X79" s="22">
        <v>85.52</v>
      </c>
      <c r="Y79" s="22">
        <v>75.38</v>
      </c>
    </row>
    <row r="80" spans="1:25" ht="12" customHeight="1" x14ac:dyDescent="0.2">
      <c r="A80" s="35">
        <v>6</v>
      </c>
      <c r="B80" s="22">
        <v>64.25</v>
      </c>
      <c r="C80" s="22">
        <v>60.82</v>
      </c>
      <c r="D80" s="22">
        <v>58.73</v>
      </c>
      <c r="E80" s="22">
        <v>57.84</v>
      </c>
      <c r="F80" s="22">
        <v>59.64</v>
      </c>
      <c r="G80" s="22">
        <v>63.46</v>
      </c>
      <c r="H80" s="22">
        <v>69.83</v>
      </c>
      <c r="I80" s="22">
        <v>83.44</v>
      </c>
      <c r="J80" s="22">
        <v>89.68</v>
      </c>
      <c r="K80" s="22">
        <v>99.82</v>
      </c>
      <c r="L80" s="22">
        <v>101.09</v>
      </c>
      <c r="M80" s="22">
        <v>93.68</v>
      </c>
      <c r="N80" s="22">
        <v>91.94</v>
      </c>
      <c r="O80" s="22">
        <v>92.2</v>
      </c>
      <c r="P80" s="22">
        <v>92.41</v>
      </c>
      <c r="Q80" s="22">
        <v>90.48</v>
      </c>
      <c r="R80" s="22">
        <v>87.77</v>
      </c>
      <c r="S80" s="22">
        <v>87.31</v>
      </c>
      <c r="T80" s="22">
        <v>88.14</v>
      </c>
      <c r="U80" s="22">
        <v>95.58</v>
      </c>
      <c r="V80" s="22">
        <v>95.74</v>
      </c>
      <c r="W80" s="22">
        <v>92.89</v>
      </c>
      <c r="X80" s="22">
        <v>87.54</v>
      </c>
      <c r="Y80" s="22">
        <v>77.56</v>
      </c>
    </row>
    <row r="81" spans="1:25" ht="12" customHeight="1" x14ac:dyDescent="0.2">
      <c r="A81" s="35">
        <v>7</v>
      </c>
      <c r="B81" s="22">
        <v>70.47</v>
      </c>
      <c r="C81" s="22">
        <v>67.099999999999994</v>
      </c>
      <c r="D81" s="22">
        <v>64.87</v>
      </c>
      <c r="E81" s="22">
        <v>64.290000000000006</v>
      </c>
      <c r="F81" s="22">
        <v>65.349999999999994</v>
      </c>
      <c r="G81" s="22">
        <v>69.06</v>
      </c>
      <c r="H81" s="22">
        <v>73.56</v>
      </c>
      <c r="I81" s="22">
        <v>83.34</v>
      </c>
      <c r="J81" s="22">
        <v>90.27</v>
      </c>
      <c r="K81" s="22">
        <v>102.31</v>
      </c>
      <c r="L81" s="22">
        <v>101.75</v>
      </c>
      <c r="M81" s="22">
        <v>98.86</v>
      </c>
      <c r="N81" s="22">
        <v>94.78</v>
      </c>
      <c r="O81" s="22">
        <v>93.87</v>
      </c>
      <c r="P81" s="22">
        <v>91.59</v>
      </c>
      <c r="Q81" s="22">
        <v>87.31</v>
      </c>
      <c r="R81" s="22">
        <v>86.36</v>
      </c>
      <c r="S81" s="22">
        <v>85.3</v>
      </c>
      <c r="T81" s="22">
        <v>84.85</v>
      </c>
      <c r="U81" s="22">
        <v>91.69</v>
      </c>
      <c r="V81" s="22">
        <v>98.91</v>
      </c>
      <c r="W81" s="22">
        <v>93.19</v>
      </c>
      <c r="X81" s="22">
        <v>85.11</v>
      </c>
      <c r="Y81" s="22">
        <v>77.33</v>
      </c>
    </row>
    <row r="82" spans="1:25" ht="12" customHeight="1" x14ac:dyDescent="0.2">
      <c r="A82" s="35">
        <v>8</v>
      </c>
      <c r="B82" s="22">
        <v>76.510000000000005</v>
      </c>
      <c r="C82" s="22">
        <v>72.58</v>
      </c>
      <c r="D82" s="22">
        <v>71.09</v>
      </c>
      <c r="E82" s="22">
        <v>67.67</v>
      </c>
      <c r="F82" s="22">
        <v>63.47</v>
      </c>
      <c r="G82" s="22">
        <v>62.77</v>
      </c>
      <c r="H82" s="22">
        <v>63.66</v>
      </c>
      <c r="I82" s="22">
        <v>70.569999999999993</v>
      </c>
      <c r="J82" s="22">
        <v>72.52</v>
      </c>
      <c r="K82" s="22">
        <v>79.569999999999993</v>
      </c>
      <c r="L82" s="22">
        <v>83.87</v>
      </c>
      <c r="M82" s="22">
        <v>84.23</v>
      </c>
      <c r="N82" s="22">
        <v>83.59</v>
      </c>
      <c r="O82" s="22">
        <v>82.89</v>
      </c>
      <c r="P82" s="22">
        <v>81.92</v>
      </c>
      <c r="Q82" s="22">
        <v>80.23</v>
      </c>
      <c r="R82" s="22">
        <v>78.150000000000006</v>
      </c>
      <c r="S82" s="22">
        <v>76.06</v>
      </c>
      <c r="T82" s="22">
        <v>79.180000000000007</v>
      </c>
      <c r="U82" s="22">
        <v>87.23</v>
      </c>
      <c r="V82" s="22">
        <v>91.61</v>
      </c>
      <c r="W82" s="22">
        <v>89.53</v>
      </c>
      <c r="X82" s="22">
        <v>85.87</v>
      </c>
      <c r="Y82" s="22">
        <v>76.58</v>
      </c>
    </row>
    <row r="83" spans="1:25" ht="12" customHeight="1" x14ac:dyDescent="0.2">
      <c r="A83" s="35">
        <v>9</v>
      </c>
      <c r="B83" s="22">
        <v>77.33</v>
      </c>
      <c r="C83" s="22">
        <v>73.59</v>
      </c>
      <c r="D83" s="22">
        <v>69.63</v>
      </c>
      <c r="E83" s="22">
        <v>68.400000000000006</v>
      </c>
      <c r="F83" s="22">
        <v>64.400000000000006</v>
      </c>
      <c r="G83" s="22">
        <v>63.81</v>
      </c>
      <c r="H83" s="22">
        <v>69.42</v>
      </c>
      <c r="I83" s="22">
        <v>71.62</v>
      </c>
      <c r="J83" s="22">
        <v>74.02</v>
      </c>
      <c r="K83" s="22">
        <v>78.540000000000006</v>
      </c>
      <c r="L83" s="22">
        <v>82.92</v>
      </c>
      <c r="M83" s="22">
        <v>83.63</v>
      </c>
      <c r="N83" s="22">
        <v>82.85</v>
      </c>
      <c r="O83" s="22">
        <v>81.55</v>
      </c>
      <c r="P83" s="22">
        <v>80.55</v>
      </c>
      <c r="Q83" s="22">
        <v>79.930000000000007</v>
      </c>
      <c r="R83" s="22">
        <v>79.040000000000006</v>
      </c>
      <c r="S83" s="22">
        <v>78.05</v>
      </c>
      <c r="T83" s="22">
        <v>80.459999999999994</v>
      </c>
      <c r="U83" s="22">
        <v>87.39</v>
      </c>
      <c r="V83" s="22">
        <v>92.44</v>
      </c>
      <c r="W83" s="22">
        <v>90.09</v>
      </c>
      <c r="X83" s="22">
        <v>85.36</v>
      </c>
      <c r="Y83" s="22">
        <v>77.67</v>
      </c>
    </row>
    <row r="84" spans="1:25" ht="12" customHeight="1" x14ac:dyDescent="0.2">
      <c r="A84" s="35">
        <v>10</v>
      </c>
      <c r="B84" s="22">
        <v>78.55</v>
      </c>
      <c r="C84" s="22">
        <v>70.88</v>
      </c>
      <c r="D84" s="22">
        <v>65.36</v>
      </c>
      <c r="E84" s="22">
        <v>63.41</v>
      </c>
      <c r="F84" s="22">
        <v>63.11</v>
      </c>
      <c r="G84" s="22">
        <v>63.33</v>
      </c>
      <c r="H84" s="22">
        <v>68.430000000000007</v>
      </c>
      <c r="I84" s="22">
        <v>73.34</v>
      </c>
      <c r="J84" s="22">
        <v>78</v>
      </c>
      <c r="K84" s="22">
        <v>83.53</v>
      </c>
      <c r="L84" s="22">
        <v>85.54</v>
      </c>
      <c r="M84" s="22">
        <v>85.88</v>
      </c>
      <c r="N84" s="22">
        <v>84.94</v>
      </c>
      <c r="O84" s="22">
        <v>84.35</v>
      </c>
      <c r="P84" s="22">
        <v>84.24</v>
      </c>
      <c r="Q84" s="22">
        <v>83.88</v>
      </c>
      <c r="R84" s="22">
        <v>83.31</v>
      </c>
      <c r="S84" s="22">
        <v>81.23</v>
      </c>
      <c r="T84" s="22">
        <v>84.72</v>
      </c>
      <c r="U84" s="22">
        <v>92.87</v>
      </c>
      <c r="V84" s="22">
        <v>97.6</v>
      </c>
      <c r="W84" s="22">
        <v>93.53</v>
      </c>
      <c r="X84" s="22">
        <v>88.15</v>
      </c>
      <c r="Y84" s="22">
        <v>83.59</v>
      </c>
    </row>
    <row r="85" spans="1:25" ht="12" customHeight="1" x14ac:dyDescent="0.2">
      <c r="A85" s="35">
        <v>11</v>
      </c>
      <c r="B85" s="22">
        <v>73.459999999999994</v>
      </c>
      <c r="C85" s="22">
        <v>62.49</v>
      </c>
      <c r="D85" s="22">
        <v>59.08</v>
      </c>
      <c r="E85" s="22">
        <v>57.82</v>
      </c>
      <c r="F85" s="22">
        <v>58.12</v>
      </c>
      <c r="G85" s="22">
        <v>61.79</v>
      </c>
      <c r="H85" s="22">
        <v>76.959999999999994</v>
      </c>
      <c r="I85" s="22">
        <v>86.72</v>
      </c>
      <c r="J85" s="22">
        <v>94.58</v>
      </c>
      <c r="K85" s="22">
        <v>108.04</v>
      </c>
      <c r="L85" s="22">
        <v>106.2</v>
      </c>
      <c r="M85" s="22">
        <v>107.7</v>
      </c>
      <c r="N85" s="22">
        <v>98.58</v>
      </c>
      <c r="O85" s="22">
        <v>99.52</v>
      </c>
      <c r="P85" s="22">
        <v>99.12</v>
      </c>
      <c r="Q85" s="22">
        <v>95.68</v>
      </c>
      <c r="R85" s="22">
        <v>92.6</v>
      </c>
      <c r="S85" s="22">
        <v>89.97</v>
      </c>
      <c r="T85" s="22">
        <v>90.67</v>
      </c>
      <c r="U85" s="22">
        <v>99.22</v>
      </c>
      <c r="V85" s="22">
        <v>99.1</v>
      </c>
      <c r="W85" s="22">
        <v>100.03</v>
      </c>
      <c r="X85" s="22">
        <v>88.71</v>
      </c>
      <c r="Y85" s="22">
        <v>83.65</v>
      </c>
    </row>
    <row r="86" spans="1:25" ht="12" customHeight="1" x14ac:dyDescent="0.2">
      <c r="A86" s="35">
        <v>12</v>
      </c>
      <c r="B86" s="22">
        <v>72.53</v>
      </c>
      <c r="C86" s="22">
        <v>63.08</v>
      </c>
      <c r="D86" s="22">
        <v>60.81</v>
      </c>
      <c r="E86" s="22">
        <v>60.78</v>
      </c>
      <c r="F86" s="22">
        <v>61.56</v>
      </c>
      <c r="G86" s="22">
        <v>67.180000000000007</v>
      </c>
      <c r="H86" s="22">
        <v>77.05</v>
      </c>
      <c r="I86" s="22">
        <v>87.43</v>
      </c>
      <c r="J86" s="22">
        <v>93.36</v>
      </c>
      <c r="K86" s="22">
        <v>105.09</v>
      </c>
      <c r="L86" s="22">
        <v>106.48</v>
      </c>
      <c r="M86" s="22">
        <v>106.64</v>
      </c>
      <c r="N86" s="22">
        <v>97.49</v>
      </c>
      <c r="O86" s="22">
        <v>97.58</v>
      </c>
      <c r="P86" s="22">
        <v>96.29</v>
      </c>
      <c r="Q86" s="22">
        <v>91.68</v>
      </c>
      <c r="R86" s="22">
        <v>90.72</v>
      </c>
      <c r="S86" s="22">
        <v>89.9</v>
      </c>
      <c r="T86" s="22">
        <v>90.46</v>
      </c>
      <c r="U86" s="22">
        <v>97.89</v>
      </c>
      <c r="V86" s="22">
        <v>102.35</v>
      </c>
      <c r="W86" s="22">
        <v>98.52</v>
      </c>
      <c r="X86" s="22">
        <v>90.3</v>
      </c>
      <c r="Y86" s="22">
        <v>84.67</v>
      </c>
    </row>
    <row r="87" spans="1:25" ht="12" customHeight="1" x14ac:dyDescent="0.2">
      <c r="A87" s="35">
        <v>13</v>
      </c>
      <c r="B87" s="22">
        <v>71.680000000000007</v>
      </c>
      <c r="C87" s="22">
        <v>62.11</v>
      </c>
      <c r="D87" s="22">
        <v>61.08</v>
      </c>
      <c r="E87" s="22">
        <v>60.92</v>
      </c>
      <c r="F87" s="22">
        <v>61.5</v>
      </c>
      <c r="G87" s="22">
        <v>67.510000000000005</v>
      </c>
      <c r="H87" s="22">
        <v>75.319999999999993</v>
      </c>
      <c r="I87" s="22">
        <v>85.19</v>
      </c>
      <c r="J87" s="22">
        <v>91.04</v>
      </c>
      <c r="K87" s="22">
        <v>100.47</v>
      </c>
      <c r="L87" s="22">
        <v>100.52</v>
      </c>
      <c r="M87" s="22">
        <v>100.25</v>
      </c>
      <c r="N87" s="22">
        <v>95.63</v>
      </c>
      <c r="O87" s="22">
        <v>96.53</v>
      </c>
      <c r="P87" s="22">
        <v>95.94</v>
      </c>
      <c r="Q87" s="22">
        <v>93.78</v>
      </c>
      <c r="R87" s="22">
        <v>91.01</v>
      </c>
      <c r="S87" s="22">
        <v>89.39</v>
      </c>
      <c r="T87" s="22">
        <v>89.91</v>
      </c>
      <c r="U87" s="22">
        <v>93.17</v>
      </c>
      <c r="V87" s="22">
        <v>98.25</v>
      </c>
      <c r="W87" s="22">
        <v>99.8</v>
      </c>
      <c r="X87" s="22">
        <v>89.68</v>
      </c>
      <c r="Y87" s="22">
        <v>83.07</v>
      </c>
    </row>
    <row r="88" spans="1:25" ht="12" customHeight="1" x14ac:dyDescent="0.2">
      <c r="A88" s="35">
        <v>14</v>
      </c>
      <c r="B88" s="22">
        <v>71</v>
      </c>
      <c r="C88" s="22">
        <v>66.010000000000005</v>
      </c>
      <c r="D88" s="22">
        <v>63.72</v>
      </c>
      <c r="E88" s="22">
        <v>62.56</v>
      </c>
      <c r="F88" s="22">
        <v>63.82</v>
      </c>
      <c r="G88" s="22">
        <v>67.16</v>
      </c>
      <c r="H88" s="22">
        <v>74.02</v>
      </c>
      <c r="I88" s="22">
        <v>85.68</v>
      </c>
      <c r="J88" s="22">
        <v>92.68</v>
      </c>
      <c r="K88" s="22">
        <v>102.22</v>
      </c>
      <c r="L88" s="22">
        <v>101.43</v>
      </c>
      <c r="M88" s="22">
        <v>99.47</v>
      </c>
      <c r="N88" s="22">
        <v>96.85</v>
      </c>
      <c r="O88" s="22">
        <v>94.49</v>
      </c>
      <c r="P88" s="22">
        <v>93.32</v>
      </c>
      <c r="Q88" s="22">
        <v>91.42</v>
      </c>
      <c r="R88" s="22">
        <v>89.89</v>
      </c>
      <c r="S88" s="22">
        <v>88.24</v>
      </c>
      <c r="T88" s="22">
        <v>88.64</v>
      </c>
      <c r="U88" s="22">
        <v>91.07</v>
      </c>
      <c r="V88" s="22">
        <v>94.59</v>
      </c>
      <c r="W88" s="22">
        <v>97.74</v>
      </c>
      <c r="X88" s="22">
        <v>87.75</v>
      </c>
      <c r="Y88" s="22">
        <v>79.23</v>
      </c>
    </row>
    <row r="89" spans="1:25" ht="12" customHeight="1" x14ac:dyDescent="0.2">
      <c r="A89" s="35">
        <v>15</v>
      </c>
      <c r="B89" s="22">
        <v>78.89</v>
      </c>
      <c r="C89" s="22">
        <v>73.819999999999993</v>
      </c>
      <c r="D89" s="22">
        <v>67.760000000000005</v>
      </c>
      <c r="E89" s="22">
        <v>66.540000000000006</v>
      </c>
      <c r="F89" s="22">
        <v>66.489999999999995</v>
      </c>
      <c r="G89" s="22">
        <v>67.86</v>
      </c>
      <c r="H89" s="22">
        <v>69.739999999999995</v>
      </c>
      <c r="I89" s="22">
        <v>74.47</v>
      </c>
      <c r="J89" s="22">
        <v>78.349999999999994</v>
      </c>
      <c r="K89" s="22">
        <v>84.8</v>
      </c>
      <c r="L89" s="22">
        <v>88.06</v>
      </c>
      <c r="M89" s="22">
        <v>87.78</v>
      </c>
      <c r="N89" s="22">
        <v>85.12</v>
      </c>
      <c r="O89" s="22">
        <v>84.33</v>
      </c>
      <c r="P89" s="22">
        <v>81.93</v>
      </c>
      <c r="Q89" s="22">
        <v>80.94</v>
      </c>
      <c r="R89" s="22">
        <v>80.31</v>
      </c>
      <c r="S89" s="22">
        <v>79.84</v>
      </c>
      <c r="T89" s="22">
        <v>80.77</v>
      </c>
      <c r="U89" s="22">
        <v>86.44</v>
      </c>
      <c r="V89" s="22">
        <v>92.59</v>
      </c>
      <c r="W89" s="22">
        <v>90.25</v>
      </c>
      <c r="X89" s="22">
        <v>85.81</v>
      </c>
      <c r="Y89" s="22">
        <v>80.319999999999993</v>
      </c>
    </row>
    <row r="90" spans="1:25" ht="12" customHeight="1" x14ac:dyDescent="0.2">
      <c r="A90" s="35">
        <v>16</v>
      </c>
      <c r="B90" s="22">
        <v>77.41</v>
      </c>
      <c r="C90" s="22">
        <v>69.599999999999994</v>
      </c>
      <c r="D90" s="22">
        <v>63.56</v>
      </c>
      <c r="E90" s="22">
        <v>62.72</v>
      </c>
      <c r="F90" s="22">
        <v>62.72</v>
      </c>
      <c r="G90" s="22">
        <v>63.52</v>
      </c>
      <c r="H90" s="22">
        <v>65.45</v>
      </c>
      <c r="I90" s="22">
        <v>64.16</v>
      </c>
      <c r="J90" s="22">
        <v>73.150000000000006</v>
      </c>
      <c r="K90" s="22">
        <v>78.13</v>
      </c>
      <c r="L90" s="22">
        <v>81.03</v>
      </c>
      <c r="M90" s="22">
        <v>81.599999999999994</v>
      </c>
      <c r="N90" s="22">
        <v>80.78</v>
      </c>
      <c r="O90" s="22">
        <v>80.239999999999995</v>
      </c>
      <c r="P90" s="22">
        <v>79.760000000000005</v>
      </c>
      <c r="Q90" s="22">
        <v>79.63</v>
      </c>
      <c r="R90" s="22">
        <v>79.47</v>
      </c>
      <c r="S90" s="22">
        <v>78.48</v>
      </c>
      <c r="T90" s="22">
        <v>79.739999999999995</v>
      </c>
      <c r="U90" s="22">
        <v>87.12</v>
      </c>
      <c r="V90" s="22">
        <v>92.88</v>
      </c>
      <c r="W90" s="22">
        <v>89.84</v>
      </c>
      <c r="X90" s="22">
        <v>85.82</v>
      </c>
      <c r="Y90" s="22">
        <v>80.56</v>
      </c>
    </row>
    <row r="91" spans="1:25" ht="12" customHeight="1" x14ac:dyDescent="0.2">
      <c r="A91" s="35">
        <v>17</v>
      </c>
      <c r="B91" s="22">
        <v>75.47</v>
      </c>
      <c r="C91" s="22">
        <v>63.26</v>
      </c>
      <c r="D91" s="22">
        <v>60.96</v>
      </c>
      <c r="E91" s="22">
        <v>59.64</v>
      </c>
      <c r="F91" s="22">
        <v>59.74</v>
      </c>
      <c r="G91" s="22">
        <v>61.04</v>
      </c>
      <c r="H91" s="22">
        <v>74.89</v>
      </c>
      <c r="I91" s="22">
        <v>85.98</v>
      </c>
      <c r="J91" s="22">
        <v>92.49</v>
      </c>
      <c r="K91" s="22">
        <v>102.37</v>
      </c>
      <c r="L91" s="22">
        <v>101.9</v>
      </c>
      <c r="M91" s="22">
        <v>100.03</v>
      </c>
      <c r="N91" s="22">
        <v>97.24</v>
      </c>
      <c r="O91" s="22">
        <v>98.37</v>
      </c>
      <c r="P91" s="22">
        <v>98.23</v>
      </c>
      <c r="Q91" s="22">
        <v>94.87</v>
      </c>
      <c r="R91" s="22">
        <v>90.66</v>
      </c>
      <c r="S91" s="22">
        <v>88.63</v>
      </c>
      <c r="T91" s="22">
        <v>89.8</v>
      </c>
      <c r="U91" s="22">
        <v>93.92</v>
      </c>
      <c r="V91" s="22">
        <v>97.98</v>
      </c>
      <c r="W91" s="22">
        <v>99.24</v>
      </c>
      <c r="X91" s="22">
        <v>88.29</v>
      </c>
      <c r="Y91" s="22">
        <v>83.5</v>
      </c>
    </row>
    <row r="92" spans="1:25" ht="12" customHeight="1" x14ac:dyDescent="0.2">
      <c r="A92" s="35">
        <v>18</v>
      </c>
      <c r="B92" s="22">
        <v>75.19</v>
      </c>
      <c r="C92" s="22">
        <v>64.8</v>
      </c>
      <c r="D92" s="22">
        <v>60.66</v>
      </c>
      <c r="E92" s="22">
        <v>59.76</v>
      </c>
      <c r="F92" s="22">
        <v>60.66</v>
      </c>
      <c r="G92" s="22">
        <v>70.06</v>
      </c>
      <c r="H92" s="22">
        <v>80.78</v>
      </c>
      <c r="I92" s="22">
        <v>88.78</v>
      </c>
      <c r="J92" s="22">
        <v>93.61</v>
      </c>
      <c r="K92" s="22">
        <v>102.14</v>
      </c>
      <c r="L92" s="22">
        <v>102.21</v>
      </c>
      <c r="M92" s="22">
        <v>101.82</v>
      </c>
      <c r="N92" s="22">
        <v>98.97</v>
      </c>
      <c r="O92" s="22">
        <v>98.32</v>
      </c>
      <c r="P92" s="22">
        <v>97.13</v>
      </c>
      <c r="Q92" s="22">
        <v>94.56</v>
      </c>
      <c r="R92" s="22">
        <v>92.73</v>
      </c>
      <c r="S92" s="22">
        <v>91.37</v>
      </c>
      <c r="T92" s="22">
        <v>91.48</v>
      </c>
      <c r="U92" s="22">
        <v>93.11</v>
      </c>
      <c r="V92" s="22">
        <v>97.86</v>
      </c>
      <c r="W92" s="22">
        <v>100.56</v>
      </c>
      <c r="X92" s="22">
        <v>90.88</v>
      </c>
      <c r="Y92" s="22">
        <v>85</v>
      </c>
    </row>
    <row r="93" spans="1:25" x14ac:dyDescent="0.2">
      <c r="A93" s="35">
        <v>19</v>
      </c>
      <c r="B93" s="22">
        <v>72.14</v>
      </c>
      <c r="C93" s="22">
        <v>61.79</v>
      </c>
      <c r="D93" s="22">
        <v>59.24</v>
      </c>
      <c r="E93" s="22">
        <v>58.06</v>
      </c>
      <c r="F93" s="22">
        <v>58.81</v>
      </c>
      <c r="G93" s="22">
        <v>66.12</v>
      </c>
      <c r="H93" s="22">
        <v>75.52</v>
      </c>
      <c r="I93" s="22">
        <v>86.81</v>
      </c>
      <c r="J93" s="22">
        <v>94.56</v>
      </c>
      <c r="K93" s="22">
        <v>103.12</v>
      </c>
      <c r="L93" s="22">
        <v>104.49</v>
      </c>
      <c r="M93" s="22">
        <v>103.29</v>
      </c>
      <c r="N93" s="22">
        <v>102.1</v>
      </c>
      <c r="O93" s="22">
        <v>102.35</v>
      </c>
      <c r="P93" s="22">
        <v>102.49</v>
      </c>
      <c r="Q93" s="22">
        <v>100.91</v>
      </c>
      <c r="R93" s="22">
        <v>96.44</v>
      </c>
      <c r="S93" s="22">
        <v>94.27</v>
      </c>
      <c r="T93" s="22">
        <v>94.61</v>
      </c>
      <c r="U93" s="22">
        <v>98.98</v>
      </c>
      <c r="V93" s="22">
        <v>101.81</v>
      </c>
      <c r="W93" s="22">
        <v>102.88</v>
      </c>
      <c r="X93" s="22">
        <v>91.34</v>
      </c>
      <c r="Y93" s="22">
        <v>83.78</v>
      </c>
    </row>
    <row r="94" spans="1:25" x14ac:dyDescent="0.2">
      <c r="A94" s="35">
        <v>20</v>
      </c>
      <c r="B94" s="22">
        <v>68.19</v>
      </c>
      <c r="C94" s="22">
        <v>61.16</v>
      </c>
      <c r="D94" s="22">
        <v>59.29</v>
      </c>
      <c r="E94" s="22">
        <v>57.97</v>
      </c>
      <c r="F94" s="22">
        <v>59.16</v>
      </c>
      <c r="G94" s="22">
        <v>62.89</v>
      </c>
      <c r="H94" s="22">
        <v>71.31</v>
      </c>
      <c r="I94" s="22">
        <v>85.67</v>
      </c>
      <c r="J94" s="22">
        <v>93.75</v>
      </c>
      <c r="K94" s="22">
        <v>103.93</v>
      </c>
      <c r="L94" s="22">
        <v>105.4</v>
      </c>
      <c r="M94" s="22">
        <v>105.48</v>
      </c>
      <c r="N94" s="22">
        <v>103.56</v>
      </c>
      <c r="O94" s="22">
        <v>103.48</v>
      </c>
      <c r="P94" s="22">
        <v>104.1</v>
      </c>
      <c r="Q94" s="22">
        <v>101.95</v>
      </c>
      <c r="R94" s="22">
        <v>97.33</v>
      </c>
      <c r="S94" s="22">
        <v>94.69</v>
      </c>
      <c r="T94" s="22">
        <v>94.1</v>
      </c>
      <c r="U94" s="22">
        <v>99.55</v>
      </c>
      <c r="V94" s="22">
        <v>103.19</v>
      </c>
      <c r="W94" s="22">
        <v>103.81</v>
      </c>
      <c r="X94" s="22">
        <v>91.6</v>
      </c>
      <c r="Y94" s="22">
        <v>85.8</v>
      </c>
    </row>
    <row r="95" spans="1:25" ht="12" customHeight="1" x14ac:dyDescent="0.2">
      <c r="A95" s="35">
        <v>21</v>
      </c>
      <c r="B95" s="22">
        <v>72.790000000000006</v>
      </c>
      <c r="C95" s="22">
        <v>62.69</v>
      </c>
      <c r="D95" s="22">
        <v>57.43</v>
      </c>
      <c r="E95" s="22">
        <v>59.42</v>
      </c>
      <c r="F95" s="22">
        <v>62.38</v>
      </c>
      <c r="G95" s="22">
        <v>66.92</v>
      </c>
      <c r="H95" s="22">
        <v>78.48</v>
      </c>
      <c r="I95" s="22">
        <v>87.57</v>
      </c>
      <c r="J95" s="22">
        <v>93.31</v>
      </c>
      <c r="K95" s="22">
        <v>106.54</v>
      </c>
      <c r="L95" s="22">
        <v>106.56</v>
      </c>
      <c r="M95" s="22">
        <v>106.54</v>
      </c>
      <c r="N95" s="22">
        <v>102.88</v>
      </c>
      <c r="O95" s="22">
        <v>102.54</v>
      </c>
      <c r="P95" s="22">
        <v>100.84</v>
      </c>
      <c r="Q95" s="22">
        <v>95.25</v>
      </c>
      <c r="R95" s="22">
        <v>92.71</v>
      </c>
      <c r="S95" s="22">
        <v>92.4</v>
      </c>
      <c r="T95" s="22">
        <v>91.41</v>
      </c>
      <c r="U95" s="22">
        <v>93.26</v>
      </c>
      <c r="V95" s="22">
        <v>98.54</v>
      </c>
      <c r="W95" s="22">
        <v>105.03</v>
      </c>
      <c r="X95" s="22">
        <v>91.91</v>
      </c>
      <c r="Y95" s="22">
        <v>83.88</v>
      </c>
    </row>
    <row r="96" spans="1:25" ht="12" customHeight="1" x14ac:dyDescent="0.2">
      <c r="A96" s="35">
        <v>22</v>
      </c>
      <c r="B96" s="22">
        <v>83.19</v>
      </c>
      <c r="C96" s="22">
        <v>79.349999999999994</v>
      </c>
      <c r="D96" s="22">
        <v>75.290000000000006</v>
      </c>
      <c r="E96" s="22">
        <v>70.81</v>
      </c>
      <c r="F96" s="22">
        <v>69.73</v>
      </c>
      <c r="G96" s="22">
        <v>72.58</v>
      </c>
      <c r="H96" s="22">
        <v>71.98</v>
      </c>
      <c r="I96" s="22">
        <v>75.36</v>
      </c>
      <c r="J96" s="22">
        <v>82.48</v>
      </c>
      <c r="K96" s="22">
        <v>87.34</v>
      </c>
      <c r="L96" s="22">
        <v>93.87</v>
      </c>
      <c r="M96" s="22">
        <v>93.57</v>
      </c>
      <c r="N96" s="22">
        <v>88.93</v>
      </c>
      <c r="O96" s="22">
        <v>87.37</v>
      </c>
      <c r="P96" s="22">
        <v>87.03</v>
      </c>
      <c r="Q96" s="22">
        <v>86.46</v>
      </c>
      <c r="R96" s="22">
        <v>86.01</v>
      </c>
      <c r="S96" s="22">
        <v>84.84</v>
      </c>
      <c r="T96" s="22">
        <v>84.88</v>
      </c>
      <c r="U96" s="22">
        <v>90.27</v>
      </c>
      <c r="V96" s="22">
        <v>101.35</v>
      </c>
      <c r="W96" s="22">
        <v>92.75</v>
      </c>
      <c r="X96" s="22">
        <v>87.42</v>
      </c>
      <c r="Y96" s="22">
        <v>80.52</v>
      </c>
    </row>
    <row r="97" spans="1:25" ht="12" customHeight="1" x14ac:dyDescent="0.2">
      <c r="A97" s="35">
        <v>23</v>
      </c>
      <c r="B97" s="22">
        <v>79.78</v>
      </c>
      <c r="C97" s="22">
        <v>70.75</v>
      </c>
      <c r="D97" s="22">
        <v>65.48</v>
      </c>
      <c r="E97" s="22">
        <v>64.459999999999994</v>
      </c>
      <c r="F97" s="22">
        <v>64.53</v>
      </c>
      <c r="G97" s="22">
        <v>64.400000000000006</v>
      </c>
      <c r="H97" s="22">
        <v>70.81</v>
      </c>
      <c r="I97" s="22">
        <v>69.64</v>
      </c>
      <c r="J97" s="22">
        <v>72.489999999999995</v>
      </c>
      <c r="K97" s="22">
        <v>79.2</v>
      </c>
      <c r="L97" s="22">
        <v>81.47</v>
      </c>
      <c r="M97" s="22">
        <v>82.78</v>
      </c>
      <c r="N97" s="22">
        <v>82.38</v>
      </c>
      <c r="O97" s="22">
        <v>82.15</v>
      </c>
      <c r="P97" s="22">
        <v>82.24</v>
      </c>
      <c r="Q97" s="22">
        <v>81.62</v>
      </c>
      <c r="R97" s="22">
        <v>80.83</v>
      </c>
      <c r="S97" s="22">
        <v>80.22</v>
      </c>
      <c r="T97" s="22">
        <v>80.47</v>
      </c>
      <c r="U97" s="22">
        <v>88.43</v>
      </c>
      <c r="V97" s="22">
        <v>102.2</v>
      </c>
      <c r="W97" s="22">
        <v>93.83</v>
      </c>
      <c r="X97" s="22">
        <v>86.89</v>
      </c>
      <c r="Y97" s="22">
        <v>81.099999999999994</v>
      </c>
    </row>
    <row r="98" spans="1:25" ht="12" customHeight="1" x14ac:dyDescent="0.2">
      <c r="A98" s="35">
        <v>24</v>
      </c>
      <c r="B98" s="22">
        <v>82.5</v>
      </c>
      <c r="C98" s="22">
        <v>73.150000000000006</v>
      </c>
      <c r="D98" s="22">
        <v>71.099999999999994</v>
      </c>
      <c r="E98" s="22">
        <v>70.61</v>
      </c>
      <c r="F98" s="22">
        <v>70.45</v>
      </c>
      <c r="G98" s="22">
        <v>72.28</v>
      </c>
      <c r="H98" s="22">
        <v>84.92</v>
      </c>
      <c r="I98" s="22">
        <v>93.03</v>
      </c>
      <c r="J98" s="22">
        <v>106.77</v>
      </c>
      <c r="K98" s="22">
        <v>139.52000000000001</v>
      </c>
      <c r="L98" s="22">
        <v>151.69999999999999</v>
      </c>
      <c r="M98" s="22">
        <v>139.41</v>
      </c>
      <c r="N98" s="22">
        <v>122.06</v>
      </c>
      <c r="O98" s="22">
        <v>135.71</v>
      </c>
      <c r="P98" s="22">
        <v>121.8</v>
      </c>
      <c r="Q98" s="22">
        <v>111.94</v>
      </c>
      <c r="R98" s="22">
        <v>107.68</v>
      </c>
      <c r="S98" s="22">
        <v>102.29</v>
      </c>
      <c r="T98" s="22">
        <v>101.74</v>
      </c>
      <c r="U98" s="22">
        <v>111.24</v>
      </c>
      <c r="V98" s="22">
        <v>139.32</v>
      </c>
      <c r="W98" s="22">
        <v>139.29</v>
      </c>
      <c r="X98" s="22">
        <v>102.17</v>
      </c>
      <c r="Y98" s="22">
        <v>88.21</v>
      </c>
    </row>
    <row r="99" spans="1:25" ht="12" customHeight="1" x14ac:dyDescent="0.2">
      <c r="A99" s="35">
        <v>25</v>
      </c>
      <c r="B99" s="22">
        <v>75.849999999999994</v>
      </c>
      <c r="C99" s="22">
        <v>72.459999999999994</v>
      </c>
      <c r="D99" s="22">
        <v>70.73</v>
      </c>
      <c r="E99" s="22">
        <v>69.95</v>
      </c>
      <c r="F99" s="22">
        <v>71.91</v>
      </c>
      <c r="G99" s="22">
        <v>73</v>
      </c>
      <c r="H99" s="22">
        <v>74.709999999999994</v>
      </c>
      <c r="I99" s="22">
        <v>84.09</v>
      </c>
      <c r="J99" s="22">
        <v>90.36</v>
      </c>
      <c r="K99" s="22">
        <v>104.86</v>
      </c>
      <c r="L99" s="22">
        <v>107.71</v>
      </c>
      <c r="M99" s="22">
        <v>107.27</v>
      </c>
      <c r="N99" s="22">
        <v>102.11</v>
      </c>
      <c r="O99" s="22">
        <v>102.17</v>
      </c>
      <c r="P99" s="22">
        <v>101.44</v>
      </c>
      <c r="Q99" s="22">
        <v>93.25</v>
      </c>
      <c r="R99" s="22">
        <v>91.27</v>
      </c>
      <c r="S99" s="22">
        <v>89.81</v>
      </c>
      <c r="T99" s="22">
        <v>89.49</v>
      </c>
      <c r="U99" s="22">
        <v>89.75</v>
      </c>
      <c r="V99" s="22">
        <v>111.46</v>
      </c>
      <c r="W99" s="22">
        <v>110.27</v>
      </c>
      <c r="X99" s="22">
        <v>91.98</v>
      </c>
      <c r="Y99" s="22">
        <v>85.15</v>
      </c>
    </row>
    <row r="100" spans="1:25" ht="12" customHeight="1" x14ac:dyDescent="0.2">
      <c r="A100" s="35">
        <v>26</v>
      </c>
      <c r="B100" s="22">
        <v>71.2</v>
      </c>
      <c r="C100" s="22">
        <v>65.94</v>
      </c>
      <c r="D100" s="22">
        <v>63</v>
      </c>
      <c r="E100" s="22">
        <v>62.72</v>
      </c>
      <c r="F100" s="22">
        <v>64.78</v>
      </c>
      <c r="G100" s="22">
        <v>68.180000000000007</v>
      </c>
      <c r="H100" s="22">
        <v>71.48</v>
      </c>
      <c r="I100" s="22">
        <v>81.3</v>
      </c>
      <c r="J100" s="22">
        <v>92.55</v>
      </c>
      <c r="K100" s="22">
        <v>107.46</v>
      </c>
      <c r="L100" s="22">
        <v>107.56</v>
      </c>
      <c r="M100" s="22">
        <v>107.62</v>
      </c>
      <c r="N100" s="22">
        <v>103.72</v>
      </c>
      <c r="O100" s="22">
        <v>104.29</v>
      </c>
      <c r="P100" s="22">
        <v>100.53</v>
      </c>
      <c r="Q100" s="22">
        <v>93.34</v>
      </c>
      <c r="R100" s="22">
        <v>89.63</v>
      </c>
      <c r="S100" s="22">
        <v>86.19</v>
      </c>
      <c r="T100" s="22">
        <v>85.46</v>
      </c>
      <c r="U100" s="22">
        <v>88.42</v>
      </c>
      <c r="V100" s="22">
        <v>99.1</v>
      </c>
      <c r="W100" s="22">
        <v>106</v>
      </c>
      <c r="X100" s="22">
        <v>87.05</v>
      </c>
      <c r="Y100" s="22">
        <v>79.569999999999993</v>
      </c>
    </row>
    <row r="101" spans="1:25" ht="12" customHeight="1" x14ac:dyDescent="0.2">
      <c r="A101" s="35">
        <v>27</v>
      </c>
      <c r="B101" s="22">
        <v>72.150000000000006</v>
      </c>
      <c r="C101" s="22">
        <v>68.959999999999994</v>
      </c>
      <c r="D101" s="22">
        <v>65</v>
      </c>
      <c r="E101" s="22">
        <v>64.2</v>
      </c>
      <c r="F101" s="22">
        <v>67.510000000000005</v>
      </c>
      <c r="G101" s="22">
        <v>69.739999999999995</v>
      </c>
      <c r="H101" s="22">
        <v>71.45</v>
      </c>
      <c r="I101" s="22">
        <v>77.680000000000007</v>
      </c>
      <c r="J101" s="22">
        <v>92.73</v>
      </c>
      <c r="K101" s="22">
        <v>108.75</v>
      </c>
      <c r="L101" s="22">
        <v>108.89</v>
      </c>
      <c r="M101" s="22">
        <v>103.79</v>
      </c>
      <c r="N101" s="22">
        <v>93.74</v>
      </c>
      <c r="O101" s="22">
        <v>93.73</v>
      </c>
      <c r="P101" s="22">
        <v>95.38</v>
      </c>
      <c r="Q101" s="22">
        <v>92.01</v>
      </c>
      <c r="R101" s="22">
        <v>87.58</v>
      </c>
      <c r="S101" s="22">
        <v>85.06</v>
      </c>
      <c r="T101" s="22">
        <v>81.150000000000006</v>
      </c>
      <c r="U101" s="22">
        <v>88.92</v>
      </c>
      <c r="V101" s="22">
        <v>100.11</v>
      </c>
      <c r="W101" s="22">
        <v>103.39</v>
      </c>
      <c r="X101" s="22">
        <v>86.24</v>
      </c>
      <c r="Y101" s="22">
        <v>77.569999999999993</v>
      </c>
    </row>
    <row r="102" spans="1:25" ht="12" customHeight="1" x14ac:dyDescent="0.2">
      <c r="A102" s="35">
        <v>28</v>
      </c>
      <c r="B102" s="22">
        <v>70.64</v>
      </c>
      <c r="C102" s="22">
        <v>65.25</v>
      </c>
      <c r="D102" s="22">
        <v>61.77</v>
      </c>
      <c r="E102" s="22">
        <v>61.43</v>
      </c>
      <c r="F102" s="22">
        <v>62.53</v>
      </c>
      <c r="G102" s="22">
        <v>67.92</v>
      </c>
      <c r="H102" s="22">
        <v>69.98</v>
      </c>
      <c r="I102" s="22">
        <v>75.88</v>
      </c>
      <c r="J102" s="22">
        <v>84.12</v>
      </c>
      <c r="K102" s="22">
        <v>95.48</v>
      </c>
      <c r="L102" s="22">
        <v>97.67</v>
      </c>
      <c r="M102" s="22">
        <v>96.2</v>
      </c>
      <c r="N102" s="22">
        <v>93.52</v>
      </c>
      <c r="O102" s="22">
        <v>93.37</v>
      </c>
      <c r="P102" s="22">
        <v>91.01</v>
      </c>
      <c r="Q102" s="22">
        <v>86.48</v>
      </c>
      <c r="R102" s="22">
        <v>84.15</v>
      </c>
      <c r="S102" s="22">
        <v>80.790000000000006</v>
      </c>
      <c r="T102" s="22">
        <v>80.650000000000006</v>
      </c>
      <c r="U102" s="22">
        <v>81.86</v>
      </c>
      <c r="V102" s="22">
        <v>91.51</v>
      </c>
      <c r="W102" s="22">
        <v>97.28</v>
      </c>
      <c r="X102" s="22">
        <v>84.24</v>
      </c>
      <c r="Y102" s="22">
        <v>71.760000000000005</v>
      </c>
    </row>
    <row r="103" spans="1:25" ht="12" customHeight="1" x14ac:dyDescent="0.2">
      <c r="A103" s="35">
        <v>29</v>
      </c>
      <c r="B103" s="22">
        <v>72.62</v>
      </c>
      <c r="C103" s="22">
        <v>70.400000000000006</v>
      </c>
      <c r="D103" s="22">
        <v>66.13</v>
      </c>
      <c r="E103" s="22">
        <v>63.7</v>
      </c>
      <c r="F103" s="22">
        <v>63.02</v>
      </c>
      <c r="G103" s="22">
        <v>66.41</v>
      </c>
      <c r="H103" s="22">
        <v>70.040000000000006</v>
      </c>
      <c r="I103" s="22">
        <v>58.51</v>
      </c>
      <c r="J103" s="22">
        <v>72.680000000000007</v>
      </c>
      <c r="K103" s="22">
        <v>79.03</v>
      </c>
      <c r="L103" s="22">
        <v>84.1</v>
      </c>
      <c r="M103" s="22">
        <v>85.09</v>
      </c>
      <c r="N103" s="22">
        <v>81.31</v>
      </c>
      <c r="O103" s="22">
        <v>80.03</v>
      </c>
      <c r="P103" s="22">
        <v>79.77</v>
      </c>
      <c r="Q103" s="22">
        <v>79.03</v>
      </c>
      <c r="R103" s="22">
        <v>78.319999999999993</v>
      </c>
      <c r="S103" s="22">
        <v>77.11</v>
      </c>
      <c r="T103" s="22">
        <v>77.680000000000007</v>
      </c>
      <c r="U103" s="22">
        <v>81.16</v>
      </c>
      <c r="V103" s="22">
        <v>88.67</v>
      </c>
      <c r="W103" s="22">
        <v>88.22</v>
      </c>
      <c r="X103" s="22">
        <v>82.7</v>
      </c>
      <c r="Y103" s="22">
        <v>73.62</v>
      </c>
    </row>
    <row r="104" spans="1:25" ht="11.25" customHeight="1" x14ac:dyDescent="0.2">
      <c r="A104" s="35">
        <v>30</v>
      </c>
      <c r="B104" s="22">
        <v>71.23</v>
      </c>
      <c r="C104" s="22">
        <v>67.459999999999994</v>
      </c>
      <c r="D104" s="22">
        <v>63.42</v>
      </c>
      <c r="E104" s="22">
        <v>62.53</v>
      </c>
      <c r="F104" s="22">
        <v>62.56</v>
      </c>
      <c r="G104" s="22">
        <v>62.58</v>
      </c>
      <c r="H104" s="22">
        <v>65.099999999999994</v>
      </c>
      <c r="I104" s="22">
        <v>65.17</v>
      </c>
      <c r="J104" s="22">
        <v>69.7</v>
      </c>
      <c r="K104" s="22">
        <v>73.790000000000006</v>
      </c>
      <c r="L104" s="22">
        <v>79.11</v>
      </c>
      <c r="M104" s="22">
        <v>79.489999999999995</v>
      </c>
      <c r="N104" s="22">
        <v>79.260000000000005</v>
      </c>
      <c r="O104" s="22">
        <v>78.2</v>
      </c>
      <c r="P104" s="22">
        <v>77.97</v>
      </c>
      <c r="Q104" s="22">
        <v>76.45</v>
      </c>
      <c r="R104" s="22">
        <v>74.739999999999995</v>
      </c>
      <c r="S104" s="22">
        <v>73.64</v>
      </c>
      <c r="T104" s="22">
        <v>74.98</v>
      </c>
      <c r="U104" s="22">
        <v>80.77</v>
      </c>
      <c r="V104" s="22">
        <v>89.85</v>
      </c>
      <c r="W104" s="22">
        <v>89.05</v>
      </c>
      <c r="X104" s="22">
        <v>84.55</v>
      </c>
      <c r="Y104" s="22">
        <v>75.53</v>
      </c>
    </row>
    <row r="105" spans="1:25" ht="12" customHeight="1" x14ac:dyDescent="0.2">
      <c r="A105" s="35">
        <v>31</v>
      </c>
      <c r="B105" s="22">
        <v>70.09</v>
      </c>
      <c r="C105" s="22">
        <v>68.33</v>
      </c>
      <c r="D105" s="22">
        <v>62.72</v>
      </c>
      <c r="E105" s="22">
        <v>59.91</v>
      </c>
      <c r="F105" s="22">
        <v>62.18</v>
      </c>
      <c r="G105" s="22">
        <v>67.27</v>
      </c>
      <c r="H105" s="22">
        <v>70.66</v>
      </c>
      <c r="I105" s="22">
        <v>75.33</v>
      </c>
      <c r="J105" s="22">
        <v>88.08</v>
      </c>
      <c r="K105" s="22">
        <v>107.69</v>
      </c>
      <c r="L105" s="22">
        <v>108.12</v>
      </c>
      <c r="M105" s="22">
        <v>110.13</v>
      </c>
      <c r="N105" s="22">
        <v>107.43</v>
      </c>
      <c r="O105" s="22">
        <v>106.1</v>
      </c>
      <c r="P105" s="22">
        <v>101.06</v>
      </c>
      <c r="Q105" s="22">
        <v>96.53</v>
      </c>
      <c r="R105" s="22">
        <v>94.26</v>
      </c>
      <c r="S105" s="22">
        <v>90.1</v>
      </c>
      <c r="T105" s="22">
        <v>90.03</v>
      </c>
      <c r="U105" s="22">
        <v>91.33</v>
      </c>
      <c r="V105" s="22">
        <v>100.31</v>
      </c>
      <c r="W105" s="22">
        <v>103.76</v>
      </c>
      <c r="X105" s="22">
        <v>87.16</v>
      </c>
      <c r="Y105" s="22">
        <v>75.47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09" t="s">
        <v>14</v>
      </c>
      <c r="B107" s="110" t="s">
        <v>125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22.5" x14ac:dyDescent="0.2">
      <c r="A108" s="109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5">
        <v>1</v>
      </c>
      <c r="B109" s="22">
        <v>45.26</v>
      </c>
      <c r="C109" s="22">
        <v>42.88</v>
      </c>
      <c r="D109" s="22">
        <v>41.36</v>
      </c>
      <c r="E109" s="22">
        <v>39.57</v>
      </c>
      <c r="F109" s="22">
        <v>40.380000000000003</v>
      </c>
      <c r="G109" s="22">
        <v>40.64</v>
      </c>
      <c r="H109" s="22">
        <v>40.840000000000003</v>
      </c>
      <c r="I109" s="22">
        <v>42.92</v>
      </c>
      <c r="J109" s="22">
        <v>46.65</v>
      </c>
      <c r="K109" s="22">
        <v>49.59</v>
      </c>
      <c r="L109" s="22">
        <v>51.11</v>
      </c>
      <c r="M109" s="22">
        <v>51.38</v>
      </c>
      <c r="N109" s="22">
        <v>50.17</v>
      </c>
      <c r="O109" s="22">
        <v>49.78</v>
      </c>
      <c r="P109" s="22">
        <v>48.53</v>
      </c>
      <c r="Q109" s="22">
        <v>48.35</v>
      </c>
      <c r="R109" s="22">
        <v>47.27</v>
      </c>
      <c r="S109" s="22">
        <v>46.55</v>
      </c>
      <c r="T109" s="22">
        <v>48.65</v>
      </c>
      <c r="U109" s="22">
        <v>52.01</v>
      </c>
      <c r="V109" s="22">
        <v>53.93</v>
      </c>
      <c r="W109" s="22">
        <v>51.84</v>
      </c>
      <c r="X109" s="22">
        <v>49.9</v>
      </c>
      <c r="Y109" s="22">
        <v>45.62</v>
      </c>
    </row>
    <row r="110" spans="1:25" ht="12" customHeight="1" x14ac:dyDescent="0.2">
      <c r="A110" s="35">
        <v>2</v>
      </c>
      <c r="B110" s="22">
        <v>42.57</v>
      </c>
      <c r="C110" s="22">
        <v>38.42</v>
      </c>
      <c r="D110" s="22">
        <v>37.03</v>
      </c>
      <c r="E110" s="22">
        <v>36.31</v>
      </c>
      <c r="F110" s="22">
        <v>36.08</v>
      </c>
      <c r="G110" s="22">
        <v>35.9</v>
      </c>
      <c r="H110" s="22">
        <v>36.28</v>
      </c>
      <c r="I110" s="22">
        <v>35.979999999999997</v>
      </c>
      <c r="J110" s="22">
        <v>37.57</v>
      </c>
      <c r="K110" s="22">
        <v>43.11</v>
      </c>
      <c r="L110" s="22">
        <v>45.71</v>
      </c>
      <c r="M110" s="22">
        <v>46.82</v>
      </c>
      <c r="N110" s="22">
        <v>46.56</v>
      </c>
      <c r="O110" s="22">
        <v>46.03</v>
      </c>
      <c r="P110" s="22">
        <v>45.77</v>
      </c>
      <c r="Q110" s="22">
        <v>45.53</v>
      </c>
      <c r="R110" s="22">
        <v>45.31</v>
      </c>
      <c r="S110" s="22">
        <v>44.81</v>
      </c>
      <c r="T110" s="22">
        <v>46.67</v>
      </c>
      <c r="U110" s="22">
        <v>50.82</v>
      </c>
      <c r="V110" s="22">
        <v>51.1</v>
      </c>
      <c r="W110" s="22">
        <v>49.97</v>
      </c>
      <c r="X110" s="22">
        <v>47.71</v>
      </c>
      <c r="Y110" s="22">
        <v>43.5</v>
      </c>
    </row>
    <row r="111" spans="1:25" ht="12" customHeight="1" x14ac:dyDescent="0.2">
      <c r="A111" s="35">
        <v>3</v>
      </c>
      <c r="B111" s="22">
        <v>40.54</v>
      </c>
      <c r="C111" s="22">
        <v>38.1</v>
      </c>
      <c r="D111" s="22">
        <v>36.51</v>
      </c>
      <c r="E111" s="22">
        <v>36.85</v>
      </c>
      <c r="F111" s="22">
        <v>37.01</v>
      </c>
      <c r="G111" s="22">
        <v>36.71</v>
      </c>
      <c r="H111" s="22">
        <v>40.119999999999997</v>
      </c>
      <c r="I111" s="22">
        <v>48.07</v>
      </c>
      <c r="J111" s="22">
        <v>51.88</v>
      </c>
      <c r="K111" s="22">
        <v>56.5</v>
      </c>
      <c r="L111" s="22">
        <v>58.28</v>
      </c>
      <c r="M111" s="22">
        <v>58</v>
      </c>
      <c r="N111" s="22">
        <v>55.73</v>
      </c>
      <c r="O111" s="22">
        <v>55.64</v>
      </c>
      <c r="P111" s="22">
        <v>55.42</v>
      </c>
      <c r="Q111" s="22">
        <v>53.5</v>
      </c>
      <c r="R111" s="22">
        <v>51.5</v>
      </c>
      <c r="S111" s="22">
        <v>50.5</v>
      </c>
      <c r="T111" s="22">
        <v>50.17</v>
      </c>
      <c r="U111" s="22">
        <v>54.38</v>
      </c>
      <c r="V111" s="22">
        <v>58.09</v>
      </c>
      <c r="W111" s="22">
        <v>55.58</v>
      </c>
      <c r="X111" s="22">
        <v>49.58</v>
      </c>
      <c r="Y111" s="22">
        <v>43.76</v>
      </c>
    </row>
    <row r="112" spans="1:25" ht="12" customHeight="1" x14ac:dyDescent="0.2">
      <c r="A112" s="35">
        <v>4</v>
      </c>
      <c r="B112" s="22">
        <v>40.53</v>
      </c>
      <c r="C112" s="22">
        <v>37.270000000000003</v>
      </c>
      <c r="D112" s="22">
        <v>36.74</v>
      </c>
      <c r="E112" s="22">
        <v>36.159999999999997</v>
      </c>
      <c r="F112" s="22">
        <v>36.590000000000003</v>
      </c>
      <c r="G112" s="22">
        <v>37.17</v>
      </c>
      <c r="H112" s="22">
        <v>40.880000000000003</v>
      </c>
      <c r="I112" s="22">
        <v>48.43</v>
      </c>
      <c r="J112" s="22">
        <v>50.91</v>
      </c>
      <c r="K112" s="22">
        <v>55.74</v>
      </c>
      <c r="L112" s="22">
        <v>55.5</v>
      </c>
      <c r="M112" s="22">
        <v>55.19</v>
      </c>
      <c r="N112" s="22">
        <v>53.58</v>
      </c>
      <c r="O112" s="22">
        <v>53.59</v>
      </c>
      <c r="P112" s="22">
        <v>53.55</v>
      </c>
      <c r="Q112" s="22">
        <v>51.69</v>
      </c>
      <c r="R112" s="22">
        <v>50.36</v>
      </c>
      <c r="S112" s="22">
        <v>50.13</v>
      </c>
      <c r="T112" s="22">
        <v>49.97</v>
      </c>
      <c r="U112" s="22">
        <v>52.77</v>
      </c>
      <c r="V112" s="22">
        <v>56.28</v>
      </c>
      <c r="W112" s="22">
        <v>54.58</v>
      </c>
      <c r="X112" s="22">
        <v>49.33</v>
      </c>
      <c r="Y112" s="22">
        <v>44.91</v>
      </c>
    </row>
    <row r="113" spans="1:25" ht="12" customHeight="1" x14ac:dyDescent="0.2">
      <c r="A113" s="35">
        <v>5</v>
      </c>
      <c r="B113" s="22">
        <v>39.270000000000003</v>
      </c>
      <c r="C113" s="22">
        <v>36.89</v>
      </c>
      <c r="D113" s="22">
        <v>35.99</v>
      </c>
      <c r="E113" s="22">
        <v>35.630000000000003</v>
      </c>
      <c r="F113" s="22">
        <v>36.07</v>
      </c>
      <c r="G113" s="22">
        <v>37.33</v>
      </c>
      <c r="H113" s="22">
        <v>42.4</v>
      </c>
      <c r="I113" s="22">
        <v>48.44</v>
      </c>
      <c r="J113" s="22">
        <v>51.75</v>
      </c>
      <c r="K113" s="22">
        <v>54.97</v>
      </c>
      <c r="L113" s="22">
        <v>55.79</v>
      </c>
      <c r="M113" s="22">
        <v>55.17</v>
      </c>
      <c r="N113" s="22">
        <v>53.96</v>
      </c>
      <c r="O113" s="22">
        <v>54.61</v>
      </c>
      <c r="P113" s="22">
        <v>54.03</v>
      </c>
      <c r="Q113" s="22">
        <v>52.62</v>
      </c>
      <c r="R113" s="22">
        <v>51.34</v>
      </c>
      <c r="S113" s="22">
        <v>50.51</v>
      </c>
      <c r="T113" s="22">
        <v>50.22</v>
      </c>
      <c r="U113" s="22">
        <v>54.07</v>
      </c>
      <c r="V113" s="22">
        <v>57.01</v>
      </c>
      <c r="W113" s="22">
        <v>53.97</v>
      </c>
      <c r="X113" s="22">
        <v>50.09</v>
      </c>
      <c r="Y113" s="22">
        <v>44.16</v>
      </c>
    </row>
    <row r="114" spans="1:25" ht="12" customHeight="1" x14ac:dyDescent="0.2">
      <c r="A114" s="35">
        <v>6</v>
      </c>
      <c r="B114" s="22">
        <v>37.64</v>
      </c>
      <c r="C114" s="22">
        <v>35.630000000000003</v>
      </c>
      <c r="D114" s="22">
        <v>34.4</v>
      </c>
      <c r="E114" s="22">
        <v>33.880000000000003</v>
      </c>
      <c r="F114" s="22">
        <v>34.93</v>
      </c>
      <c r="G114" s="22">
        <v>37.17</v>
      </c>
      <c r="H114" s="22">
        <v>40.909999999999997</v>
      </c>
      <c r="I114" s="22">
        <v>48.88</v>
      </c>
      <c r="J114" s="22">
        <v>52.53</v>
      </c>
      <c r="K114" s="22">
        <v>58.47</v>
      </c>
      <c r="L114" s="22">
        <v>59.22</v>
      </c>
      <c r="M114" s="22">
        <v>54.87</v>
      </c>
      <c r="N114" s="22">
        <v>53.86</v>
      </c>
      <c r="O114" s="22">
        <v>54.01</v>
      </c>
      <c r="P114" s="22">
        <v>54.13</v>
      </c>
      <c r="Q114" s="22">
        <v>53</v>
      </c>
      <c r="R114" s="22">
        <v>51.41</v>
      </c>
      <c r="S114" s="22">
        <v>51.14</v>
      </c>
      <c r="T114" s="22">
        <v>51.63</v>
      </c>
      <c r="U114" s="22">
        <v>55.99</v>
      </c>
      <c r="V114" s="22">
        <v>56.08</v>
      </c>
      <c r="W114" s="22">
        <v>54.41</v>
      </c>
      <c r="X114" s="22">
        <v>51.28</v>
      </c>
      <c r="Y114" s="22">
        <v>45.43</v>
      </c>
    </row>
    <row r="115" spans="1:25" ht="12" customHeight="1" x14ac:dyDescent="0.2">
      <c r="A115" s="35">
        <v>7</v>
      </c>
      <c r="B115" s="22">
        <v>41.28</v>
      </c>
      <c r="C115" s="22">
        <v>39.31</v>
      </c>
      <c r="D115" s="22">
        <v>38</v>
      </c>
      <c r="E115" s="22">
        <v>37.659999999999997</v>
      </c>
      <c r="F115" s="22">
        <v>38.28</v>
      </c>
      <c r="G115" s="22">
        <v>40.450000000000003</v>
      </c>
      <c r="H115" s="22">
        <v>43.09</v>
      </c>
      <c r="I115" s="22">
        <v>48.82</v>
      </c>
      <c r="J115" s="22">
        <v>52.88</v>
      </c>
      <c r="K115" s="22">
        <v>59.93</v>
      </c>
      <c r="L115" s="22">
        <v>59.6</v>
      </c>
      <c r="M115" s="22">
        <v>57.91</v>
      </c>
      <c r="N115" s="22">
        <v>55.52</v>
      </c>
      <c r="O115" s="22">
        <v>54.99</v>
      </c>
      <c r="P115" s="22">
        <v>53.65</v>
      </c>
      <c r="Q115" s="22">
        <v>51.14</v>
      </c>
      <c r="R115" s="22">
        <v>50.58</v>
      </c>
      <c r="S115" s="22">
        <v>49.97</v>
      </c>
      <c r="T115" s="22">
        <v>49.71</v>
      </c>
      <c r="U115" s="22">
        <v>53.71</v>
      </c>
      <c r="V115" s="22">
        <v>57.94</v>
      </c>
      <c r="W115" s="22">
        <v>54.59</v>
      </c>
      <c r="X115" s="22">
        <v>49.85</v>
      </c>
      <c r="Y115" s="22">
        <v>45.3</v>
      </c>
    </row>
    <row r="116" spans="1:25" ht="12" customHeight="1" x14ac:dyDescent="0.2">
      <c r="A116" s="35">
        <v>8</v>
      </c>
      <c r="B116" s="22">
        <v>44.82</v>
      </c>
      <c r="C116" s="22">
        <v>42.51</v>
      </c>
      <c r="D116" s="22">
        <v>41.64</v>
      </c>
      <c r="E116" s="22">
        <v>39.64</v>
      </c>
      <c r="F116" s="22">
        <v>37.18</v>
      </c>
      <c r="G116" s="22">
        <v>36.770000000000003</v>
      </c>
      <c r="H116" s="22">
        <v>37.29</v>
      </c>
      <c r="I116" s="22">
        <v>41.34</v>
      </c>
      <c r="J116" s="22">
        <v>42.48</v>
      </c>
      <c r="K116" s="22">
        <v>46.61</v>
      </c>
      <c r="L116" s="22">
        <v>49.13</v>
      </c>
      <c r="M116" s="22">
        <v>49.34</v>
      </c>
      <c r="N116" s="22">
        <v>48.96</v>
      </c>
      <c r="O116" s="22">
        <v>48.55</v>
      </c>
      <c r="P116" s="22">
        <v>47.99</v>
      </c>
      <c r="Q116" s="22">
        <v>47</v>
      </c>
      <c r="R116" s="22">
        <v>45.78</v>
      </c>
      <c r="S116" s="22">
        <v>44.55</v>
      </c>
      <c r="T116" s="22">
        <v>46.38</v>
      </c>
      <c r="U116" s="22">
        <v>51.1</v>
      </c>
      <c r="V116" s="22">
        <v>53.66</v>
      </c>
      <c r="W116" s="22">
        <v>52.45</v>
      </c>
      <c r="X116" s="22">
        <v>50.3</v>
      </c>
      <c r="Y116" s="22">
        <v>44.86</v>
      </c>
    </row>
    <row r="117" spans="1:25" ht="12" customHeight="1" x14ac:dyDescent="0.2">
      <c r="A117" s="35">
        <v>9</v>
      </c>
      <c r="B117" s="22">
        <v>45.3</v>
      </c>
      <c r="C117" s="22">
        <v>43.11</v>
      </c>
      <c r="D117" s="22">
        <v>40.79</v>
      </c>
      <c r="E117" s="22">
        <v>40.07</v>
      </c>
      <c r="F117" s="22">
        <v>37.72</v>
      </c>
      <c r="G117" s="22">
        <v>37.380000000000003</v>
      </c>
      <c r="H117" s="22">
        <v>40.67</v>
      </c>
      <c r="I117" s="22">
        <v>41.95</v>
      </c>
      <c r="J117" s="22">
        <v>43.36</v>
      </c>
      <c r="K117" s="22">
        <v>46.01</v>
      </c>
      <c r="L117" s="22">
        <v>48.57</v>
      </c>
      <c r="M117" s="22">
        <v>48.99</v>
      </c>
      <c r="N117" s="22">
        <v>48.53</v>
      </c>
      <c r="O117" s="22">
        <v>47.77</v>
      </c>
      <c r="P117" s="22">
        <v>47.19</v>
      </c>
      <c r="Q117" s="22">
        <v>46.82</v>
      </c>
      <c r="R117" s="22">
        <v>46.3</v>
      </c>
      <c r="S117" s="22">
        <v>45.72</v>
      </c>
      <c r="T117" s="22">
        <v>47.13</v>
      </c>
      <c r="U117" s="22">
        <v>51.19</v>
      </c>
      <c r="V117" s="22">
        <v>54.15</v>
      </c>
      <c r="W117" s="22">
        <v>52.78</v>
      </c>
      <c r="X117" s="22">
        <v>50</v>
      </c>
      <c r="Y117" s="22">
        <v>45.49</v>
      </c>
    </row>
    <row r="118" spans="1:25" ht="12" customHeight="1" x14ac:dyDescent="0.2">
      <c r="A118" s="35">
        <v>10</v>
      </c>
      <c r="B118" s="22">
        <v>46.01</v>
      </c>
      <c r="C118" s="22">
        <v>41.52</v>
      </c>
      <c r="D118" s="22">
        <v>38.29</v>
      </c>
      <c r="E118" s="22">
        <v>37.14</v>
      </c>
      <c r="F118" s="22">
        <v>36.97</v>
      </c>
      <c r="G118" s="22">
        <v>37.1</v>
      </c>
      <c r="H118" s="22">
        <v>40.08</v>
      </c>
      <c r="I118" s="22">
        <v>42.96</v>
      </c>
      <c r="J118" s="22">
        <v>45.69</v>
      </c>
      <c r="K118" s="22">
        <v>48.93</v>
      </c>
      <c r="L118" s="22">
        <v>50.11</v>
      </c>
      <c r="M118" s="22">
        <v>50.3</v>
      </c>
      <c r="N118" s="22">
        <v>49.75</v>
      </c>
      <c r="O118" s="22">
        <v>49.41</v>
      </c>
      <c r="P118" s="22">
        <v>49.34</v>
      </c>
      <c r="Q118" s="22">
        <v>49.14</v>
      </c>
      <c r="R118" s="22">
        <v>48.8</v>
      </c>
      <c r="S118" s="22">
        <v>47.58</v>
      </c>
      <c r="T118" s="22">
        <v>49.62</v>
      </c>
      <c r="U118" s="22">
        <v>54.4</v>
      </c>
      <c r="V118" s="22">
        <v>57.17</v>
      </c>
      <c r="W118" s="22">
        <v>54.79</v>
      </c>
      <c r="X118" s="22">
        <v>51.63</v>
      </c>
      <c r="Y118" s="22">
        <v>48.96</v>
      </c>
    </row>
    <row r="119" spans="1:25" ht="12" customHeight="1" x14ac:dyDescent="0.2">
      <c r="A119" s="35">
        <v>11</v>
      </c>
      <c r="B119" s="22">
        <v>43.03</v>
      </c>
      <c r="C119" s="22">
        <v>36.61</v>
      </c>
      <c r="D119" s="22">
        <v>34.61</v>
      </c>
      <c r="E119" s="22">
        <v>33.869999999999997</v>
      </c>
      <c r="F119" s="22">
        <v>34.04</v>
      </c>
      <c r="G119" s="22">
        <v>36.19</v>
      </c>
      <c r="H119" s="22">
        <v>45.08</v>
      </c>
      <c r="I119" s="22">
        <v>50.8</v>
      </c>
      <c r="J119" s="22">
        <v>55.4</v>
      </c>
      <c r="K119" s="22">
        <v>63.29</v>
      </c>
      <c r="L119" s="22">
        <v>62.21</v>
      </c>
      <c r="M119" s="22">
        <v>63.09</v>
      </c>
      <c r="N119" s="22">
        <v>57.74</v>
      </c>
      <c r="O119" s="22">
        <v>58.3</v>
      </c>
      <c r="P119" s="22">
        <v>58.06</v>
      </c>
      <c r="Q119" s="22">
        <v>56.05</v>
      </c>
      <c r="R119" s="22">
        <v>54.24</v>
      </c>
      <c r="S119" s="22">
        <v>52.7</v>
      </c>
      <c r="T119" s="22">
        <v>53.11</v>
      </c>
      <c r="U119" s="22">
        <v>58.12</v>
      </c>
      <c r="V119" s="22">
        <v>58.05</v>
      </c>
      <c r="W119" s="22">
        <v>58.6</v>
      </c>
      <c r="X119" s="22">
        <v>51.96</v>
      </c>
      <c r="Y119" s="22">
        <v>49</v>
      </c>
    </row>
    <row r="120" spans="1:25" ht="12" customHeight="1" x14ac:dyDescent="0.2">
      <c r="A120" s="35">
        <v>12</v>
      </c>
      <c r="B120" s="22">
        <v>42.49</v>
      </c>
      <c r="C120" s="22">
        <v>36.950000000000003</v>
      </c>
      <c r="D120" s="22">
        <v>35.619999999999997</v>
      </c>
      <c r="E120" s="22">
        <v>35.6</v>
      </c>
      <c r="F120" s="22">
        <v>36.06</v>
      </c>
      <c r="G120" s="22">
        <v>39.35</v>
      </c>
      <c r="H120" s="22">
        <v>45.13</v>
      </c>
      <c r="I120" s="22">
        <v>51.21</v>
      </c>
      <c r="J120" s="22">
        <v>54.69</v>
      </c>
      <c r="K120" s="22">
        <v>61.56</v>
      </c>
      <c r="L120" s="22">
        <v>62.37</v>
      </c>
      <c r="M120" s="22">
        <v>62.47</v>
      </c>
      <c r="N120" s="22">
        <v>57.11</v>
      </c>
      <c r="O120" s="22">
        <v>57.16</v>
      </c>
      <c r="P120" s="22">
        <v>56.41</v>
      </c>
      <c r="Q120" s="22">
        <v>53.7</v>
      </c>
      <c r="R120" s="22">
        <v>53.14</v>
      </c>
      <c r="S120" s="22">
        <v>52.66</v>
      </c>
      <c r="T120" s="22">
        <v>52.99</v>
      </c>
      <c r="U120" s="22">
        <v>57.34</v>
      </c>
      <c r="V120" s="22">
        <v>59.95</v>
      </c>
      <c r="W120" s="22">
        <v>57.71</v>
      </c>
      <c r="X120" s="22">
        <v>52.9</v>
      </c>
      <c r="Y120" s="22">
        <v>49.6</v>
      </c>
    </row>
    <row r="121" spans="1:25" ht="12" customHeight="1" x14ac:dyDescent="0.2">
      <c r="A121" s="35">
        <v>13</v>
      </c>
      <c r="B121" s="22">
        <v>41.99</v>
      </c>
      <c r="C121" s="22">
        <v>36.380000000000003</v>
      </c>
      <c r="D121" s="22">
        <v>35.78</v>
      </c>
      <c r="E121" s="22">
        <v>35.68</v>
      </c>
      <c r="F121" s="22">
        <v>36.020000000000003</v>
      </c>
      <c r="G121" s="22">
        <v>39.549999999999997</v>
      </c>
      <c r="H121" s="22">
        <v>44.12</v>
      </c>
      <c r="I121" s="22">
        <v>49.9</v>
      </c>
      <c r="J121" s="22">
        <v>53.33</v>
      </c>
      <c r="K121" s="22">
        <v>58.85</v>
      </c>
      <c r="L121" s="22">
        <v>58.88</v>
      </c>
      <c r="M121" s="22">
        <v>58.72</v>
      </c>
      <c r="N121" s="22">
        <v>56.01</v>
      </c>
      <c r="O121" s="22">
        <v>56.55</v>
      </c>
      <c r="P121" s="22">
        <v>56.2</v>
      </c>
      <c r="Q121" s="22">
        <v>54.93</v>
      </c>
      <c r="R121" s="22">
        <v>53.31</v>
      </c>
      <c r="S121" s="22">
        <v>52.36</v>
      </c>
      <c r="T121" s="22">
        <v>52.66</v>
      </c>
      <c r="U121" s="22">
        <v>54.57</v>
      </c>
      <c r="V121" s="22">
        <v>57.55</v>
      </c>
      <c r="W121" s="22">
        <v>58.46</v>
      </c>
      <c r="X121" s="22">
        <v>52.53</v>
      </c>
      <c r="Y121" s="22">
        <v>48.66</v>
      </c>
    </row>
    <row r="122" spans="1:25" ht="12" customHeight="1" x14ac:dyDescent="0.2">
      <c r="A122" s="35">
        <v>14</v>
      </c>
      <c r="B122" s="22">
        <v>41.59</v>
      </c>
      <c r="C122" s="22">
        <v>38.67</v>
      </c>
      <c r="D122" s="22">
        <v>37.32</v>
      </c>
      <c r="E122" s="22">
        <v>36.65</v>
      </c>
      <c r="F122" s="22">
        <v>37.39</v>
      </c>
      <c r="G122" s="22">
        <v>39.340000000000003</v>
      </c>
      <c r="H122" s="22">
        <v>43.36</v>
      </c>
      <c r="I122" s="22">
        <v>50.19</v>
      </c>
      <c r="J122" s="22">
        <v>54.29</v>
      </c>
      <c r="K122" s="22">
        <v>59.88</v>
      </c>
      <c r="L122" s="22">
        <v>59.41</v>
      </c>
      <c r="M122" s="22">
        <v>58.27</v>
      </c>
      <c r="N122" s="22">
        <v>56.73</v>
      </c>
      <c r="O122" s="22">
        <v>55.35</v>
      </c>
      <c r="P122" s="22">
        <v>54.66</v>
      </c>
      <c r="Q122" s="22">
        <v>53.55</v>
      </c>
      <c r="R122" s="22">
        <v>52.66</v>
      </c>
      <c r="S122" s="22">
        <v>51.69</v>
      </c>
      <c r="T122" s="22">
        <v>51.92</v>
      </c>
      <c r="U122" s="22">
        <v>53.34</v>
      </c>
      <c r="V122" s="22">
        <v>55.41</v>
      </c>
      <c r="W122" s="22">
        <v>57.25</v>
      </c>
      <c r="X122" s="22">
        <v>51.4</v>
      </c>
      <c r="Y122" s="22">
        <v>46.41</v>
      </c>
    </row>
    <row r="123" spans="1:25" ht="12" customHeight="1" x14ac:dyDescent="0.2">
      <c r="A123" s="35">
        <v>15</v>
      </c>
      <c r="B123" s="22">
        <v>46.21</v>
      </c>
      <c r="C123" s="22">
        <v>43.24</v>
      </c>
      <c r="D123" s="22">
        <v>39.69</v>
      </c>
      <c r="E123" s="22">
        <v>38.979999999999997</v>
      </c>
      <c r="F123" s="22">
        <v>38.950000000000003</v>
      </c>
      <c r="G123" s="22">
        <v>39.75</v>
      </c>
      <c r="H123" s="22">
        <v>40.85</v>
      </c>
      <c r="I123" s="22">
        <v>43.62</v>
      </c>
      <c r="J123" s="22">
        <v>45.9</v>
      </c>
      <c r="K123" s="22">
        <v>49.68</v>
      </c>
      <c r="L123" s="22">
        <v>51.58</v>
      </c>
      <c r="M123" s="22">
        <v>51.42</v>
      </c>
      <c r="N123" s="22">
        <v>49.86</v>
      </c>
      <c r="O123" s="22">
        <v>49.4</v>
      </c>
      <c r="P123" s="22">
        <v>47.99</v>
      </c>
      <c r="Q123" s="22">
        <v>47.41</v>
      </c>
      <c r="R123" s="22">
        <v>47.05</v>
      </c>
      <c r="S123" s="22">
        <v>46.77</v>
      </c>
      <c r="T123" s="22">
        <v>47.31</v>
      </c>
      <c r="U123" s="22">
        <v>50.63</v>
      </c>
      <c r="V123" s="22">
        <v>54.23</v>
      </c>
      <c r="W123" s="22">
        <v>52.86</v>
      </c>
      <c r="X123" s="22">
        <v>50.27</v>
      </c>
      <c r="Y123" s="22">
        <v>47.05</v>
      </c>
    </row>
    <row r="124" spans="1:25" ht="12" customHeight="1" x14ac:dyDescent="0.2">
      <c r="A124" s="35">
        <v>16</v>
      </c>
      <c r="B124" s="22">
        <v>45.34</v>
      </c>
      <c r="C124" s="22">
        <v>40.770000000000003</v>
      </c>
      <c r="D124" s="22">
        <v>37.229999999999997</v>
      </c>
      <c r="E124" s="22">
        <v>36.74</v>
      </c>
      <c r="F124" s="22">
        <v>36.74</v>
      </c>
      <c r="G124" s="22">
        <v>37.21</v>
      </c>
      <c r="H124" s="22">
        <v>38.340000000000003</v>
      </c>
      <c r="I124" s="22">
        <v>37.58</v>
      </c>
      <c r="J124" s="22">
        <v>42.85</v>
      </c>
      <c r="K124" s="22">
        <v>45.76</v>
      </c>
      <c r="L124" s="22">
        <v>47.46</v>
      </c>
      <c r="M124" s="22">
        <v>47.8</v>
      </c>
      <c r="N124" s="22">
        <v>47.32</v>
      </c>
      <c r="O124" s="22">
        <v>47</v>
      </c>
      <c r="P124" s="22">
        <v>46.72</v>
      </c>
      <c r="Q124" s="22">
        <v>46.65</v>
      </c>
      <c r="R124" s="22">
        <v>46.55</v>
      </c>
      <c r="S124" s="22">
        <v>45.97</v>
      </c>
      <c r="T124" s="22">
        <v>46.71</v>
      </c>
      <c r="U124" s="22">
        <v>51.03</v>
      </c>
      <c r="V124" s="22">
        <v>54.4</v>
      </c>
      <c r="W124" s="22">
        <v>52.62</v>
      </c>
      <c r="X124" s="22">
        <v>50.27</v>
      </c>
      <c r="Y124" s="22">
        <v>47.19</v>
      </c>
    </row>
    <row r="125" spans="1:25" ht="12" customHeight="1" x14ac:dyDescent="0.2">
      <c r="A125" s="35">
        <v>17</v>
      </c>
      <c r="B125" s="22">
        <v>44.21</v>
      </c>
      <c r="C125" s="22">
        <v>37.06</v>
      </c>
      <c r="D125" s="22">
        <v>35.71</v>
      </c>
      <c r="E125" s="22">
        <v>34.93</v>
      </c>
      <c r="F125" s="22">
        <v>34.99</v>
      </c>
      <c r="G125" s="22">
        <v>35.76</v>
      </c>
      <c r="H125" s="22">
        <v>43.87</v>
      </c>
      <c r="I125" s="22">
        <v>50.36</v>
      </c>
      <c r="J125" s="22">
        <v>54.18</v>
      </c>
      <c r="K125" s="22">
        <v>59.96</v>
      </c>
      <c r="L125" s="22">
        <v>59.69</v>
      </c>
      <c r="M125" s="22">
        <v>58.59</v>
      </c>
      <c r="N125" s="22">
        <v>56.96</v>
      </c>
      <c r="O125" s="22">
        <v>57.62</v>
      </c>
      <c r="P125" s="22">
        <v>57.54</v>
      </c>
      <c r="Q125" s="22">
        <v>55.57</v>
      </c>
      <c r="R125" s="22">
        <v>53.1</v>
      </c>
      <c r="S125" s="22">
        <v>51.92</v>
      </c>
      <c r="T125" s="22">
        <v>52.6</v>
      </c>
      <c r="U125" s="22">
        <v>55.01</v>
      </c>
      <c r="V125" s="22">
        <v>57.39</v>
      </c>
      <c r="W125" s="22">
        <v>58.13</v>
      </c>
      <c r="X125" s="22">
        <v>51.72</v>
      </c>
      <c r="Y125" s="22">
        <v>48.91</v>
      </c>
    </row>
    <row r="126" spans="1:25" x14ac:dyDescent="0.2">
      <c r="A126" s="35">
        <v>18</v>
      </c>
      <c r="B126" s="22">
        <v>44.04</v>
      </c>
      <c r="C126" s="22">
        <v>37.96</v>
      </c>
      <c r="D126" s="22">
        <v>35.54</v>
      </c>
      <c r="E126" s="22">
        <v>35.01</v>
      </c>
      <c r="F126" s="22">
        <v>35.53</v>
      </c>
      <c r="G126" s="22">
        <v>41.04</v>
      </c>
      <c r="H126" s="22">
        <v>47.32</v>
      </c>
      <c r="I126" s="22">
        <v>52</v>
      </c>
      <c r="J126" s="22">
        <v>54.83</v>
      </c>
      <c r="K126" s="22">
        <v>59.83</v>
      </c>
      <c r="L126" s="22">
        <v>59.87</v>
      </c>
      <c r="M126" s="22">
        <v>59.64</v>
      </c>
      <c r="N126" s="22">
        <v>57.97</v>
      </c>
      <c r="O126" s="22">
        <v>57.59</v>
      </c>
      <c r="P126" s="22">
        <v>56.9</v>
      </c>
      <c r="Q126" s="22">
        <v>55.39</v>
      </c>
      <c r="R126" s="22">
        <v>54.32</v>
      </c>
      <c r="S126" s="22">
        <v>53.52</v>
      </c>
      <c r="T126" s="22">
        <v>53.59</v>
      </c>
      <c r="U126" s="22">
        <v>54.54</v>
      </c>
      <c r="V126" s="22">
        <v>57.32</v>
      </c>
      <c r="W126" s="22">
        <v>58.91</v>
      </c>
      <c r="X126" s="22">
        <v>53.24</v>
      </c>
      <c r="Y126" s="22">
        <v>49.79</v>
      </c>
    </row>
    <row r="127" spans="1:25" ht="12" customHeight="1" x14ac:dyDescent="0.2">
      <c r="A127" s="35">
        <v>19</v>
      </c>
      <c r="B127" s="22">
        <v>42.26</v>
      </c>
      <c r="C127" s="22">
        <v>36.19</v>
      </c>
      <c r="D127" s="22">
        <v>34.700000000000003</v>
      </c>
      <c r="E127" s="22">
        <v>34.01</v>
      </c>
      <c r="F127" s="22">
        <v>34.450000000000003</v>
      </c>
      <c r="G127" s="22">
        <v>38.729999999999997</v>
      </c>
      <c r="H127" s="22">
        <v>44.24</v>
      </c>
      <c r="I127" s="22">
        <v>50.85</v>
      </c>
      <c r="J127" s="22">
        <v>55.39</v>
      </c>
      <c r="K127" s="22">
        <v>60.4</v>
      </c>
      <c r="L127" s="22">
        <v>61.21</v>
      </c>
      <c r="M127" s="22">
        <v>60.5</v>
      </c>
      <c r="N127" s="22">
        <v>59.81</v>
      </c>
      <c r="O127" s="22">
        <v>59.95</v>
      </c>
      <c r="P127" s="22">
        <v>60.03</v>
      </c>
      <c r="Q127" s="22">
        <v>59.11</v>
      </c>
      <c r="R127" s="22">
        <v>56.49</v>
      </c>
      <c r="S127" s="22">
        <v>55.22</v>
      </c>
      <c r="T127" s="22">
        <v>55.42</v>
      </c>
      <c r="U127" s="22">
        <v>57.98</v>
      </c>
      <c r="V127" s="22">
        <v>59.64</v>
      </c>
      <c r="W127" s="22">
        <v>60.26</v>
      </c>
      <c r="X127" s="22">
        <v>53.51</v>
      </c>
      <c r="Y127" s="22">
        <v>49.08</v>
      </c>
    </row>
    <row r="128" spans="1:25" ht="12" customHeight="1" x14ac:dyDescent="0.2">
      <c r="A128" s="35">
        <v>20</v>
      </c>
      <c r="B128" s="22">
        <v>39.94</v>
      </c>
      <c r="C128" s="22">
        <v>35.83</v>
      </c>
      <c r="D128" s="22">
        <v>34.729999999999997</v>
      </c>
      <c r="E128" s="22">
        <v>33.96</v>
      </c>
      <c r="F128" s="22">
        <v>34.65</v>
      </c>
      <c r="G128" s="22">
        <v>36.840000000000003</v>
      </c>
      <c r="H128" s="22">
        <v>41.77</v>
      </c>
      <c r="I128" s="22">
        <v>50.18</v>
      </c>
      <c r="J128" s="22">
        <v>54.92</v>
      </c>
      <c r="K128" s="22">
        <v>60.88</v>
      </c>
      <c r="L128" s="22">
        <v>61.74</v>
      </c>
      <c r="M128" s="22">
        <v>61.79</v>
      </c>
      <c r="N128" s="22">
        <v>60.66</v>
      </c>
      <c r="O128" s="22">
        <v>60.62</v>
      </c>
      <c r="P128" s="22">
        <v>60.98</v>
      </c>
      <c r="Q128" s="22">
        <v>59.72</v>
      </c>
      <c r="R128" s="22">
        <v>57.01</v>
      </c>
      <c r="S128" s="22">
        <v>55.47</v>
      </c>
      <c r="T128" s="22">
        <v>55.12</v>
      </c>
      <c r="U128" s="22">
        <v>58.31</v>
      </c>
      <c r="V128" s="22">
        <v>60.45</v>
      </c>
      <c r="W128" s="22">
        <v>60.81</v>
      </c>
      <c r="X128" s="22">
        <v>53.66</v>
      </c>
      <c r="Y128" s="22">
        <v>50.26</v>
      </c>
    </row>
    <row r="129" spans="1:25" ht="12" customHeight="1" x14ac:dyDescent="0.2">
      <c r="A129" s="35">
        <v>21</v>
      </c>
      <c r="B129" s="22">
        <v>42.64</v>
      </c>
      <c r="C129" s="22">
        <v>36.72</v>
      </c>
      <c r="D129" s="22">
        <v>33.64</v>
      </c>
      <c r="E129" s="22">
        <v>34.81</v>
      </c>
      <c r="F129" s="22">
        <v>36.54</v>
      </c>
      <c r="G129" s="22">
        <v>39.200000000000003</v>
      </c>
      <c r="H129" s="22">
        <v>45.97</v>
      </c>
      <c r="I129" s="22">
        <v>51.29</v>
      </c>
      <c r="J129" s="22">
        <v>54.66</v>
      </c>
      <c r="K129" s="22">
        <v>62.41</v>
      </c>
      <c r="L129" s="22">
        <v>62.42</v>
      </c>
      <c r="M129" s="22">
        <v>62.41</v>
      </c>
      <c r="N129" s="22">
        <v>60.27</v>
      </c>
      <c r="O129" s="22">
        <v>60.06</v>
      </c>
      <c r="P129" s="22">
        <v>59.07</v>
      </c>
      <c r="Q129" s="22">
        <v>55.79</v>
      </c>
      <c r="R129" s="22">
        <v>54.31</v>
      </c>
      <c r="S129" s="22">
        <v>54.13</v>
      </c>
      <c r="T129" s="22">
        <v>53.55</v>
      </c>
      <c r="U129" s="22">
        <v>54.63</v>
      </c>
      <c r="V129" s="22">
        <v>57.72</v>
      </c>
      <c r="W129" s="22">
        <v>61.53</v>
      </c>
      <c r="X129" s="22">
        <v>53.84</v>
      </c>
      <c r="Y129" s="22">
        <v>49.13</v>
      </c>
    </row>
    <row r="130" spans="1:25" ht="12" customHeight="1" x14ac:dyDescent="0.2">
      <c r="A130" s="35">
        <v>22</v>
      </c>
      <c r="B130" s="22">
        <v>48.73</v>
      </c>
      <c r="C130" s="22">
        <v>46.48</v>
      </c>
      <c r="D130" s="22">
        <v>44.1</v>
      </c>
      <c r="E130" s="22">
        <v>41.48</v>
      </c>
      <c r="F130" s="22">
        <v>40.85</v>
      </c>
      <c r="G130" s="22">
        <v>42.51</v>
      </c>
      <c r="H130" s="22">
        <v>42.16</v>
      </c>
      <c r="I130" s="22">
        <v>44.15</v>
      </c>
      <c r="J130" s="22">
        <v>48.31</v>
      </c>
      <c r="K130" s="22">
        <v>51.16</v>
      </c>
      <c r="L130" s="22">
        <v>54.98</v>
      </c>
      <c r="M130" s="22">
        <v>54.81</v>
      </c>
      <c r="N130" s="22">
        <v>52.09</v>
      </c>
      <c r="O130" s="22">
        <v>51.18</v>
      </c>
      <c r="P130" s="22">
        <v>50.98</v>
      </c>
      <c r="Q130" s="22">
        <v>50.64</v>
      </c>
      <c r="R130" s="22">
        <v>50.38</v>
      </c>
      <c r="S130" s="22">
        <v>49.7</v>
      </c>
      <c r="T130" s="22">
        <v>49.72</v>
      </c>
      <c r="U130" s="22">
        <v>52.88</v>
      </c>
      <c r="V130" s="22">
        <v>59.37</v>
      </c>
      <c r="W130" s="22">
        <v>54.33</v>
      </c>
      <c r="X130" s="22">
        <v>51.21</v>
      </c>
      <c r="Y130" s="22">
        <v>47.17</v>
      </c>
    </row>
    <row r="131" spans="1:25" x14ac:dyDescent="0.2">
      <c r="A131" s="35">
        <v>23</v>
      </c>
      <c r="B131" s="22">
        <v>46.73</v>
      </c>
      <c r="C131" s="22">
        <v>41.45</v>
      </c>
      <c r="D131" s="22">
        <v>38.36</v>
      </c>
      <c r="E131" s="22">
        <v>37.76</v>
      </c>
      <c r="F131" s="22">
        <v>37.799999999999997</v>
      </c>
      <c r="G131" s="22">
        <v>37.72</v>
      </c>
      <c r="H131" s="22">
        <v>41.48</v>
      </c>
      <c r="I131" s="22">
        <v>40.79</v>
      </c>
      <c r="J131" s="22">
        <v>42.46</v>
      </c>
      <c r="K131" s="22">
        <v>46.39</v>
      </c>
      <c r="L131" s="22">
        <v>47.72</v>
      </c>
      <c r="M131" s="22">
        <v>48.49</v>
      </c>
      <c r="N131" s="22">
        <v>48.26</v>
      </c>
      <c r="O131" s="22">
        <v>48.12</v>
      </c>
      <c r="P131" s="22">
        <v>48.17</v>
      </c>
      <c r="Q131" s="22">
        <v>47.81</v>
      </c>
      <c r="R131" s="22">
        <v>47.35</v>
      </c>
      <c r="S131" s="22">
        <v>46.99</v>
      </c>
      <c r="T131" s="22">
        <v>47.14</v>
      </c>
      <c r="U131" s="22">
        <v>51.8</v>
      </c>
      <c r="V131" s="22">
        <v>59.87</v>
      </c>
      <c r="W131" s="22">
        <v>54.96</v>
      </c>
      <c r="X131" s="22">
        <v>50.9</v>
      </c>
      <c r="Y131" s="22">
        <v>47.51</v>
      </c>
    </row>
    <row r="132" spans="1:25" ht="12" customHeight="1" x14ac:dyDescent="0.2">
      <c r="A132" s="35">
        <v>24</v>
      </c>
      <c r="B132" s="22">
        <v>48.33</v>
      </c>
      <c r="C132" s="22">
        <v>42.85</v>
      </c>
      <c r="D132" s="22">
        <v>41.65</v>
      </c>
      <c r="E132" s="22">
        <v>41.36</v>
      </c>
      <c r="F132" s="22">
        <v>41.27</v>
      </c>
      <c r="G132" s="22">
        <v>42.34</v>
      </c>
      <c r="H132" s="22">
        <v>49.74</v>
      </c>
      <c r="I132" s="22">
        <v>54.5</v>
      </c>
      <c r="J132" s="22">
        <v>62.54</v>
      </c>
      <c r="K132" s="22">
        <v>81.73</v>
      </c>
      <c r="L132" s="22">
        <v>88.86</v>
      </c>
      <c r="M132" s="22">
        <v>81.66</v>
      </c>
      <c r="N132" s="22">
        <v>71.5</v>
      </c>
      <c r="O132" s="22">
        <v>79.489999999999995</v>
      </c>
      <c r="P132" s="22">
        <v>71.349999999999994</v>
      </c>
      <c r="Q132" s="22">
        <v>65.569999999999993</v>
      </c>
      <c r="R132" s="22">
        <v>63.08</v>
      </c>
      <c r="S132" s="22">
        <v>59.92</v>
      </c>
      <c r="T132" s="22">
        <v>59.59</v>
      </c>
      <c r="U132" s="22">
        <v>65.16</v>
      </c>
      <c r="V132" s="22">
        <v>81.61</v>
      </c>
      <c r="W132" s="22">
        <v>81.59</v>
      </c>
      <c r="X132" s="22">
        <v>59.85</v>
      </c>
      <c r="Y132" s="22">
        <v>51.67</v>
      </c>
    </row>
    <row r="133" spans="1:25" ht="12" customHeight="1" x14ac:dyDescent="0.2">
      <c r="A133" s="35">
        <v>25</v>
      </c>
      <c r="B133" s="22">
        <v>44.43</v>
      </c>
      <c r="C133" s="22">
        <v>42.44</v>
      </c>
      <c r="D133" s="22">
        <v>41.43</v>
      </c>
      <c r="E133" s="22">
        <v>40.97</v>
      </c>
      <c r="F133" s="22">
        <v>42.12</v>
      </c>
      <c r="G133" s="22">
        <v>42.76</v>
      </c>
      <c r="H133" s="22">
        <v>43.76</v>
      </c>
      <c r="I133" s="22">
        <v>49.26</v>
      </c>
      <c r="J133" s="22">
        <v>52.93</v>
      </c>
      <c r="K133" s="22">
        <v>61.42</v>
      </c>
      <c r="L133" s="22">
        <v>63.09</v>
      </c>
      <c r="M133" s="22">
        <v>62.84</v>
      </c>
      <c r="N133" s="22">
        <v>59.81</v>
      </c>
      <c r="O133" s="22">
        <v>59.85</v>
      </c>
      <c r="P133" s="22">
        <v>59.42</v>
      </c>
      <c r="Q133" s="22">
        <v>54.62</v>
      </c>
      <c r="R133" s="22">
        <v>53.47</v>
      </c>
      <c r="S133" s="22">
        <v>52.61</v>
      </c>
      <c r="T133" s="22">
        <v>52.42</v>
      </c>
      <c r="U133" s="22">
        <v>52.57</v>
      </c>
      <c r="V133" s="22">
        <v>65.290000000000006</v>
      </c>
      <c r="W133" s="22">
        <v>64.599999999999994</v>
      </c>
      <c r="X133" s="22">
        <v>53.88</v>
      </c>
      <c r="Y133" s="22">
        <v>49.88</v>
      </c>
    </row>
    <row r="134" spans="1:25" ht="12" customHeight="1" x14ac:dyDescent="0.2">
      <c r="A134" s="35">
        <v>26</v>
      </c>
      <c r="B134" s="22">
        <v>41.71</v>
      </c>
      <c r="C134" s="22">
        <v>38.619999999999997</v>
      </c>
      <c r="D134" s="22">
        <v>36.9</v>
      </c>
      <c r="E134" s="22">
        <v>36.74</v>
      </c>
      <c r="F134" s="22">
        <v>37.950000000000003</v>
      </c>
      <c r="G134" s="22">
        <v>39.94</v>
      </c>
      <c r="H134" s="22">
        <v>41.87</v>
      </c>
      <c r="I134" s="22">
        <v>47.62</v>
      </c>
      <c r="J134" s="22">
        <v>54.22</v>
      </c>
      <c r="K134" s="22">
        <v>62.94</v>
      </c>
      <c r="L134" s="22">
        <v>63.01</v>
      </c>
      <c r="M134" s="22">
        <v>63.04</v>
      </c>
      <c r="N134" s="22">
        <v>60.75</v>
      </c>
      <c r="O134" s="22">
        <v>61.09</v>
      </c>
      <c r="P134" s="22">
        <v>58.89</v>
      </c>
      <c r="Q134" s="22">
        <v>54.67</v>
      </c>
      <c r="R134" s="22">
        <v>52.5</v>
      </c>
      <c r="S134" s="22">
        <v>50.49</v>
      </c>
      <c r="T134" s="22">
        <v>50.06</v>
      </c>
      <c r="U134" s="22">
        <v>51.8</v>
      </c>
      <c r="V134" s="22">
        <v>58.05</v>
      </c>
      <c r="W134" s="22">
        <v>62.09</v>
      </c>
      <c r="X134" s="22">
        <v>50.99</v>
      </c>
      <c r="Y134" s="22">
        <v>46.61</v>
      </c>
    </row>
    <row r="135" spans="1:25" ht="12" customHeight="1" x14ac:dyDescent="0.2">
      <c r="A135" s="35">
        <v>27</v>
      </c>
      <c r="B135" s="22">
        <v>42.26</v>
      </c>
      <c r="C135" s="22">
        <v>40.39</v>
      </c>
      <c r="D135" s="22">
        <v>38.07</v>
      </c>
      <c r="E135" s="22">
        <v>37.6</v>
      </c>
      <c r="F135" s="22">
        <v>39.549999999999997</v>
      </c>
      <c r="G135" s="22">
        <v>40.85</v>
      </c>
      <c r="H135" s="22">
        <v>41.85</v>
      </c>
      <c r="I135" s="22">
        <v>45.5</v>
      </c>
      <c r="J135" s="22">
        <v>54.32</v>
      </c>
      <c r="K135" s="22">
        <v>63.7</v>
      </c>
      <c r="L135" s="22">
        <v>63.79</v>
      </c>
      <c r="M135" s="22">
        <v>60.8</v>
      </c>
      <c r="N135" s="22">
        <v>54.91</v>
      </c>
      <c r="O135" s="22">
        <v>54.9</v>
      </c>
      <c r="P135" s="22">
        <v>55.87</v>
      </c>
      <c r="Q135" s="22">
        <v>53.9</v>
      </c>
      <c r="R135" s="22">
        <v>51.3</v>
      </c>
      <c r="S135" s="22">
        <v>49.83</v>
      </c>
      <c r="T135" s="22">
        <v>47.54</v>
      </c>
      <c r="U135" s="22">
        <v>52.09</v>
      </c>
      <c r="V135" s="22">
        <v>58.64</v>
      </c>
      <c r="W135" s="22">
        <v>60.56</v>
      </c>
      <c r="X135" s="22">
        <v>50.52</v>
      </c>
      <c r="Y135" s="22">
        <v>45.44</v>
      </c>
    </row>
    <row r="136" spans="1:25" ht="12" customHeight="1" x14ac:dyDescent="0.2">
      <c r="A136" s="35">
        <v>28</v>
      </c>
      <c r="B136" s="22">
        <v>41.38</v>
      </c>
      <c r="C136" s="22">
        <v>38.22</v>
      </c>
      <c r="D136" s="22">
        <v>36.18</v>
      </c>
      <c r="E136" s="22">
        <v>35.979999999999997</v>
      </c>
      <c r="F136" s="22">
        <v>36.630000000000003</v>
      </c>
      <c r="G136" s="22">
        <v>39.79</v>
      </c>
      <c r="H136" s="22">
        <v>40.99</v>
      </c>
      <c r="I136" s="22">
        <v>44.45</v>
      </c>
      <c r="J136" s="22">
        <v>49.27</v>
      </c>
      <c r="K136" s="22">
        <v>55.93</v>
      </c>
      <c r="L136" s="22">
        <v>57.21</v>
      </c>
      <c r="M136" s="22">
        <v>56.35</v>
      </c>
      <c r="N136" s="22">
        <v>54.78</v>
      </c>
      <c r="O136" s="22">
        <v>54.69</v>
      </c>
      <c r="P136" s="22">
        <v>53.31</v>
      </c>
      <c r="Q136" s="22">
        <v>50.66</v>
      </c>
      <c r="R136" s="22">
        <v>49.29</v>
      </c>
      <c r="S136" s="22">
        <v>47.32</v>
      </c>
      <c r="T136" s="22">
        <v>47.24</v>
      </c>
      <c r="U136" s="22">
        <v>47.95</v>
      </c>
      <c r="V136" s="22">
        <v>53.6</v>
      </c>
      <c r="W136" s="22">
        <v>56.98</v>
      </c>
      <c r="X136" s="22">
        <v>49.35</v>
      </c>
      <c r="Y136" s="22">
        <v>42.03</v>
      </c>
    </row>
    <row r="137" spans="1:25" ht="12" customHeight="1" x14ac:dyDescent="0.2">
      <c r="A137" s="35">
        <v>29</v>
      </c>
      <c r="B137" s="22">
        <v>42.54</v>
      </c>
      <c r="C137" s="22">
        <v>41.24</v>
      </c>
      <c r="D137" s="22">
        <v>38.74</v>
      </c>
      <c r="E137" s="22">
        <v>37.32</v>
      </c>
      <c r="F137" s="22">
        <v>36.909999999999997</v>
      </c>
      <c r="G137" s="22">
        <v>38.9</v>
      </c>
      <c r="H137" s="22">
        <v>41.03</v>
      </c>
      <c r="I137" s="22">
        <v>34.28</v>
      </c>
      <c r="J137" s="22">
        <v>42.57</v>
      </c>
      <c r="K137" s="22">
        <v>46.29</v>
      </c>
      <c r="L137" s="22">
        <v>49.26</v>
      </c>
      <c r="M137" s="22">
        <v>49.84</v>
      </c>
      <c r="N137" s="22">
        <v>47.63</v>
      </c>
      <c r="O137" s="22">
        <v>46.88</v>
      </c>
      <c r="P137" s="22">
        <v>46.73</v>
      </c>
      <c r="Q137" s="22">
        <v>46.29</v>
      </c>
      <c r="R137" s="22">
        <v>45.88</v>
      </c>
      <c r="S137" s="22">
        <v>45.17</v>
      </c>
      <c r="T137" s="22">
        <v>45.5</v>
      </c>
      <c r="U137" s="22">
        <v>47.54</v>
      </c>
      <c r="V137" s="22">
        <v>51.94</v>
      </c>
      <c r="W137" s="22">
        <v>51.68</v>
      </c>
      <c r="X137" s="22">
        <v>48.44</v>
      </c>
      <c r="Y137" s="22">
        <v>43.13</v>
      </c>
    </row>
    <row r="138" spans="1:25" ht="12" customHeight="1" x14ac:dyDescent="0.2">
      <c r="A138" s="35">
        <v>30</v>
      </c>
      <c r="B138" s="22">
        <v>41.72</v>
      </c>
      <c r="C138" s="22">
        <v>39.520000000000003</v>
      </c>
      <c r="D138" s="22">
        <v>37.15</v>
      </c>
      <c r="E138" s="22">
        <v>36.630000000000003</v>
      </c>
      <c r="F138" s="22">
        <v>36.64</v>
      </c>
      <c r="G138" s="22">
        <v>36.659999999999997</v>
      </c>
      <c r="H138" s="22">
        <v>38.130000000000003</v>
      </c>
      <c r="I138" s="22">
        <v>38.18</v>
      </c>
      <c r="J138" s="22">
        <v>40.83</v>
      </c>
      <c r="K138" s="22">
        <v>43.22</v>
      </c>
      <c r="L138" s="22">
        <v>46.34</v>
      </c>
      <c r="M138" s="22">
        <v>46.56</v>
      </c>
      <c r="N138" s="22">
        <v>46.43</v>
      </c>
      <c r="O138" s="22">
        <v>45.81</v>
      </c>
      <c r="P138" s="22">
        <v>45.68</v>
      </c>
      <c r="Q138" s="22">
        <v>44.78</v>
      </c>
      <c r="R138" s="22">
        <v>43.78</v>
      </c>
      <c r="S138" s="22">
        <v>43.14</v>
      </c>
      <c r="T138" s="22">
        <v>43.92</v>
      </c>
      <c r="U138" s="22">
        <v>47.32</v>
      </c>
      <c r="V138" s="22">
        <v>52.63</v>
      </c>
      <c r="W138" s="22">
        <v>52.16</v>
      </c>
      <c r="X138" s="22">
        <v>49.53</v>
      </c>
      <c r="Y138" s="22">
        <v>44.24</v>
      </c>
    </row>
    <row r="139" spans="1:25" ht="12" customHeight="1" x14ac:dyDescent="0.2">
      <c r="A139" s="35">
        <v>31</v>
      </c>
      <c r="B139" s="22">
        <v>41.06</v>
      </c>
      <c r="C139" s="22">
        <v>40.03</v>
      </c>
      <c r="D139" s="22">
        <v>36.74</v>
      </c>
      <c r="E139" s="22">
        <v>35.090000000000003</v>
      </c>
      <c r="F139" s="22">
        <v>36.42</v>
      </c>
      <c r="G139" s="22">
        <v>39.4</v>
      </c>
      <c r="H139" s="22">
        <v>41.39</v>
      </c>
      <c r="I139" s="22">
        <v>44.13</v>
      </c>
      <c r="J139" s="22">
        <v>51.6</v>
      </c>
      <c r="K139" s="22">
        <v>63.08</v>
      </c>
      <c r="L139" s="22">
        <v>63.33</v>
      </c>
      <c r="M139" s="22">
        <v>64.510000000000005</v>
      </c>
      <c r="N139" s="22">
        <v>62.93</v>
      </c>
      <c r="O139" s="22">
        <v>62.15</v>
      </c>
      <c r="P139" s="22">
        <v>59.2</v>
      </c>
      <c r="Q139" s="22">
        <v>56.54</v>
      </c>
      <c r="R139" s="22">
        <v>55.21</v>
      </c>
      <c r="S139" s="22">
        <v>52.78</v>
      </c>
      <c r="T139" s="22">
        <v>52.74</v>
      </c>
      <c r="U139" s="22">
        <v>53.5</v>
      </c>
      <c r="V139" s="22">
        <v>58.76</v>
      </c>
      <c r="W139" s="22">
        <v>60.78</v>
      </c>
      <c r="X139" s="22">
        <v>51.05</v>
      </c>
      <c r="Y139" s="22">
        <v>44.21</v>
      </c>
    </row>
    <row r="140" spans="1:25" ht="3" customHeight="1" x14ac:dyDescent="0.2"/>
    <row r="141" spans="1:25" ht="15" x14ac:dyDescent="0.25">
      <c r="A141" s="113" t="s">
        <v>127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3.75" customHeight="1" x14ac:dyDescent="0.2"/>
    <row r="143" spans="1:25" x14ac:dyDescent="0.2">
      <c r="A143" s="109" t="s">
        <v>14</v>
      </c>
      <c r="B143" s="110" t="s">
        <v>122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22.5" x14ac:dyDescent="0.2">
      <c r="A144" s="109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5">
        <v>1</v>
      </c>
      <c r="B145" s="24">
        <v>122.48</v>
      </c>
      <c r="C145" s="24">
        <v>115.98</v>
      </c>
      <c r="D145" s="24">
        <v>111.83</v>
      </c>
      <c r="E145" s="24">
        <v>106.96</v>
      </c>
      <c r="F145" s="24">
        <v>109.17</v>
      </c>
      <c r="G145" s="24">
        <v>109.86</v>
      </c>
      <c r="H145" s="24">
        <v>110.41</v>
      </c>
      <c r="I145" s="24">
        <v>116.1</v>
      </c>
      <c r="J145" s="24">
        <v>126.29</v>
      </c>
      <c r="K145" s="24">
        <v>134.31</v>
      </c>
      <c r="L145" s="24">
        <v>138.47</v>
      </c>
      <c r="M145" s="24">
        <v>139.21</v>
      </c>
      <c r="N145" s="24">
        <v>135.91</v>
      </c>
      <c r="O145" s="24">
        <v>134.86000000000001</v>
      </c>
      <c r="P145" s="24">
        <v>131.41999999999999</v>
      </c>
      <c r="Q145" s="24">
        <v>130.94999999999999</v>
      </c>
      <c r="R145" s="24">
        <v>128</v>
      </c>
      <c r="S145" s="24">
        <v>126.02</v>
      </c>
      <c r="T145" s="24">
        <v>131.74</v>
      </c>
      <c r="U145" s="24">
        <v>140.94</v>
      </c>
      <c r="V145" s="24">
        <v>146.19999999999999</v>
      </c>
      <c r="W145" s="24">
        <v>140.47</v>
      </c>
      <c r="X145" s="24">
        <v>135.18</v>
      </c>
      <c r="Y145" s="24">
        <v>123.48</v>
      </c>
    </row>
    <row r="146" spans="1:25" x14ac:dyDescent="0.2">
      <c r="A146" s="35">
        <v>2</v>
      </c>
      <c r="B146" s="24">
        <v>115.15</v>
      </c>
      <c r="C146" s="24">
        <v>103.8</v>
      </c>
      <c r="D146" s="24">
        <v>99.99</v>
      </c>
      <c r="E146" s="24">
        <v>98.03</v>
      </c>
      <c r="F146" s="24">
        <v>97.41</v>
      </c>
      <c r="G146" s="24">
        <v>96.93</v>
      </c>
      <c r="H146" s="24">
        <v>97.96</v>
      </c>
      <c r="I146" s="24">
        <v>97.14</v>
      </c>
      <c r="J146" s="24">
        <v>101.47</v>
      </c>
      <c r="K146" s="24">
        <v>116.61</v>
      </c>
      <c r="L146" s="24">
        <v>123.73</v>
      </c>
      <c r="M146" s="24">
        <v>126.74</v>
      </c>
      <c r="N146" s="24">
        <v>126.06</v>
      </c>
      <c r="O146" s="24">
        <v>124.59</v>
      </c>
      <c r="P146" s="24">
        <v>123.9</v>
      </c>
      <c r="Q146" s="24">
        <v>123.24</v>
      </c>
      <c r="R146" s="24">
        <v>122.64</v>
      </c>
      <c r="S146" s="24">
        <v>121.26</v>
      </c>
      <c r="T146" s="24">
        <v>126.35</v>
      </c>
      <c r="U146" s="24">
        <v>137.69</v>
      </c>
      <c r="V146" s="24">
        <v>138.43</v>
      </c>
      <c r="W146" s="24">
        <v>135.36000000000001</v>
      </c>
      <c r="X146" s="24">
        <v>129.18</v>
      </c>
      <c r="Y146" s="24">
        <v>117.69</v>
      </c>
    </row>
    <row r="147" spans="1:25" x14ac:dyDescent="0.2">
      <c r="A147" s="35">
        <v>3</v>
      </c>
      <c r="B147" s="24">
        <v>109.59</v>
      </c>
      <c r="C147" s="24">
        <v>102.91</v>
      </c>
      <c r="D147" s="24">
        <v>98.6</v>
      </c>
      <c r="E147" s="24">
        <v>99.51</v>
      </c>
      <c r="F147" s="24">
        <v>99.96</v>
      </c>
      <c r="G147" s="24">
        <v>99.11</v>
      </c>
      <c r="H147" s="24">
        <v>108.45</v>
      </c>
      <c r="I147" s="24">
        <v>130.13</v>
      </c>
      <c r="J147" s="24">
        <v>140.54</v>
      </c>
      <c r="K147" s="24">
        <v>153.16</v>
      </c>
      <c r="L147" s="24">
        <v>158.04</v>
      </c>
      <c r="M147" s="24">
        <v>157.26</v>
      </c>
      <c r="N147" s="24">
        <v>151.08000000000001</v>
      </c>
      <c r="O147" s="24">
        <v>150.82</v>
      </c>
      <c r="P147" s="24">
        <v>150.22</v>
      </c>
      <c r="Q147" s="24">
        <v>144.97999999999999</v>
      </c>
      <c r="R147" s="24">
        <v>139.5</v>
      </c>
      <c r="S147" s="24">
        <v>136.78</v>
      </c>
      <c r="T147" s="24">
        <v>135.88999999999999</v>
      </c>
      <c r="U147" s="24">
        <v>147.38</v>
      </c>
      <c r="V147" s="24">
        <v>157.51</v>
      </c>
      <c r="W147" s="24">
        <v>150.68</v>
      </c>
      <c r="X147" s="24">
        <v>134.27000000000001</v>
      </c>
      <c r="Y147" s="24">
        <v>118.39</v>
      </c>
    </row>
    <row r="148" spans="1:25" x14ac:dyDescent="0.2">
      <c r="A148" s="35">
        <v>4</v>
      </c>
      <c r="B148" s="24">
        <v>109.56</v>
      </c>
      <c r="C148" s="24">
        <v>100.66</v>
      </c>
      <c r="D148" s="24">
        <v>99.2</v>
      </c>
      <c r="E148" s="24">
        <v>97.63</v>
      </c>
      <c r="F148" s="24">
        <v>98.79</v>
      </c>
      <c r="G148" s="24">
        <v>100.38</v>
      </c>
      <c r="H148" s="24">
        <v>110.53</v>
      </c>
      <c r="I148" s="24">
        <v>131.13999999999999</v>
      </c>
      <c r="J148" s="24">
        <v>137.88999999999999</v>
      </c>
      <c r="K148" s="24">
        <v>151.08000000000001</v>
      </c>
      <c r="L148" s="24">
        <v>150.44</v>
      </c>
      <c r="M148" s="24">
        <v>149.58000000000001</v>
      </c>
      <c r="N148" s="24">
        <v>145.19999999999999</v>
      </c>
      <c r="O148" s="24">
        <v>145.22</v>
      </c>
      <c r="P148" s="24">
        <v>145.11000000000001</v>
      </c>
      <c r="Q148" s="24">
        <v>140.03</v>
      </c>
      <c r="R148" s="24">
        <v>136.38</v>
      </c>
      <c r="S148" s="24">
        <v>135.75</v>
      </c>
      <c r="T148" s="24">
        <v>135.33000000000001</v>
      </c>
      <c r="U148" s="24">
        <v>143.01</v>
      </c>
      <c r="V148" s="24">
        <v>152.6</v>
      </c>
      <c r="W148" s="24">
        <v>147.94</v>
      </c>
      <c r="X148" s="24">
        <v>133.59</v>
      </c>
      <c r="Y148" s="24">
        <v>121.51</v>
      </c>
    </row>
    <row r="149" spans="1:25" x14ac:dyDescent="0.2">
      <c r="A149" s="35">
        <v>5</v>
      </c>
      <c r="B149" s="24">
        <v>106.12</v>
      </c>
      <c r="C149" s="24">
        <v>99.61</v>
      </c>
      <c r="D149" s="24">
        <v>97.16</v>
      </c>
      <c r="E149" s="24">
        <v>96.16</v>
      </c>
      <c r="F149" s="24">
        <v>97.36</v>
      </c>
      <c r="G149" s="24">
        <v>100.8</v>
      </c>
      <c r="H149" s="24">
        <v>114.65</v>
      </c>
      <c r="I149" s="24">
        <v>131.13999999999999</v>
      </c>
      <c r="J149" s="24">
        <v>140.19</v>
      </c>
      <c r="K149" s="24">
        <v>148.99</v>
      </c>
      <c r="L149" s="24">
        <v>151.24</v>
      </c>
      <c r="M149" s="24">
        <v>149.54</v>
      </c>
      <c r="N149" s="24">
        <v>146.24</v>
      </c>
      <c r="O149" s="24">
        <v>148.02000000000001</v>
      </c>
      <c r="P149" s="24">
        <v>146.44999999999999</v>
      </c>
      <c r="Q149" s="24">
        <v>142.62</v>
      </c>
      <c r="R149" s="24">
        <v>139.11000000000001</v>
      </c>
      <c r="S149" s="24">
        <v>136.82</v>
      </c>
      <c r="T149" s="24">
        <v>136.04</v>
      </c>
      <c r="U149" s="24">
        <v>146.54</v>
      </c>
      <c r="V149" s="24">
        <v>154.55000000000001</v>
      </c>
      <c r="W149" s="24">
        <v>146.26</v>
      </c>
      <c r="X149" s="24">
        <v>135.68</v>
      </c>
      <c r="Y149" s="24">
        <v>119.47</v>
      </c>
    </row>
    <row r="150" spans="1:25" x14ac:dyDescent="0.2">
      <c r="A150" s="35">
        <v>6</v>
      </c>
      <c r="B150" s="24">
        <v>101.66</v>
      </c>
      <c r="C150" s="24">
        <v>96.17</v>
      </c>
      <c r="D150" s="24">
        <v>92.83</v>
      </c>
      <c r="E150" s="24">
        <v>91.4</v>
      </c>
      <c r="F150" s="24">
        <v>94.28</v>
      </c>
      <c r="G150" s="24">
        <v>100.38</v>
      </c>
      <c r="H150" s="24">
        <v>110.59</v>
      </c>
      <c r="I150" s="24">
        <v>132.35</v>
      </c>
      <c r="J150" s="24">
        <v>142.33000000000001</v>
      </c>
      <c r="K150" s="24">
        <v>158.56</v>
      </c>
      <c r="L150" s="24">
        <v>160.6</v>
      </c>
      <c r="M150" s="24">
        <v>148.75</v>
      </c>
      <c r="N150" s="24">
        <v>145.99</v>
      </c>
      <c r="O150" s="24">
        <v>146.4</v>
      </c>
      <c r="P150" s="24">
        <v>146.72</v>
      </c>
      <c r="Q150" s="24">
        <v>143.63</v>
      </c>
      <c r="R150" s="24">
        <v>139.31</v>
      </c>
      <c r="S150" s="24">
        <v>138.57</v>
      </c>
      <c r="T150" s="24">
        <v>139.9</v>
      </c>
      <c r="U150" s="24">
        <v>151.79</v>
      </c>
      <c r="V150" s="24">
        <v>152.05000000000001</v>
      </c>
      <c r="W150" s="24">
        <v>147.49</v>
      </c>
      <c r="X150" s="24">
        <v>138.91999999999999</v>
      </c>
      <c r="Y150" s="24">
        <v>122.94</v>
      </c>
    </row>
    <row r="151" spans="1:25" x14ac:dyDescent="0.2">
      <c r="A151" s="35">
        <v>7</v>
      </c>
      <c r="B151" s="24">
        <v>111.6</v>
      </c>
      <c r="C151" s="24">
        <v>106.21</v>
      </c>
      <c r="D151" s="24">
        <v>102.64</v>
      </c>
      <c r="E151" s="24">
        <v>101.72</v>
      </c>
      <c r="F151" s="24">
        <v>103.41</v>
      </c>
      <c r="G151" s="24">
        <v>109.35</v>
      </c>
      <c r="H151" s="24">
        <v>116.55</v>
      </c>
      <c r="I151" s="24">
        <v>132.19</v>
      </c>
      <c r="J151" s="24">
        <v>143.28</v>
      </c>
      <c r="K151" s="24">
        <v>162.54</v>
      </c>
      <c r="L151" s="24">
        <v>161.63999999999999</v>
      </c>
      <c r="M151" s="24">
        <v>157.03</v>
      </c>
      <c r="N151" s="24">
        <v>150.51</v>
      </c>
      <c r="O151" s="24">
        <v>149.05000000000001</v>
      </c>
      <c r="P151" s="24">
        <v>145.41</v>
      </c>
      <c r="Q151" s="24">
        <v>138.57</v>
      </c>
      <c r="R151" s="24">
        <v>137.03</v>
      </c>
      <c r="S151" s="24">
        <v>135.35</v>
      </c>
      <c r="T151" s="24">
        <v>134.65</v>
      </c>
      <c r="U151" s="24">
        <v>145.58000000000001</v>
      </c>
      <c r="V151" s="24">
        <v>157.13</v>
      </c>
      <c r="W151" s="24">
        <v>147.97999999999999</v>
      </c>
      <c r="X151" s="24">
        <v>135.03</v>
      </c>
      <c r="Y151" s="24">
        <v>122.58</v>
      </c>
    </row>
    <row r="152" spans="1:25" x14ac:dyDescent="0.2">
      <c r="A152" s="35">
        <v>8</v>
      </c>
      <c r="B152" s="24">
        <v>121.27</v>
      </c>
      <c r="C152" s="24">
        <v>114.97</v>
      </c>
      <c r="D152" s="24">
        <v>112.59</v>
      </c>
      <c r="E152" s="24">
        <v>107.13</v>
      </c>
      <c r="F152" s="24">
        <v>100.4</v>
      </c>
      <c r="G152" s="24">
        <v>99.3</v>
      </c>
      <c r="H152" s="24">
        <v>100.72</v>
      </c>
      <c r="I152" s="24">
        <v>111.78</v>
      </c>
      <c r="J152" s="24">
        <v>114.9</v>
      </c>
      <c r="K152" s="24">
        <v>126.17</v>
      </c>
      <c r="L152" s="24">
        <v>133.06</v>
      </c>
      <c r="M152" s="24">
        <v>133.63</v>
      </c>
      <c r="N152" s="24">
        <v>132.6</v>
      </c>
      <c r="O152" s="24">
        <v>131.49</v>
      </c>
      <c r="P152" s="24">
        <v>129.94999999999999</v>
      </c>
      <c r="Q152" s="24">
        <v>127.25</v>
      </c>
      <c r="R152" s="24">
        <v>123.93</v>
      </c>
      <c r="S152" s="24">
        <v>120.58</v>
      </c>
      <c r="T152" s="24">
        <v>125.58</v>
      </c>
      <c r="U152" s="24">
        <v>138.46</v>
      </c>
      <c r="V152" s="24">
        <v>145.44999999999999</v>
      </c>
      <c r="W152" s="24">
        <v>142.12</v>
      </c>
      <c r="X152" s="24">
        <v>136.26</v>
      </c>
      <c r="Y152" s="24">
        <v>121.38</v>
      </c>
    </row>
    <row r="153" spans="1:25" x14ac:dyDescent="0.2">
      <c r="A153" s="35">
        <v>9</v>
      </c>
      <c r="B153" s="24">
        <v>122.58</v>
      </c>
      <c r="C153" s="24">
        <v>116.59</v>
      </c>
      <c r="D153" s="24">
        <v>110.26</v>
      </c>
      <c r="E153" s="24">
        <v>108.29</v>
      </c>
      <c r="F153" s="24">
        <v>101.89</v>
      </c>
      <c r="G153" s="24">
        <v>100.95</v>
      </c>
      <c r="H153" s="24">
        <v>109.93</v>
      </c>
      <c r="I153" s="24">
        <v>113.44</v>
      </c>
      <c r="J153" s="24">
        <v>117.27</v>
      </c>
      <c r="K153" s="24">
        <v>124.5</v>
      </c>
      <c r="L153" s="24">
        <v>131.51</v>
      </c>
      <c r="M153" s="24">
        <v>132.63999999999999</v>
      </c>
      <c r="N153" s="24">
        <v>131.41</v>
      </c>
      <c r="O153" s="24">
        <v>129.33000000000001</v>
      </c>
      <c r="P153" s="24">
        <v>127.75</v>
      </c>
      <c r="Q153" s="24">
        <v>126.75</v>
      </c>
      <c r="R153" s="24">
        <v>125.33</v>
      </c>
      <c r="S153" s="24">
        <v>123.75</v>
      </c>
      <c r="T153" s="24">
        <v>127.61</v>
      </c>
      <c r="U153" s="24">
        <v>138.69</v>
      </c>
      <c r="V153" s="24">
        <v>146.75</v>
      </c>
      <c r="W153" s="24">
        <v>143</v>
      </c>
      <c r="X153" s="24">
        <v>135.43</v>
      </c>
      <c r="Y153" s="24">
        <v>123.11</v>
      </c>
    </row>
    <row r="154" spans="1:25" x14ac:dyDescent="0.2">
      <c r="A154" s="35">
        <v>10</v>
      </c>
      <c r="B154" s="24">
        <v>124.53</v>
      </c>
      <c r="C154" s="24">
        <v>112.26</v>
      </c>
      <c r="D154" s="24">
        <v>103.43</v>
      </c>
      <c r="E154" s="24">
        <v>100.31</v>
      </c>
      <c r="F154" s="24">
        <v>99.82</v>
      </c>
      <c r="G154" s="24">
        <v>100.18</v>
      </c>
      <c r="H154" s="24">
        <v>108.34</v>
      </c>
      <c r="I154" s="24">
        <v>116.2</v>
      </c>
      <c r="J154" s="24">
        <v>123.64</v>
      </c>
      <c r="K154" s="24">
        <v>132.47</v>
      </c>
      <c r="L154" s="24">
        <v>135.69999999999999</v>
      </c>
      <c r="M154" s="24">
        <v>136.24</v>
      </c>
      <c r="N154" s="24">
        <v>134.74</v>
      </c>
      <c r="O154" s="24">
        <v>133.81</v>
      </c>
      <c r="P154" s="24">
        <v>133.63</v>
      </c>
      <c r="Q154" s="24">
        <v>133.06</v>
      </c>
      <c r="R154" s="24">
        <v>132.13</v>
      </c>
      <c r="S154" s="24">
        <v>128.81</v>
      </c>
      <c r="T154" s="24">
        <v>134.4</v>
      </c>
      <c r="U154" s="24">
        <v>147.46</v>
      </c>
      <c r="V154" s="24">
        <v>155.01</v>
      </c>
      <c r="W154" s="24">
        <v>148.52000000000001</v>
      </c>
      <c r="X154" s="24">
        <v>139.88999999999999</v>
      </c>
      <c r="Y154" s="24">
        <v>132.59</v>
      </c>
    </row>
    <row r="155" spans="1:25" x14ac:dyDescent="0.2">
      <c r="A155" s="35">
        <v>11</v>
      </c>
      <c r="B155" s="24">
        <v>116.4</v>
      </c>
      <c r="C155" s="24">
        <v>98.85</v>
      </c>
      <c r="D155" s="24">
        <v>93.4</v>
      </c>
      <c r="E155" s="24">
        <v>91.38</v>
      </c>
      <c r="F155" s="24">
        <v>91.85</v>
      </c>
      <c r="G155" s="24">
        <v>97.72</v>
      </c>
      <c r="H155" s="24">
        <v>121.99</v>
      </c>
      <c r="I155" s="24">
        <v>137.62</v>
      </c>
      <c r="J155" s="24">
        <v>150.16999999999999</v>
      </c>
      <c r="K155" s="24">
        <v>171.68</v>
      </c>
      <c r="L155" s="24">
        <v>168.73</v>
      </c>
      <c r="M155" s="24">
        <v>171.13</v>
      </c>
      <c r="N155" s="24">
        <v>156.53</v>
      </c>
      <c r="O155" s="24">
        <v>158.05000000000001</v>
      </c>
      <c r="P155" s="24">
        <v>157.4</v>
      </c>
      <c r="Q155" s="24">
        <v>151.91999999999999</v>
      </c>
      <c r="R155" s="24">
        <v>146.97</v>
      </c>
      <c r="S155" s="24">
        <v>142.78</v>
      </c>
      <c r="T155" s="24">
        <v>143.91</v>
      </c>
      <c r="U155" s="24">
        <v>157.58000000000001</v>
      </c>
      <c r="V155" s="24">
        <v>157.38</v>
      </c>
      <c r="W155" s="24">
        <v>158.87</v>
      </c>
      <c r="X155" s="24">
        <v>140.76</v>
      </c>
      <c r="Y155" s="24">
        <v>132.69999999999999</v>
      </c>
    </row>
    <row r="156" spans="1:25" x14ac:dyDescent="0.2">
      <c r="A156" s="35">
        <v>12</v>
      </c>
      <c r="B156" s="24">
        <v>114.89</v>
      </c>
      <c r="C156" s="24">
        <v>99.78</v>
      </c>
      <c r="D156" s="24">
        <v>96.13</v>
      </c>
      <c r="E156" s="24">
        <v>96.09</v>
      </c>
      <c r="F156" s="24">
        <v>97.34</v>
      </c>
      <c r="G156" s="24">
        <v>106.33</v>
      </c>
      <c r="H156" s="24">
        <v>122.11</v>
      </c>
      <c r="I156" s="24">
        <v>138.69999999999999</v>
      </c>
      <c r="J156" s="24">
        <v>148.18</v>
      </c>
      <c r="K156" s="24">
        <v>166.94</v>
      </c>
      <c r="L156" s="24">
        <v>169.16</v>
      </c>
      <c r="M156" s="24">
        <v>169.4</v>
      </c>
      <c r="N156" s="24">
        <v>154.79</v>
      </c>
      <c r="O156" s="24">
        <v>154.94</v>
      </c>
      <c r="P156" s="24">
        <v>152.87</v>
      </c>
      <c r="Q156" s="24">
        <v>145.49</v>
      </c>
      <c r="R156" s="24">
        <v>143.94999999999999</v>
      </c>
      <c r="S156" s="24">
        <v>142.63999999999999</v>
      </c>
      <c r="T156" s="24">
        <v>143.54</v>
      </c>
      <c r="U156" s="24">
        <v>155.41999999999999</v>
      </c>
      <c r="V156" s="24">
        <v>162.56</v>
      </c>
      <c r="W156" s="24">
        <v>156.41999999999999</v>
      </c>
      <c r="X156" s="24">
        <v>143.29</v>
      </c>
      <c r="Y156" s="24">
        <v>134.28</v>
      </c>
    </row>
    <row r="157" spans="1:25" x14ac:dyDescent="0.2">
      <c r="A157" s="35">
        <v>13</v>
      </c>
      <c r="B157" s="24">
        <v>113.53</v>
      </c>
      <c r="C157" s="24">
        <v>98.22</v>
      </c>
      <c r="D157" s="24">
        <v>96.57</v>
      </c>
      <c r="E157" s="24">
        <v>96.31</v>
      </c>
      <c r="F157" s="24">
        <v>97.24</v>
      </c>
      <c r="G157" s="24">
        <v>106.86</v>
      </c>
      <c r="H157" s="24">
        <v>119.35</v>
      </c>
      <c r="I157" s="24">
        <v>135.12</v>
      </c>
      <c r="J157" s="24">
        <v>144.47</v>
      </c>
      <c r="K157" s="24">
        <v>159.55000000000001</v>
      </c>
      <c r="L157" s="24">
        <v>159.63</v>
      </c>
      <c r="M157" s="24">
        <v>159.19</v>
      </c>
      <c r="N157" s="24">
        <v>151.80000000000001</v>
      </c>
      <c r="O157" s="24">
        <v>153.26</v>
      </c>
      <c r="P157" s="24">
        <v>152.31</v>
      </c>
      <c r="Q157" s="24">
        <v>148.85</v>
      </c>
      <c r="R157" s="24">
        <v>144.44</v>
      </c>
      <c r="S157" s="24">
        <v>141.84</v>
      </c>
      <c r="T157" s="24">
        <v>142.66999999999999</v>
      </c>
      <c r="U157" s="24">
        <v>147.87</v>
      </c>
      <c r="V157" s="24">
        <v>156.03</v>
      </c>
      <c r="W157" s="24">
        <v>158.5</v>
      </c>
      <c r="X157" s="24">
        <v>142.33000000000001</v>
      </c>
      <c r="Y157" s="24">
        <v>131.76</v>
      </c>
    </row>
    <row r="158" spans="1:25" x14ac:dyDescent="0.2">
      <c r="A158" s="35">
        <v>14</v>
      </c>
      <c r="B158" s="24">
        <v>112.43</v>
      </c>
      <c r="C158" s="24">
        <v>104.45</v>
      </c>
      <c r="D158" s="24">
        <v>100.79</v>
      </c>
      <c r="E158" s="24">
        <v>98.94</v>
      </c>
      <c r="F158" s="24">
        <v>100.96</v>
      </c>
      <c r="G158" s="24">
        <v>106.29</v>
      </c>
      <c r="H158" s="24">
        <v>117.27</v>
      </c>
      <c r="I158" s="24">
        <v>135.91999999999999</v>
      </c>
      <c r="J158" s="24">
        <v>147.1</v>
      </c>
      <c r="K158" s="24">
        <v>162.36000000000001</v>
      </c>
      <c r="L158" s="24">
        <v>161.09</v>
      </c>
      <c r="M158" s="24">
        <v>157.97</v>
      </c>
      <c r="N158" s="24">
        <v>153.77000000000001</v>
      </c>
      <c r="O158" s="24">
        <v>150</v>
      </c>
      <c r="P158" s="24">
        <v>148.13</v>
      </c>
      <c r="Q158" s="24">
        <v>145.08000000000001</v>
      </c>
      <c r="R158" s="24">
        <v>142.66</v>
      </c>
      <c r="S158" s="24">
        <v>140.01</v>
      </c>
      <c r="T158" s="24">
        <v>140.63999999999999</v>
      </c>
      <c r="U158" s="24">
        <v>144.55000000000001</v>
      </c>
      <c r="V158" s="24">
        <v>150.19999999999999</v>
      </c>
      <c r="W158" s="24">
        <v>155.22999999999999</v>
      </c>
      <c r="X158" s="24">
        <v>139.24</v>
      </c>
      <c r="Y158" s="24">
        <v>125.62</v>
      </c>
    </row>
    <row r="159" spans="1:25" x14ac:dyDescent="0.2">
      <c r="A159" s="35">
        <v>15</v>
      </c>
      <c r="B159" s="24">
        <v>125.06</v>
      </c>
      <c r="C159" s="24">
        <v>116.96</v>
      </c>
      <c r="D159" s="24">
        <v>107.26</v>
      </c>
      <c r="E159" s="24">
        <v>105.31</v>
      </c>
      <c r="F159" s="24">
        <v>105.23</v>
      </c>
      <c r="G159" s="24">
        <v>107.42</v>
      </c>
      <c r="H159" s="24">
        <v>110.44</v>
      </c>
      <c r="I159" s="24">
        <v>118</v>
      </c>
      <c r="J159" s="24">
        <v>124.2</v>
      </c>
      <c r="K159" s="24">
        <v>134.52000000000001</v>
      </c>
      <c r="L159" s="24">
        <v>139.74</v>
      </c>
      <c r="M159" s="24">
        <v>139.31</v>
      </c>
      <c r="N159" s="24">
        <v>135.04</v>
      </c>
      <c r="O159" s="24">
        <v>133.78</v>
      </c>
      <c r="P159" s="24">
        <v>129.93</v>
      </c>
      <c r="Q159" s="24">
        <v>128.34</v>
      </c>
      <c r="R159" s="24">
        <v>127.34</v>
      </c>
      <c r="S159" s="24">
        <v>126.57</v>
      </c>
      <c r="T159" s="24">
        <v>128.07</v>
      </c>
      <c r="U159" s="24">
        <v>137.13999999999999</v>
      </c>
      <c r="V159" s="24">
        <v>146.97999999999999</v>
      </c>
      <c r="W159" s="24">
        <v>143.22999999999999</v>
      </c>
      <c r="X159" s="24">
        <v>136.13</v>
      </c>
      <c r="Y159" s="24">
        <v>127.34</v>
      </c>
    </row>
    <row r="160" spans="1:25" x14ac:dyDescent="0.2">
      <c r="A160" s="35">
        <v>16</v>
      </c>
      <c r="B160" s="24">
        <v>122.7</v>
      </c>
      <c r="C160" s="24">
        <v>110.2</v>
      </c>
      <c r="D160" s="24">
        <v>100.55</v>
      </c>
      <c r="E160" s="24">
        <v>99.2</v>
      </c>
      <c r="F160" s="24">
        <v>99.19</v>
      </c>
      <c r="G160" s="24">
        <v>100.48</v>
      </c>
      <c r="H160" s="24">
        <v>103.58</v>
      </c>
      <c r="I160" s="24">
        <v>101.52</v>
      </c>
      <c r="J160" s="24">
        <v>115.88</v>
      </c>
      <c r="K160" s="24">
        <v>123.85</v>
      </c>
      <c r="L160" s="24">
        <v>128.49</v>
      </c>
      <c r="M160" s="24">
        <v>129.41999999999999</v>
      </c>
      <c r="N160" s="24">
        <v>128.11000000000001</v>
      </c>
      <c r="O160" s="24">
        <v>127.25</v>
      </c>
      <c r="P160" s="24">
        <v>126.47</v>
      </c>
      <c r="Q160" s="24">
        <v>126.27</v>
      </c>
      <c r="R160" s="24">
        <v>126.01</v>
      </c>
      <c r="S160" s="24">
        <v>124.43</v>
      </c>
      <c r="T160" s="24">
        <v>126.44</v>
      </c>
      <c r="U160" s="24">
        <v>138.25</v>
      </c>
      <c r="V160" s="24">
        <v>147.47</v>
      </c>
      <c r="W160" s="24">
        <v>142.6</v>
      </c>
      <c r="X160" s="24">
        <v>136.16999999999999</v>
      </c>
      <c r="Y160" s="24">
        <v>127.76</v>
      </c>
    </row>
    <row r="161" spans="1:25" x14ac:dyDescent="0.2">
      <c r="A161" s="35">
        <v>17</v>
      </c>
      <c r="B161" s="24">
        <v>119.61</v>
      </c>
      <c r="C161" s="24">
        <v>100.08</v>
      </c>
      <c r="D161" s="24">
        <v>96.4</v>
      </c>
      <c r="E161" s="24">
        <v>94.29</v>
      </c>
      <c r="F161" s="24">
        <v>94.44</v>
      </c>
      <c r="G161" s="24">
        <v>96.53</v>
      </c>
      <c r="H161" s="24">
        <v>118.69</v>
      </c>
      <c r="I161" s="24">
        <v>136.41999999999999</v>
      </c>
      <c r="J161" s="24">
        <v>146.83000000000001</v>
      </c>
      <c r="K161" s="24">
        <v>162.62</v>
      </c>
      <c r="L161" s="24">
        <v>161.87</v>
      </c>
      <c r="M161" s="24">
        <v>158.88</v>
      </c>
      <c r="N161" s="24">
        <v>154.43</v>
      </c>
      <c r="O161" s="24">
        <v>156.24</v>
      </c>
      <c r="P161" s="24">
        <v>156.01</v>
      </c>
      <c r="Q161" s="24">
        <v>150.63</v>
      </c>
      <c r="R161" s="24">
        <v>143.88</v>
      </c>
      <c r="S161" s="24">
        <v>140.65</v>
      </c>
      <c r="T161" s="24">
        <v>142.52000000000001</v>
      </c>
      <c r="U161" s="24">
        <v>149.13</v>
      </c>
      <c r="V161" s="24">
        <v>155.63</v>
      </c>
      <c r="W161" s="24">
        <v>157.65</v>
      </c>
      <c r="X161" s="24">
        <v>140.13999999999999</v>
      </c>
      <c r="Y161" s="24">
        <v>132.46</v>
      </c>
    </row>
    <row r="162" spans="1:25" x14ac:dyDescent="0.2">
      <c r="A162" s="35">
        <v>18</v>
      </c>
      <c r="B162" s="24">
        <v>119.15</v>
      </c>
      <c r="C162" s="24">
        <v>102.53</v>
      </c>
      <c r="D162" s="24">
        <v>95.91</v>
      </c>
      <c r="E162" s="24">
        <v>94.47</v>
      </c>
      <c r="F162" s="24">
        <v>95.91</v>
      </c>
      <c r="G162" s="24">
        <v>110.94</v>
      </c>
      <c r="H162" s="24">
        <v>128.09</v>
      </c>
      <c r="I162" s="24">
        <v>140.87</v>
      </c>
      <c r="J162" s="24">
        <v>148.58000000000001</v>
      </c>
      <c r="K162" s="24">
        <v>162.22</v>
      </c>
      <c r="L162" s="24">
        <v>162.34</v>
      </c>
      <c r="M162" s="24">
        <v>161.72999999999999</v>
      </c>
      <c r="N162" s="24">
        <v>157.16999999999999</v>
      </c>
      <c r="O162" s="24">
        <v>156.13</v>
      </c>
      <c r="P162" s="24">
        <v>154.24</v>
      </c>
      <c r="Q162" s="24">
        <v>150.13</v>
      </c>
      <c r="R162" s="24">
        <v>147.19</v>
      </c>
      <c r="S162" s="24">
        <v>145.02000000000001</v>
      </c>
      <c r="T162" s="24">
        <v>145.19999999999999</v>
      </c>
      <c r="U162" s="24">
        <v>147.82</v>
      </c>
      <c r="V162" s="24">
        <v>155.41999999999999</v>
      </c>
      <c r="W162" s="24">
        <v>159.74</v>
      </c>
      <c r="X162" s="24">
        <v>144.26</v>
      </c>
      <c r="Y162" s="24">
        <v>134.85</v>
      </c>
    </row>
    <row r="163" spans="1:25" x14ac:dyDescent="0.2">
      <c r="A163" s="35">
        <v>19</v>
      </c>
      <c r="B163" s="24">
        <v>114.27</v>
      </c>
      <c r="C163" s="24">
        <v>97.71</v>
      </c>
      <c r="D163" s="24">
        <v>93.62</v>
      </c>
      <c r="E163" s="24">
        <v>91.75</v>
      </c>
      <c r="F163" s="24">
        <v>92.93</v>
      </c>
      <c r="G163" s="24">
        <v>104.62</v>
      </c>
      <c r="H163" s="24">
        <v>119.66</v>
      </c>
      <c r="I163" s="24">
        <v>137.72</v>
      </c>
      <c r="J163" s="24">
        <v>150.13</v>
      </c>
      <c r="K163" s="24">
        <v>163.81</v>
      </c>
      <c r="L163" s="24">
        <v>166.01</v>
      </c>
      <c r="M163" s="24">
        <v>164.1</v>
      </c>
      <c r="N163" s="24">
        <v>162.19999999999999</v>
      </c>
      <c r="O163" s="24">
        <v>162.59</v>
      </c>
      <c r="P163" s="24">
        <v>162.82</v>
      </c>
      <c r="Q163" s="24">
        <v>160.30000000000001</v>
      </c>
      <c r="R163" s="24">
        <v>153.16</v>
      </c>
      <c r="S163" s="24">
        <v>149.69</v>
      </c>
      <c r="T163" s="24">
        <v>150.22</v>
      </c>
      <c r="U163" s="24">
        <v>157.22</v>
      </c>
      <c r="V163" s="24">
        <v>161.72999999999999</v>
      </c>
      <c r="W163" s="24">
        <v>163.44</v>
      </c>
      <c r="X163" s="24">
        <v>144.99</v>
      </c>
      <c r="Y163" s="24">
        <v>132.88999999999999</v>
      </c>
    </row>
    <row r="164" spans="1:25" x14ac:dyDescent="0.2">
      <c r="A164" s="35">
        <v>20</v>
      </c>
      <c r="B164" s="24">
        <v>107.95</v>
      </c>
      <c r="C164" s="24">
        <v>96.7</v>
      </c>
      <c r="D164" s="24">
        <v>93.71</v>
      </c>
      <c r="E164" s="24">
        <v>91.59</v>
      </c>
      <c r="F164" s="24">
        <v>93.5</v>
      </c>
      <c r="G164" s="24">
        <v>99.47</v>
      </c>
      <c r="H164" s="24">
        <v>112.94</v>
      </c>
      <c r="I164" s="24">
        <v>135.9</v>
      </c>
      <c r="J164" s="24">
        <v>148.83000000000001</v>
      </c>
      <c r="K164" s="24">
        <v>165.12</v>
      </c>
      <c r="L164" s="24">
        <v>167.46</v>
      </c>
      <c r="M164" s="24">
        <v>167.58</v>
      </c>
      <c r="N164" s="24">
        <v>164.51</v>
      </c>
      <c r="O164" s="24">
        <v>164.39</v>
      </c>
      <c r="P164" s="24">
        <v>165.38</v>
      </c>
      <c r="Q164" s="24">
        <v>161.94</v>
      </c>
      <c r="R164" s="24">
        <v>154.55000000000001</v>
      </c>
      <c r="S164" s="24">
        <v>150.33000000000001</v>
      </c>
      <c r="T164" s="24">
        <v>149.41</v>
      </c>
      <c r="U164" s="24">
        <v>158.13</v>
      </c>
      <c r="V164" s="24">
        <v>163.94</v>
      </c>
      <c r="W164" s="24">
        <v>164.92</v>
      </c>
      <c r="X164" s="24">
        <v>145.41</v>
      </c>
      <c r="Y164" s="24">
        <v>136.12</v>
      </c>
    </row>
    <row r="165" spans="1:25" x14ac:dyDescent="0.2">
      <c r="A165" s="35">
        <v>21</v>
      </c>
      <c r="B165" s="24">
        <v>115.3</v>
      </c>
      <c r="C165" s="24">
        <v>99.14</v>
      </c>
      <c r="D165" s="24">
        <v>90.74</v>
      </c>
      <c r="E165" s="24">
        <v>93.92</v>
      </c>
      <c r="F165" s="24">
        <v>98.64</v>
      </c>
      <c r="G165" s="24">
        <v>105.91</v>
      </c>
      <c r="H165" s="24">
        <v>124.4</v>
      </c>
      <c r="I165" s="24">
        <v>138.93</v>
      </c>
      <c r="J165" s="24">
        <v>148.11000000000001</v>
      </c>
      <c r="K165" s="24">
        <v>169.29</v>
      </c>
      <c r="L165" s="24">
        <v>169.32</v>
      </c>
      <c r="M165" s="24">
        <v>169.29</v>
      </c>
      <c r="N165" s="24">
        <v>163.44999999999999</v>
      </c>
      <c r="O165" s="24">
        <v>162.88999999999999</v>
      </c>
      <c r="P165" s="24">
        <v>160.19</v>
      </c>
      <c r="Q165" s="24">
        <v>151.27000000000001</v>
      </c>
      <c r="R165" s="24">
        <v>147.21</v>
      </c>
      <c r="S165" s="24">
        <v>146.72</v>
      </c>
      <c r="T165" s="24">
        <v>145.13999999999999</v>
      </c>
      <c r="U165" s="24">
        <v>148.09</v>
      </c>
      <c r="V165" s="24">
        <v>156.52000000000001</v>
      </c>
      <c r="W165" s="24">
        <v>166.9</v>
      </c>
      <c r="X165" s="24">
        <v>145.9</v>
      </c>
      <c r="Y165" s="24">
        <v>133.05000000000001</v>
      </c>
    </row>
    <row r="166" spans="1:25" x14ac:dyDescent="0.2">
      <c r="A166" s="35">
        <v>22</v>
      </c>
      <c r="B166" s="24">
        <v>131.94999999999999</v>
      </c>
      <c r="C166" s="24">
        <v>125.8</v>
      </c>
      <c r="D166" s="24">
        <v>119.3</v>
      </c>
      <c r="E166" s="24">
        <v>112.13</v>
      </c>
      <c r="F166" s="24">
        <v>110.41</v>
      </c>
      <c r="G166" s="24">
        <v>114.96</v>
      </c>
      <c r="H166" s="24">
        <v>114.01</v>
      </c>
      <c r="I166" s="24">
        <v>119.42</v>
      </c>
      <c r="J166" s="24">
        <v>130.79</v>
      </c>
      <c r="K166" s="24">
        <v>138.58000000000001</v>
      </c>
      <c r="L166" s="24">
        <v>149.01</v>
      </c>
      <c r="M166" s="24">
        <v>148.53</v>
      </c>
      <c r="N166" s="24">
        <v>141.12</v>
      </c>
      <c r="O166" s="24">
        <v>138.63</v>
      </c>
      <c r="P166" s="24">
        <v>138.07</v>
      </c>
      <c r="Q166" s="24">
        <v>137.13999999999999</v>
      </c>
      <c r="R166" s="24">
        <v>136.41999999999999</v>
      </c>
      <c r="S166" s="24">
        <v>134.55000000000001</v>
      </c>
      <c r="T166" s="24">
        <v>134.63</v>
      </c>
      <c r="U166" s="24">
        <v>143.25</v>
      </c>
      <c r="V166" s="24">
        <v>160.97</v>
      </c>
      <c r="W166" s="24">
        <v>147.22999999999999</v>
      </c>
      <c r="X166" s="24">
        <v>138.71</v>
      </c>
      <c r="Y166" s="24">
        <v>127.68</v>
      </c>
    </row>
    <row r="167" spans="1:25" x14ac:dyDescent="0.2">
      <c r="A167" s="35">
        <v>23</v>
      </c>
      <c r="B167" s="24">
        <v>126.51</v>
      </c>
      <c r="C167" s="24">
        <v>112.07</v>
      </c>
      <c r="D167" s="24">
        <v>103.63</v>
      </c>
      <c r="E167" s="24">
        <v>101.99</v>
      </c>
      <c r="F167" s="24">
        <v>102.11</v>
      </c>
      <c r="G167" s="24">
        <v>101.9</v>
      </c>
      <c r="H167" s="24">
        <v>112.15</v>
      </c>
      <c r="I167" s="24">
        <v>110.28</v>
      </c>
      <c r="J167" s="24">
        <v>114.83</v>
      </c>
      <c r="K167" s="24">
        <v>125.55</v>
      </c>
      <c r="L167" s="24">
        <v>129.19</v>
      </c>
      <c r="M167" s="24">
        <v>131.28</v>
      </c>
      <c r="N167" s="24">
        <v>130.63999999999999</v>
      </c>
      <c r="O167" s="24">
        <v>130.27000000000001</v>
      </c>
      <c r="P167" s="24">
        <v>130.41999999999999</v>
      </c>
      <c r="Q167" s="24">
        <v>129.41999999999999</v>
      </c>
      <c r="R167" s="24">
        <v>128.16</v>
      </c>
      <c r="S167" s="24">
        <v>127.18</v>
      </c>
      <c r="T167" s="24">
        <v>127.58</v>
      </c>
      <c r="U167" s="24">
        <v>140.31</v>
      </c>
      <c r="V167" s="24">
        <v>162.34</v>
      </c>
      <c r="W167" s="24">
        <v>148.94</v>
      </c>
      <c r="X167" s="24">
        <v>137.86000000000001</v>
      </c>
      <c r="Y167" s="24">
        <v>128.6</v>
      </c>
    </row>
    <row r="168" spans="1:25" x14ac:dyDescent="0.2">
      <c r="A168" s="35">
        <v>24</v>
      </c>
      <c r="B168" s="24">
        <v>130.84</v>
      </c>
      <c r="C168" s="24">
        <v>115.88</v>
      </c>
      <c r="D168" s="24">
        <v>112.61</v>
      </c>
      <c r="E168" s="24">
        <v>111.82</v>
      </c>
      <c r="F168" s="24">
        <v>111.57</v>
      </c>
      <c r="G168" s="24">
        <v>114.49</v>
      </c>
      <c r="H168" s="24">
        <v>134.72999999999999</v>
      </c>
      <c r="I168" s="24">
        <v>147.72999999999999</v>
      </c>
      <c r="J168" s="24">
        <v>169.68</v>
      </c>
      <c r="K168" s="24">
        <v>222.04</v>
      </c>
      <c r="L168" s="24">
        <v>241.51</v>
      </c>
      <c r="M168" s="24">
        <v>221.85</v>
      </c>
      <c r="N168" s="24">
        <v>194.08</v>
      </c>
      <c r="O168" s="24">
        <v>215.91</v>
      </c>
      <c r="P168" s="24">
        <v>193.66</v>
      </c>
      <c r="Q168" s="24">
        <v>177.89</v>
      </c>
      <c r="R168" s="24">
        <v>171.09</v>
      </c>
      <c r="S168" s="24">
        <v>162.47</v>
      </c>
      <c r="T168" s="24">
        <v>161.6</v>
      </c>
      <c r="U168" s="24">
        <v>176.82</v>
      </c>
      <c r="V168" s="24">
        <v>221.74</v>
      </c>
      <c r="W168" s="24">
        <v>221.67</v>
      </c>
      <c r="X168" s="24">
        <v>162.30000000000001</v>
      </c>
      <c r="Y168" s="24">
        <v>139.96</v>
      </c>
    </row>
    <row r="169" spans="1:25" x14ac:dyDescent="0.2">
      <c r="A169" s="35">
        <v>25</v>
      </c>
      <c r="B169" s="24">
        <v>120.2</v>
      </c>
      <c r="C169" s="24">
        <v>114.78</v>
      </c>
      <c r="D169" s="24">
        <v>112.01</v>
      </c>
      <c r="E169" s="24">
        <v>110.76</v>
      </c>
      <c r="F169" s="24">
        <v>113.89</v>
      </c>
      <c r="G169" s="24">
        <v>115.64</v>
      </c>
      <c r="H169" s="24">
        <v>118.39</v>
      </c>
      <c r="I169" s="24">
        <v>133.4</v>
      </c>
      <c r="J169" s="24">
        <v>143.41999999999999</v>
      </c>
      <c r="K169" s="24">
        <v>166.6</v>
      </c>
      <c r="L169" s="24">
        <v>171.16</v>
      </c>
      <c r="M169" s="24">
        <v>170.46</v>
      </c>
      <c r="N169" s="24">
        <v>162.19</v>
      </c>
      <c r="O169" s="24">
        <v>162.29</v>
      </c>
      <c r="P169" s="24">
        <v>161.13</v>
      </c>
      <c r="Q169" s="24">
        <v>148.01</v>
      </c>
      <c r="R169" s="24">
        <v>144.86000000000001</v>
      </c>
      <c r="S169" s="24">
        <v>142.52000000000001</v>
      </c>
      <c r="T169" s="24">
        <v>142.03</v>
      </c>
      <c r="U169" s="24">
        <v>142.44999999999999</v>
      </c>
      <c r="V169" s="24">
        <v>177.18</v>
      </c>
      <c r="W169" s="24">
        <v>175.28</v>
      </c>
      <c r="X169" s="24">
        <v>146.02000000000001</v>
      </c>
      <c r="Y169" s="24">
        <v>135.09</v>
      </c>
    </row>
    <row r="170" spans="1:25" x14ac:dyDescent="0.2">
      <c r="A170" s="35">
        <v>26</v>
      </c>
      <c r="B170" s="24">
        <v>112.77</v>
      </c>
      <c r="C170" s="24">
        <v>104.35</v>
      </c>
      <c r="D170" s="24">
        <v>99.64</v>
      </c>
      <c r="E170" s="24">
        <v>99.19</v>
      </c>
      <c r="F170" s="24">
        <v>102.49</v>
      </c>
      <c r="G170" s="24">
        <v>107.93</v>
      </c>
      <c r="H170" s="24">
        <v>113.22</v>
      </c>
      <c r="I170" s="24">
        <v>128.91999999999999</v>
      </c>
      <c r="J170" s="24">
        <v>146.91999999999999</v>
      </c>
      <c r="K170" s="24">
        <v>170.75</v>
      </c>
      <c r="L170" s="24">
        <v>170.91</v>
      </c>
      <c r="M170" s="24">
        <v>170.99</v>
      </c>
      <c r="N170" s="24">
        <v>164.73</v>
      </c>
      <c r="O170" s="24">
        <v>165.63</v>
      </c>
      <c r="P170" s="24">
        <v>159.62</v>
      </c>
      <c r="Q170" s="24">
        <v>148.13</v>
      </c>
      <c r="R170" s="24">
        <v>142.21</v>
      </c>
      <c r="S170" s="24">
        <v>136.71</v>
      </c>
      <c r="T170" s="24">
        <v>135.56</v>
      </c>
      <c r="U170" s="24">
        <v>140.31</v>
      </c>
      <c r="V170" s="24">
        <v>157.38999999999999</v>
      </c>
      <c r="W170" s="24">
        <v>168.42</v>
      </c>
      <c r="X170" s="24">
        <v>138.11000000000001</v>
      </c>
      <c r="Y170" s="24">
        <v>126.15</v>
      </c>
    </row>
    <row r="171" spans="1:25" x14ac:dyDescent="0.2">
      <c r="A171" s="35">
        <v>27</v>
      </c>
      <c r="B171" s="24">
        <v>114.27</v>
      </c>
      <c r="C171" s="24">
        <v>109.17</v>
      </c>
      <c r="D171" s="24">
        <v>102.84</v>
      </c>
      <c r="E171" s="24">
        <v>101.56</v>
      </c>
      <c r="F171" s="24">
        <v>106.85</v>
      </c>
      <c r="G171" s="24">
        <v>110.42</v>
      </c>
      <c r="H171" s="24">
        <v>113.18</v>
      </c>
      <c r="I171" s="24">
        <v>123.12</v>
      </c>
      <c r="J171" s="24">
        <v>147.21</v>
      </c>
      <c r="K171" s="24">
        <v>172.82</v>
      </c>
      <c r="L171" s="24">
        <v>173.06</v>
      </c>
      <c r="M171" s="24">
        <v>164.89</v>
      </c>
      <c r="N171" s="24">
        <v>148.80000000000001</v>
      </c>
      <c r="O171" s="24">
        <v>148.78</v>
      </c>
      <c r="P171" s="24">
        <v>151.41999999999999</v>
      </c>
      <c r="Q171" s="24">
        <v>146.04</v>
      </c>
      <c r="R171" s="24">
        <v>138.96</v>
      </c>
      <c r="S171" s="24">
        <v>134.93</v>
      </c>
      <c r="T171" s="24">
        <v>128.68</v>
      </c>
      <c r="U171" s="24">
        <v>141.1</v>
      </c>
      <c r="V171" s="24">
        <v>159.01</v>
      </c>
      <c r="W171" s="24">
        <v>164.24</v>
      </c>
      <c r="X171" s="24">
        <v>136.82</v>
      </c>
      <c r="Y171" s="24">
        <v>122.95</v>
      </c>
    </row>
    <row r="172" spans="1:25" x14ac:dyDescent="0.2">
      <c r="A172" s="35">
        <v>28</v>
      </c>
      <c r="B172" s="24">
        <v>111.87</v>
      </c>
      <c r="C172" s="24">
        <v>103.23</v>
      </c>
      <c r="D172" s="24">
        <v>97.66</v>
      </c>
      <c r="E172" s="24">
        <v>97.12</v>
      </c>
      <c r="F172" s="24">
        <v>98.88</v>
      </c>
      <c r="G172" s="24">
        <v>107.51</v>
      </c>
      <c r="H172" s="24">
        <v>110.8</v>
      </c>
      <c r="I172" s="24">
        <v>120.24</v>
      </c>
      <c r="J172" s="24">
        <v>133.41</v>
      </c>
      <c r="K172" s="24">
        <v>151.59</v>
      </c>
      <c r="L172" s="24">
        <v>155.1</v>
      </c>
      <c r="M172" s="24">
        <v>152.75</v>
      </c>
      <c r="N172" s="24">
        <v>148.44999999999999</v>
      </c>
      <c r="O172" s="24">
        <v>148.21</v>
      </c>
      <c r="P172" s="24">
        <v>144.44</v>
      </c>
      <c r="Q172" s="24">
        <v>137.21</v>
      </c>
      <c r="R172" s="24">
        <v>133.47</v>
      </c>
      <c r="S172" s="24">
        <v>128.1</v>
      </c>
      <c r="T172" s="24">
        <v>127.88</v>
      </c>
      <c r="U172" s="24">
        <v>129.83000000000001</v>
      </c>
      <c r="V172" s="24">
        <v>145.26</v>
      </c>
      <c r="W172" s="24">
        <v>154.47999999999999</v>
      </c>
      <c r="X172" s="24">
        <v>133.63</v>
      </c>
      <c r="Y172" s="24">
        <v>113.66</v>
      </c>
    </row>
    <row r="173" spans="1:25" x14ac:dyDescent="0.2">
      <c r="A173" s="35">
        <v>29</v>
      </c>
      <c r="B173" s="24">
        <v>115.04</v>
      </c>
      <c r="C173" s="24">
        <v>111.48</v>
      </c>
      <c r="D173" s="24">
        <v>104.65</v>
      </c>
      <c r="E173" s="24">
        <v>100.76</v>
      </c>
      <c r="F173" s="24">
        <v>99.66</v>
      </c>
      <c r="G173" s="24">
        <v>105.1</v>
      </c>
      <c r="H173" s="24">
        <v>110.9</v>
      </c>
      <c r="I173" s="24">
        <v>92.45</v>
      </c>
      <c r="J173" s="24">
        <v>115.12</v>
      </c>
      <c r="K173" s="24">
        <v>125.28</v>
      </c>
      <c r="L173" s="24">
        <v>133.38999999999999</v>
      </c>
      <c r="M173" s="24">
        <v>134.97</v>
      </c>
      <c r="N173" s="24">
        <v>128.94</v>
      </c>
      <c r="O173" s="24">
        <v>126.89</v>
      </c>
      <c r="P173" s="24">
        <v>126.47</v>
      </c>
      <c r="Q173" s="24">
        <v>125.29</v>
      </c>
      <c r="R173" s="24">
        <v>124.15</v>
      </c>
      <c r="S173" s="24">
        <v>122.21</v>
      </c>
      <c r="T173" s="24">
        <v>123.13</v>
      </c>
      <c r="U173" s="24">
        <v>128.68</v>
      </c>
      <c r="V173" s="24">
        <v>140.71</v>
      </c>
      <c r="W173" s="24">
        <v>140</v>
      </c>
      <c r="X173" s="24">
        <v>131.16</v>
      </c>
      <c r="Y173" s="24">
        <v>116.64</v>
      </c>
    </row>
    <row r="174" spans="1:25" x14ac:dyDescent="0.2">
      <c r="A174" s="35">
        <v>30</v>
      </c>
      <c r="B174" s="24">
        <v>112.81</v>
      </c>
      <c r="C174" s="24">
        <v>106.79</v>
      </c>
      <c r="D174" s="24">
        <v>100.32</v>
      </c>
      <c r="E174" s="24">
        <v>98.89</v>
      </c>
      <c r="F174" s="24">
        <v>98.93</v>
      </c>
      <c r="G174" s="24">
        <v>98.97</v>
      </c>
      <c r="H174" s="24">
        <v>103</v>
      </c>
      <c r="I174" s="24">
        <v>103.12</v>
      </c>
      <c r="J174" s="24">
        <v>110.36</v>
      </c>
      <c r="K174" s="24">
        <v>116.89</v>
      </c>
      <c r="L174" s="24">
        <v>125.4</v>
      </c>
      <c r="M174" s="24">
        <v>126.01</v>
      </c>
      <c r="N174" s="24">
        <v>125.65</v>
      </c>
      <c r="O174" s="24">
        <v>123.97</v>
      </c>
      <c r="P174" s="24">
        <v>123.6</v>
      </c>
      <c r="Q174" s="24">
        <v>121.15</v>
      </c>
      <c r="R174" s="24">
        <v>118.42</v>
      </c>
      <c r="S174" s="24">
        <v>116.66</v>
      </c>
      <c r="T174" s="24">
        <v>118.81</v>
      </c>
      <c r="U174" s="24">
        <v>128.07</v>
      </c>
      <c r="V174" s="24">
        <v>142.6</v>
      </c>
      <c r="W174" s="24">
        <v>141.32</v>
      </c>
      <c r="X174" s="24">
        <v>134.12</v>
      </c>
      <c r="Y174" s="24">
        <v>119.69</v>
      </c>
    </row>
    <row r="175" spans="1:25" x14ac:dyDescent="0.2">
      <c r="A175" s="35">
        <v>31</v>
      </c>
      <c r="B175" s="24">
        <v>110.99</v>
      </c>
      <c r="C175" s="24">
        <v>108.18</v>
      </c>
      <c r="D175" s="24">
        <v>99.2</v>
      </c>
      <c r="E175" s="24">
        <v>94.71</v>
      </c>
      <c r="F175" s="24">
        <v>98.34</v>
      </c>
      <c r="G175" s="24">
        <v>106.47</v>
      </c>
      <c r="H175" s="24">
        <v>111.91</v>
      </c>
      <c r="I175" s="24">
        <v>119.37</v>
      </c>
      <c r="J175" s="24">
        <v>139.75</v>
      </c>
      <c r="K175" s="24">
        <v>171.12</v>
      </c>
      <c r="L175" s="24">
        <v>171.8</v>
      </c>
      <c r="M175" s="24">
        <v>175.01</v>
      </c>
      <c r="N175" s="24">
        <v>170.68</v>
      </c>
      <c r="O175" s="24">
        <v>168.55</v>
      </c>
      <c r="P175" s="24">
        <v>160.49</v>
      </c>
      <c r="Q175" s="24">
        <v>153.26</v>
      </c>
      <c r="R175" s="24">
        <v>149.62</v>
      </c>
      <c r="S175" s="24">
        <v>142.97</v>
      </c>
      <c r="T175" s="24">
        <v>142.87</v>
      </c>
      <c r="U175" s="24">
        <v>144.94</v>
      </c>
      <c r="V175" s="24">
        <v>159.32</v>
      </c>
      <c r="W175" s="24">
        <v>164.83</v>
      </c>
      <c r="X175" s="24">
        <v>138.29</v>
      </c>
      <c r="Y175" s="24">
        <v>119.6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09" t="s">
        <v>14</v>
      </c>
      <c r="B177" s="110" t="s">
        <v>123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22.5" x14ac:dyDescent="0.2">
      <c r="A178" s="109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5">
        <v>1</v>
      </c>
      <c r="B179" s="22">
        <v>112.47</v>
      </c>
      <c r="C179" s="22">
        <v>106.5</v>
      </c>
      <c r="D179" s="22">
        <v>102.69</v>
      </c>
      <c r="E179" s="22">
        <v>98.21</v>
      </c>
      <c r="F179" s="22">
        <v>100.25</v>
      </c>
      <c r="G179" s="22">
        <v>100.88</v>
      </c>
      <c r="H179" s="22">
        <v>101.38</v>
      </c>
      <c r="I179" s="22">
        <v>106.61</v>
      </c>
      <c r="J179" s="22">
        <v>115.96</v>
      </c>
      <c r="K179" s="22">
        <v>123.33</v>
      </c>
      <c r="L179" s="22">
        <v>127.15</v>
      </c>
      <c r="M179" s="22">
        <v>127.83</v>
      </c>
      <c r="N179" s="22">
        <v>124.8</v>
      </c>
      <c r="O179" s="22">
        <v>123.84</v>
      </c>
      <c r="P179" s="22">
        <v>120.68</v>
      </c>
      <c r="Q179" s="22">
        <v>120.25</v>
      </c>
      <c r="R179" s="22">
        <v>117.53</v>
      </c>
      <c r="S179" s="22">
        <v>115.72</v>
      </c>
      <c r="T179" s="22">
        <v>120.97</v>
      </c>
      <c r="U179" s="22">
        <v>129.41999999999999</v>
      </c>
      <c r="V179" s="22">
        <v>134.25</v>
      </c>
      <c r="W179" s="22">
        <v>128.99</v>
      </c>
      <c r="X179" s="22">
        <v>124.13</v>
      </c>
      <c r="Y179" s="22">
        <v>113.38</v>
      </c>
    </row>
    <row r="180" spans="1:25" x14ac:dyDescent="0.2">
      <c r="A180" s="35">
        <v>2</v>
      </c>
      <c r="B180" s="22">
        <v>105.74</v>
      </c>
      <c r="C180" s="22">
        <v>95.32</v>
      </c>
      <c r="D180" s="22">
        <v>91.82</v>
      </c>
      <c r="E180" s="22">
        <v>90.02</v>
      </c>
      <c r="F180" s="22">
        <v>89.45</v>
      </c>
      <c r="G180" s="22">
        <v>89</v>
      </c>
      <c r="H180" s="22">
        <v>89.95</v>
      </c>
      <c r="I180" s="22">
        <v>89.2</v>
      </c>
      <c r="J180" s="22">
        <v>93.18</v>
      </c>
      <c r="K180" s="22">
        <v>107.08</v>
      </c>
      <c r="L180" s="22">
        <v>113.61</v>
      </c>
      <c r="M180" s="22">
        <v>116.38</v>
      </c>
      <c r="N180" s="22">
        <v>115.75</v>
      </c>
      <c r="O180" s="22">
        <v>114.41</v>
      </c>
      <c r="P180" s="22">
        <v>113.77</v>
      </c>
      <c r="Q180" s="22">
        <v>113.16</v>
      </c>
      <c r="R180" s="22">
        <v>112.61</v>
      </c>
      <c r="S180" s="22">
        <v>111.35</v>
      </c>
      <c r="T180" s="22">
        <v>116.02</v>
      </c>
      <c r="U180" s="22">
        <v>126.43</v>
      </c>
      <c r="V180" s="22">
        <v>127.11</v>
      </c>
      <c r="W180" s="22">
        <v>124.3</v>
      </c>
      <c r="X180" s="22">
        <v>118.62</v>
      </c>
      <c r="Y180" s="22">
        <v>108.07</v>
      </c>
    </row>
    <row r="181" spans="1:25" x14ac:dyDescent="0.2">
      <c r="A181" s="35">
        <v>3</v>
      </c>
      <c r="B181" s="22">
        <v>100.63</v>
      </c>
      <c r="C181" s="22">
        <v>94.5</v>
      </c>
      <c r="D181" s="22">
        <v>90.53</v>
      </c>
      <c r="E181" s="22">
        <v>91.38</v>
      </c>
      <c r="F181" s="22">
        <v>91.78</v>
      </c>
      <c r="G181" s="22">
        <v>91.01</v>
      </c>
      <c r="H181" s="22">
        <v>99.58</v>
      </c>
      <c r="I181" s="22">
        <v>119.49</v>
      </c>
      <c r="J181" s="22">
        <v>129.05000000000001</v>
      </c>
      <c r="K181" s="22">
        <v>140.63999999999999</v>
      </c>
      <c r="L181" s="22">
        <v>145.12</v>
      </c>
      <c r="M181" s="22">
        <v>144.4</v>
      </c>
      <c r="N181" s="22">
        <v>138.72999999999999</v>
      </c>
      <c r="O181" s="22">
        <v>138.49</v>
      </c>
      <c r="P181" s="22">
        <v>137.94</v>
      </c>
      <c r="Q181" s="22">
        <v>133.13</v>
      </c>
      <c r="R181" s="22">
        <v>128.09</v>
      </c>
      <c r="S181" s="22">
        <v>125.59</v>
      </c>
      <c r="T181" s="22">
        <v>124.78</v>
      </c>
      <c r="U181" s="22">
        <v>135.33000000000001</v>
      </c>
      <c r="V181" s="22">
        <v>144.63999999999999</v>
      </c>
      <c r="W181" s="22">
        <v>138.36000000000001</v>
      </c>
      <c r="X181" s="22">
        <v>123.3</v>
      </c>
      <c r="Y181" s="22">
        <v>108.71</v>
      </c>
    </row>
    <row r="182" spans="1:25" x14ac:dyDescent="0.2">
      <c r="A182" s="35">
        <v>4</v>
      </c>
      <c r="B182" s="22">
        <v>100.6</v>
      </c>
      <c r="C182" s="22">
        <v>92.43</v>
      </c>
      <c r="D182" s="22">
        <v>91.09</v>
      </c>
      <c r="E182" s="22">
        <v>89.65</v>
      </c>
      <c r="F182" s="22">
        <v>90.71</v>
      </c>
      <c r="G182" s="22">
        <v>92.17</v>
      </c>
      <c r="H182" s="22">
        <v>101.49</v>
      </c>
      <c r="I182" s="22">
        <v>120.42</v>
      </c>
      <c r="J182" s="22">
        <v>126.62</v>
      </c>
      <c r="K182" s="22">
        <v>138.72999999999999</v>
      </c>
      <c r="L182" s="22">
        <v>138.13999999999999</v>
      </c>
      <c r="M182" s="22">
        <v>137.35</v>
      </c>
      <c r="N182" s="22">
        <v>133.33000000000001</v>
      </c>
      <c r="O182" s="22">
        <v>133.34</v>
      </c>
      <c r="P182" s="22">
        <v>133.24</v>
      </c>
      <c r="Q182" s="22">
        <v>128.58000000000001</v>
      </c>
      <c r="R182" s="22">
        <v>125.23</v>
      </c>
      <c r="S182" s="22">
        <v>124.65</v>
      </c>
      <c r="T182" s="22">
        <v>124.26</v>
      </c>
      <c r="U182" s="22">
        <v>131.32</v>
      </c>
      <c r="V182" s="22">
        <v>140.12</v>
      </c>
      <c r="W182" s="22">
        <v>135.85</v>
      </c>
      <c r="X182" s="22">
        <v>122.67</v>
      </c>
      <c r="Y182" s="22">
        <v>111.58</v>
      </c>
    </row>
    <row r="183" spans="1:25" x14ac:dyDescent="0.2">
      <c r="A183" s="35">
        <v>5</v>
      </c>
      <c r="B183" s="22">
        <v>97.45</v>
      </c>
      <c r="C183" s="22">
        <v>91.47</v>
      </c>
      <c r="D183" s="22">
        <v>89.22</v>
      </c>
      <c r="E183" s="22">
        <v>88.3</v>
      </c>
      <c r="F183" s="22">
        <v>89.4</v>
      </c>
      <c r="G183" s="22">
        <v>92.56</v>
      </c>
      <c r="H183" s="22">
        <v>105.28</v>
      </c>
      <c r="I183" s="22">
        <v>120.42</v>
      </c>
      <c r="J183" s="22">
        <v>128.72999999999999</v>
      </c>
      <c r="K183" s="22">
        <v>136.81</v>
      </c>
      <c r="L183" s="22">
        <v>138.88</v>
      </c>
      <c r="M183" s="22">
        <v>137.32</v>
      </c>
      <c r="N183" s="22">
        <v>134.28</v>
      </c>
      <c r="O183" s="22">
        <v>135.91999999999999</v>
      </c>
      <c r="P183" s="22">
        <v>134.47999999999999</v>
      </c>
      <c r="Q183" s="22">
        <v>130.96</v>
      </c>
      <c r="R183" s="22">
        <v>127.73</v>
      </c>
      <c r="S183" s="22">
        <v>125.63</v>
      </c>
      <c r="T183" s="22">
        <v>124.92</v>
      </c>
      <c r="U183" s="22">
        <v>134.56</v>
      </c>
      <c r="V183" s="22">
        <v>141.91999999999999</v>
      </c>
      <c r="W183" s="22">
        <v>134.31</v>
      </c>
      <c r="X183" s="22">
        <v>124.59</v>
      </c>
      <c r="Y183" s="22">
        <v>109.7</v>
      </c>
    </row>
    <row r="184" spans="1:25" x14ac:dyDescent="0.2">
      <c r="A184" s="35">
        <v>6</v>
      </c>
      <c r="B184" s="22">
        <v>93.35</v>
      </c>
      <c r="C184" s="22">
        <v>88.31</v>
      </c>
      <c r="D184" s="22">
        <v>85.24</v>
      </c>
      <c r="E184" s="22">
        <v>83.93</v>
      </c>
      <c r="F184" s="22">
        <v>86.57</v>
      </c>
      <c r="G184" s="22">
        <v>92.18</v>
      </c>
      <c r="H184" s="22">
        <v>101.55</v>
      </c>
      <c r="I184" s="22">
        <v>121.53</v>
      </c>
      <c r="J184" s="22">
        <v>130.69999999999999</v>
      </c>
      <c r="K184" s="22">
        <v>145.6</v>
      </c>
      <c r="L184" s="22">
        <v>147.47</v>
      </c>
      <c r="M184" s="22">
        <v>136.59</v>
      </c>
      <c r="N184" s="22">
        <v>134.05000000000001</v>
      </c>
      <c r="O184" s="22">
        <v>134.43</v>
      </c>
      <c r="P184" s="22">
        <v>134.72999999999999</v>
      </c>
      <c r="Q184" s="22">
        <v>131.88999999999999</v>
      </c>
      <c r="R184" s="22">
        <v>127.92</v>
      </c>
      <c r="S184" s="22">
        <v>127.24</v>
      </c>
      <c r="T184" s="22">
        <v>128.46</v>
      </c>
      <c r="U184" s="22">
        <v>139.38</v>
      </c>
      <c r="V184" s="22">
        <v>139.62</v>
      </c>
      <c r="W184" s="22">
        <v>135.43</v>
      </c>
      <c r="X184" s="22">
        <v>127.56</v>
      </c>
      <c r="Y184" s="22">
        <v>112.89</v>
      </c>
    </row>
    <row r="185" spans="1:25" x14ac:dyDescent="0.2">
      <c r="A185" s="35">
        <v>7</v>
      </c>
      <c r="B185" s="22">
        <v>102.48</v>
      </c>
      <c r="C185" s="22">
        <v>97.53</v>
      </c>
      <c r="D185" s="22">
        <v>94.25</v>
      </c>
      <c r="E185" s="22">
        <v>93.4</v>
      </c>
      <c r="F185" s="22">
        <v>94.95</v>
      </c>
      <c r="G185" s="22">
        <v>100.41</v>
      </c>
      <c r="H185" s="22">
        <v>107.02</v>
      </c>
      <c r="I185" s="22">
        <v>121.39</v>
      </c>
      <c r="J185" s="22">
        <v>131.56</v>
      </c>
      <c r="K185" s="22">
        <v>149.25</v>
      </c>
      <c r="L185" s="22">
        <v>148.43</v>
      </c>
      <c r="M185" s="22">
        <v>144.19</v>
      </c>
      <c r="N185" s="22">
        <v>138.21</v>
      </c>
      <c r="O185" s="22">
        <v>136.87</v>
      </c>
      <c r="P185" s="22">
        <v>133.52000000000001</v>
      </c>
      <c r="Q185" s="22">
        <v>127.24</v>
      </c>
      <c r="R185" s="22">
        <v>125.83</v>
      </c>
      <c r="S185" s="22">
        <v>124.28</v>
      </c>
      <c r="T185" s="22">
        <v>123.64</v>
      </c>
      <c r="U185" s="22">
        <v>133.68</v>
      </c>
      <c r="V185" s="22">
        <v>144.29</v>
      </c>
      <c r="W185" s="22">
        <v>135.88</v>
      </c>
      <c r="X185" s="22">
        <v>123.99</v>
      </c>
      <c r="Y185" s="22">
        <v>112.56</v>
      </c>
    </row>
    <row r="186" spans="1:25" x14ac:dyDescent="0.2">
      <c r="A186" s="35">
        <v>8</v>
      </c>
      <c r="B186" s="22">
        <v>111.36</v>
      </c>
      <c r="C186" s="22">
        <v>105.57</v>
      </c>
      <c r="D186" s="22">
        <v>103.39</v>
      </c>
      <c r="E186" s="22">
        <v>98.37</v>
      </c>
      <c r="F186" s="22">
        <v>92.2</v>
      </c>
      <c r="G186" s="22">
        <v>91.18</v>
      </c>
      <c r="H186" s="22">
        <v>92.49</v>
      </c>
      <c r="I186" s="22">
        <v>102.64</v>
      </c>
      <c r="J186" s="22">
        <v>105.51</v>
      </c>
      <c r="K186" s="22">
        <v>115.86</v>
      </c>
      <c r="L186" s="22">
        <v>122.18</v>
      </c>
      <c r="M186" s="22">
        <v>122.71</v>
      </c>
      <c r="N186" s="22">
        <v>121.76</v>
      </c>
      <c r="O186" s="22">
        <v>120.74</v>
      </c>
      <c r="P186" s="22">
        <v>119.33</v>
      </c>
      <c r="Q186" s="22">
        <v>116.85</v>
      </c>
      <c r="R186" s="22">
        <v>113.8</v>
      </c>
      <c r="S186" s="22">
        <v>110.72</v>
      </c>
      <c r="T186" s="22">
        <v>115.31</v>
      </c>
      <c r="U186" s="22">
        <v>127.14</v>
      </c>
      <c r="V186" s="22">
        <v>133.56</v>
      </c>
      <c r="W186" s="22">
        <v>130.5</v>
      </c>
      <c r="X186" s="22">
        <v>125.12</v>
      </c>
      <c r="Y186" s="22">
        <v>111.46</v>
      </c>
    </row>
    <row r="187" spans="1:25" x14ac:dyDescent="0.2">
      <c r="A187" s="35">
        <v>9</v>
      </c>
      <c r="B187" s="22">
        <v>112.56</v>
      </c>
      <c r="C187" s="22">
        <v>107.06</v>
      </c>
      <c r="D187" s="22">
        <v>101.25</v>
      </c>
      <c r="E187" s="22">
        <v>99.44</v>
      </c>
      <c r="F187" s="22">
        <v>93.56</v>
      </c>
      <c r="G187" s="22">
        <v>92.7</v>
      </c>
      <c r="H187" s="22">
        <v>100.94</v>
      </c>
      <c r="I187" s="22">
        <v>104.16</v>
      </c>
      <c r="J187" s="22">
        <v>107.68</v>
      </c>
      <c r="K187" s="22">
        <v>114.32</v>
      </c>
      <c r="L187" s="22">
        <v>120.76</v>
      </c>
      <c r="M187" s="22">
        <v>121.8</v>
      </c>
      <c r="N187" s="22">
        <v>120.67</v>
      </c>
      <c r="O187" s="22">
        <v>118.76</v>
      </c>
      <c r="P187" s="22">
        <v>117.3</v>
      </c>
      <c r="Q187" s="22">
        <v>116.39</v>
      </c>
      <c r="R187" s="22">
        <v>115.08</v>
      </c>
      <c r="S187" s="22">
        <v>113.64</v>
      </c>
      <c r="T187" s="22">
        <v>117.18</v>
      </c>
      <c r="U187" s="22">
        <v>127.35</v>
      </c>
      <c r="V187" s="22">
        <v>134.76</v>
      </c>
      <c r="W187" s="22">
        <v>131.31</v>
      </c>
      <c r="X187" s="22">
        <v>124.36</v>
      </c>
      <c r="Y187" s="22">
        <v>113.04</v>
      </c>
    </row>
    <row r="188" spans="1:25" x14ac:dyDescent="0.2">
      <c r="A188" s="35">
        <v>10</v>
      </c>
      <c r="B188" s="22">
        <v>114.35</v>
      </c>
      <c r="C188" s="22">
        <v>103.09</v>
      </c>
      <c r="D188" s="22">
        <v>94.98</v>
      </c>
      <c r="E188" s="22">
        <v>92.11</v>
      </c>
      <c r="F188" s="22">
        <v>91.66</v>
      </c>
      <c r="G188" s="22">
        <v>91.99</v>
      </c>
      <c r="H188" s="22">
        <v>99.48</v>
      </c>
      <c r="I188" s="22">
        <v>106.7</v>
      </c>
      <c r="J188" s="22">
        <v>113.53</v>
      </c>
      <c r="K188" s="22">
        <v>121.64</v>
      </c>
      <c r="L188" s="22">
        <v>124.61</v>
      </c>
      <c r="M188" s="22">
        <v>125.1</v>
      </c>
      <c r="N188" s="22">
        <v>123.72</v>
      </c>
      <c r="O188" s="22">
        <v>122.87</v>
      </c>
      <c r="P188" s="22">
        <v>122.71</v>
      </c>
      <c r="Q188" s="22">
        <v>122.18</v>
      </c>
      <c r="R188" s="22">
        <v>121.33</v>
      </c>
      <c r="S188" s="22">
        <v>118.28</v>
      </c>
      <c r="T188" s="22">
        <v>123.41</v>
      </c>
      <c r="U188" s="22">
        <v>135.4</v>
      </c>
      <c r="V188" s="22">
        <v>142.34</v>
      </c>
      <c r="W188" s="22">
        <v>136.37</v>
      </c>
      <c r="X188" s="22">
        <v>128.46</v>
      </c>
      <c r="Y188" s="22">
        <v>121.75</v>
      </c>
    </row>
    <row r="189" spans="1:25" x14ac:dyDescent="0.2">
      <c r="A189" s="35">
        <v>11</v>
      </c>
      <c r="B189" s="22">
        <v>106.88</v>
      </c>
      <c r="C189" s="22">
        <v>90.77</v>
      </c>
      <c r="D189" s="22">
        <v>85.76</v>
      </c>
      <c r="E189" s="22">
        <v>83.91</v>
      </c>
      <c r="F189" s="22">
        <v>84.34</v>
      </c>
      <c r="G189" s="22">
        <v>89.73</v>
      </c>
      <c r="H189" s="22">
        <v>112.02</v>
      </c>
      <c r="I189" s="22">
        <v>126.37</v>
      </c>
      <c r="J189" s="22">
        <v>137.88999999999999</v>
      </c>
      <c r="K189" s="22">
        <v>157.65</v>
      </c>
      <c r="L189" s="22">
        <v>154.94</v>
      </c>
      <c r="M189" s="22">
        <v>157.13999999999999</v>
      </c>
      <c r="N189" s="22">
        <v>143.72999999999999</v>
      </c>
      <c r="O189" s="22">
        <v>145.13</v>
      </c>
      <c r="P189" s="22">
        <v>144.53</v>
      </c>
      <c r="Q189" s="22">
        <v>139.5</v>
      </c>
      <c r="R189" s="22">
        <v>134.96</v>
      </c>
      <c r="S189" s="22">
        <v>131.11000000000001</v>
      </c>
      <c r="T189" s="22">
        <v>132.13999999999999</v>
      </c>
      <c r="U189" s="22">
        <v>144.69999999999999</v>
      </c>
      <c r="V189" s="22">
        <v>144.52000000000001</v>
      </c>
      <c r="W189" s="22">
        <v>145.88</v>
      </c>
      <c r="X189" s="22">
        <v>129.26</v>
      </c>
      <c r="Y189" s="22">
        <v>121.85</v>
      </c>
    </row>
    <row r="190" spans="1:25" x14ac:dyDescent="0.2">
      <c r="A190" s="35">
        <v>12</v>
      </c>
      <c r="B190" s="22">
        <v>105.5</v>
      </c>
      <c r="C190" s="22">
        <v>91.62</v>
      </c>
      <c r="D190" s="22">
        <v>88.27</v>
      </c>
      <c r="E190" s="22">
        <v>88.23</v>
      </c>
      <c r="F190" s="22">
        <v>89.38</v>
      </c>
      <c r="G190" s="22">
        <v>97.63</v>
      </c>
      <c r="H190" s="22">
        <v>112.12</v>
      </c>
      <c r="I190" s="22">
        <v>127.36</v>
      </c>
      <c r="J190" s="22">
        <v>136.07</v>
      </c>
      <c r="K190" s="22">
        <v>153.30000000000001</v>
      </c>
      <c r="L190" s="22">
        <v>155.33000000000001</v>
      </c>
      <c r="M190" s="22">
        <v>155.55000000000001</v>
      </c>
      <c r="N190" s="22">
        <v>142.13999999999999</v>
      </c>
      <c r="O190" s="22">
        <v>142.28</v>
      </c>
      <c r="P190" s="22">
        <v>140.37</v>
      </c>
      <c r="Q190" s="22">
        <v>133.59</v>
      </c>
      <c r="R190" s="22">
        <v>132.18</v>
      </c>
      <c r="S190" s="22">
        <v>130.97</v>
      </c>
      <c r="T190" s="22">
        <v>131.81</v>
      </c>
      <c r="U190" s="22">
        <v>142.72</v>
      </c>
      <c r="V190" s="22">
        <v>149.27000000000001</v>
      </c>
      <c r="W190" s="22">
        <v>143.63</v>
      </c>
      <c r="X190" s="22">
        <v>131.58000000000001</v>
      </c>
      <c r="Y190" s="22">
        <v>123.3</v>
      </c>
    </row>
    <row r="191" spans="1:25" x14ac:dyDescent="0.2">
      <c r="A191" s="35">
        <v>13</v>
      </c>
      <c r="B191" s="22">
        <v>104.25</v>
      </c>
      <c r="C191" s="22">
        <v>90.19</v>
      </c>
      <c r="D191" s="22">
        <v>88.67</v>
      </c>
      <c r="E191" s="22">
        <v>88.44</v>
      </c>
      <c r="F191" s="22">
        <v>89.29</v>
      </c>
      <c r="G191" s="22">
        <v>98.12</v>
      </c>
      <c r="H191" s="22">
        <v>109.59</v>
      </c>
      <c r="I191" s="22">
        <v>124.08</v>
      </c>
      <c r="J191" s="22">
        <v>132.66</v>
      </c>
      <c r="K191" s="22">
        <v>146.51</v>
      </c>
      <c r="L191" s="22">
        <v>146.58000000000001</v>
      </c>
      <c r="M191" s="22">
        <v>146.18</v>
      </c>
      <c r="N191" s="22">
        <v>139.38999999999999</v>
      </c>
      <c r="O191" s="22">
        <v>140.72999999999999</v>
      </c>
      <c r="P191" s="22">
        <v>139.86000000000001</v>
      </c>
      <c r="Q191" s="22">
        <v>136.68</v>
      </c>
      <c r="R191" s="22">
        <v>132.63</v>
      </c>
      <c r="S191" s="22">
        <v>130.24</v>
      </c>
      <c r="T191" s="22">
        <v>131</v>
      </c>
      <c r="U191" s="22">
        <v>135.78</v>
      </c>
      <c r="V191" s="22">
        <v>143.27000000000001</v>
      </c>
      <c r="W191" s="22">
        <v>145.54</v>
      </c>
      <c r="X191" s="22">
        <v>130.69999999999999</v>
      </c>
      <c r="Y191" s="22">
        <v>120.99</v>
      </c>
    </row>
    <row r="192" spans="1:25" x14ac:dyDescent="0.2">
      <c r="A192" s="35">
        <v>14</v>
      </c>
      <c r="B192" s="22">
        <v>103.24</v>
      </c>
      <c r="C192" s="22">
        <v>95.91</v>
      </c>
      <c r="D192" s="22">
        <v>92.55</v>
      </c>
      <c r="E192" s="22">
        <v>90.85</v>
      </c>
      <c r="F192" s="22">
        <v>92.7</v>
      </c>
      <c r="G192" s="22">
        <v>97.6</v>
      </c>
      <c r="H192" s="22">
        <v>107.69</v>
      </c>
      <c r="I192" s="22">
        <v>124.81</v>
      </c>
      <c r="J192" s="22">
        <v>135.07</v>
      </c>
      <c r="K192" s="22">
        <v>149.09</v>
      </c>
      <c r="L192" s="22">
        <v>147.91999999999999</v>
      </c>
      <c r="M192" s="22">
        <v>145.05000000000001</v>
      </c>
      <c r="N192" s="22">
        <v>141.19999999999999</v>
      </c>
      <c r="O192" s="22">
        <v>137.74</v>
      </c>
      <c r="P192" s="22">
        <v>136.02000000000001</v>
      </c>
      <c r="Q192" s="22">
        <v>133.22</v>
      </c>
      <c r="R192" s="22">
        <v>130.99</v>
      </c>
      <c r="S192" s="22">
        <v>128.56</v>
      </c>
      <c r="T192" s="22">
        <v>129.13999999999999</v>
      </c>
      <c r="U192" s="22">
        <v>132.74</v>
      </c>
      <c r="V192" s="22">
        <v>137.91999999999999</v>
      </c>
      <c r="W192" s="22">
        <v>142.54</v>
      </c>
      <c r="X192" s="22">
        <v>127.86</v>
      </c>
      <c r="Y192" s="22">
        <v>115.35</v>
      </c>
    </row>
    <row r="193" spans="1:25" x14ac:dyDescent="0.2">
      <c r="A193" s="35">
        <v>15</v>
      </c>
      <c r="B193" s="22">
        <v>114.84</v>
      </c>
      <c r="C193" s="22">
        <v>107.4</v>
      </c>
      <c r="D193" s="22">
        <v>98.49</v>
      </c>
      <c r="E193" s="22">
        <v>96.7</v>
      </c>
      <c r="F193" s="22">
        <v>96.63</v>
      </c>
      <c r="G193" s="22">
        <v>98.64</v>
      </c>
      <c r="H193" s="22">
        <v>101.41</v>
      </c>
      <c r="I193" s="22">
        <v>108.35</v>
      </c>
      <c r="J193" s="22">
        <v>114.04</v>
      </c>
      <c r="K193" s="22">
        <v>123.53</v>
      </c>
      <c r="L193" s="22">
        <v>128.32</v>
      </c>
      <c r="M193" s="22">
        <v>127.92</v>
      </c>
      <c r="N193" s="22">
        <v>124</v>
      </c>
      <c r="O193" s="22">
        <v>122.84</v>
      </c>
      <c r="P193" s="22">
        <v>119.31</v>
      </c>
      <c r="Q193" s="22">
        <v>117.85</v>
      </c>
      <c r="R193" s="22">
        <v>116.93</v>
      </c>
      <c r="S193" s="22">
        <v>116.22</v>
      </c>
      <c r="T193" s="22">
        <v>117.6</v>
      </c>
      <c r="U193" s="22">
        <v>125.93</v>
      </c>
      <c r="V193" s="22">
        <v>134.96</v>
      </c>
      <c r="W193" s="22">
        <v>131.52000000000001</v>
      </c>
      <c r="X193" s="22">
        <v>125</v>
      </c>
      <c r="Y193" s="22">
        <v>116.93</v>
      </c>
    </row>
    <row r="194" spans="1:25" x14ac:dyDescent="0.2">
      <c r="A194" s="35">
        <v>16</v>
      </c>
      <c r="B194" s="22">
        <v>112.66</v>
      </c>
      <c r="C194" s="22">
        <v>101.19</v>
      </c>
      <c r="D194" s="22">
        <v>92.33</v>
      </c>
      <c r="E194" s="22">
        <v>91.09</v>
      </c>
      <c r="F194" s="22">
        <v>91.08</v>
      </c>
      <c r="G194" s="22">
        <v>92.26</v>
      </c>
      <c r="H194" s="22">
        <v>95.11</v>
      </c>
      <c r="I194" s="22">
        <v>93.22</v>
      </c>
      <c r="J194" s="22">
        <v>106.41</v>
      </c>
      <c r="K194" s="22">
        <v>113.73</v>
      </c>
      <c r="L194" s="22">
        <v>117.99</v>
      </c>
      <c r="M194" s="22">
        <v>118.84</v>
      </c>
      <c r="N194" s="22">
        <v>117.64</v>
      </c>
      <c r="O194" s="22">
        <v>116.85</v>
      </c>
      <c r="P194" s="22">
        <v>116.13</v>
      </c>
      <c r="Q194" s="22">
        <v>115.95</v>
      </c>
      <c r="R194" s="22">
        <v>115.71</v>
      </c>
      <c r="S194" s="22">
        <v>114.26</v>
      </c>
      <c r="T194" s="22">
        <v>116.11</v>
      </c>
      <c r="U194" s="22">
        <v>126.95</v>
      </c>
      <c r="V194" s="22">
        <v>135.41</v>
      </c>
      <c r="W194" s="22">
        <v>130.94</v>
      </c>
      <c r="X194" s="22">
        <v>125.04</v>
      </c>
      <c r="Y194" s="22">
        <v>117.32</v>
      </c>
    </row>
    <row r="195" spans="1:25" x14ac:dyDescent="0.2">
      <c r="A195" s="35">
        <v>17</v>
      </c>
      <c r="B195" s="22">
        <v>109.83</v>
      </c>
      <c r="C195" s="22">
        <v>91.9</v>
      </c>
      <c r="D195" s="22">
        <v>88.52</v>
      </c>
      <c r="E195" s="22">
        <v>86.58</v>
      </c>
      <c r="F195" s="22">
        <v>86.72</v>
      </c>
      <c r="G195" s="22">
        <v>88.64</v>
      </c>
      <c r="H195" s="22">
        <v>108.99</v>
      </c>
      <c r="I195" s="22">
        <v>125.27</v>
      </c>
      <c r="J195" s="22">
        <v>134.83000000000001</v>
      </c>
      <c r="K195" s="22">
        <v>149.33000000000001</v>
      </c>
      <c r="L195" s="22">
        <v>148.63</v>
      </c>
      <c r="M195" s="22">
        <v>145.88999999999999</v>
      </c>
      <c r="N195" s="22">
        <v>141.81</v>
      </c>
      <c r="O195" s="22">
        <v>143.46</v>
      </c>
      <c r="P195" s="22">
        <v>143.25</v>
      </c>
      <c r="Q195" s="22">
        <v>138.32</v>
      </c>
      <c r="R195" s="22">
        <v>132.12</v>
      </c>
      <c r="S195" s="22">
        <v>129.15</v>
      </c>
      <c r="T195" s="22">
        <v>130.87</v>
      </c>
      <c r="U195" s="22">
        <v>136.94</v>
      </c>
      <c r="V195" s="22">
        <v>142.91</v>
      </c>
      <c r="W195" s="22">
        <v>144.76</v>
      </c>
      <c r="X195" s="22">
        <v>128.68</v>
      </c>
      <c r="Y195" s="22">
        <v>121.63</v>
      </c>
    </row>
    <row r="196" spans="1:25" x14ac:dyDescent="0.2">
      <c r="A196" s="35">
        <v>18</v>
      </c>
      <c r="B196" s="22">
        <v>109.41</v>
      </c>
      <c r="C196" s="22">
        <v>94.15</v>
      </c>
      <c r="D196" s="22">
        <v>88.07</v>
      </c>
      <c r="E196" s="22">
        <v>86.75</v>
      </c>
      <c r="F196" s="22">
        <v>88.07</v>
      </c>
      <c r="G196" s="22">
        <v>101.87</v>
      </c>
      <c r="H196" s="22">
        <v>117.62</v>
      </c>
      <c r="I196" s="22">
        <v>129.35</v>
      </c>
      <c r="J196" s="22">
        <v>136.43</v>
      </c>
      <c r="K196" s="22">
        <v>148.96</v>
      </c>
      <c r="L196" s="22">
        <v>149.07</v>
      </c>
      <c r="M196" s="22">
        <v>148.5</v>
      </c>
      <c r="N196" s="22">
        <v>144.32</v>
      </c>
      <c r="O196" s="22">
        <v>143.37</v>
      </c>
      <c r="P196" s="22">
        <v>141.63</v>
      </c>
      <c r="Q196" s="22">
        <v>137.86000000000001</v>
      </c>
      <c r="R196" s="22">
        <v>135.16</v>
      </c>
      <c r="S196" s="22">
        <v>133.16999999999999</v>
      </c>
      <c r="T196" s="22">
        <v>133.33000000000001</v>
      </c>
      <c r="U196" s="22">
        <v>135.72999999999999</v>
      </c>
      <c r="V196" s="22">
        <v>142.71</v>
      </c>
      <c r="W196" s="22">
        <v>146.68</v>
      </c>
      <c r="X196" s="22">
        <v>132.47</v>
      </c>
      <c r="Y196" s="22">
        <v>123.83</v>
      </c>
    </row>
    <row r="197" spans="1:25" x14ac:dyDescent="0.2">
      <c r="A197" s="35">
        <v>19</v>
      </c>
      <c r="B197" s="22">
        <v>104.92</v>
      </c>
      <c r="C197" s="22">
        <v>89.72</v>
      </c>
      <c r="D197" s="22">
        <v>85.97</v>
      </c>
      <c r="E197" s="22">
        <v>84.25</v>
      </c>
      <c r="F197" s="22">
        <v>85.33</v>
      </c>
      <c r="G197" s="22">
        <v>96.07</v>
      </c>
      <c r="H197" s="22">
        <v>109.88</v>
      </c>
      <c r="I197" s="22">
        <v>126.46</v>
      </c>
      <c r="J197" s="22">
        <v>137.85</v>
      </c>
      <c r="K197" s="22">
        <v>150.41999999999999</v>
      </c>
      <c r="L197" s="22">
        <v>152.44</v>
      </c>
      <c r="M197" s="22">
        <v>150.68</v>
      </c>
      <c r="N197" s="22">
        <v>148.94</v>
      </c>
      <c r="O197" s="22">
        <v>149.30000000000001</v>
      </c>
      <c r="P197" s="22">
        <v>149.51</v>
      </c>
      <c r="Q197" s="22">
        <v>147.19</v>
      </c>
      <c r="R197" s="22">
        <v>140.63999999999999</v>
      </c>
      <c r="S197" s="22">
        <v>137.44999999999999</v>
      </c>
      <c r="T197" s="22">
        <v>137.94</v>
      </c>
      <c r="U197" s="22">
        <v>144.37</v>
      </c>
      <c r="V197" s="22">
        <v>148.51</v>
      </c>
      <c r="W197" s="22">
        <v>150.08000000000001</v>
      </c>
      <c r="X197" s="22">
        <v>133.13999999999999</v>
      </c>
      <c r="Y197" s="22">
        <v>122.03</v>
      </c>
    </row>
    <row r="198" spans="1:25" x14ac:dyDescent="0.2">
      <c r="A198" s="35">
        <v>20</v>
      </c>
      <c r="B198" s="22">
        <v>99.12</v>
      </c>
      <c r="C198" s="22">
        <v>88.8</v>
      </c>
      <c r="D198" s="22">
        <v>86.04</v>
      </c>
      <c r="E198" s="22">
        <v>84.11</v>
      </c>
      <c r="F198" s="22">
        <v>85.85</v>
      </c>
      <c r="G198" s="22">
        <v>91.34</v>
      </c>
      <c r="H198" s="22">
        <v>103.71</v>
      </c>
      <c r="I198" s="22">
        <v>124.79</v>
      </c>
      <c r="J198" s="22">
        <v>136.66999999999999</v>
      </c>
      <c r="K198" s="22">
        <v>151.62</v>
      </c>
      <c r="L198" s="22">
        <v>153.77000000000001</v>
      </c>
      <c r="M198" s="22">
        <v>153.88</v>
      </c>
      <c r="N198" s="22">
        <v>151.06</v>
      </c>
      <c r="O198" s="22">
        <v>150.94999999999999</v>
      </c>
      <c r="P198" s="22">
        <v>151.86000000000001</v>
      </c>
      <c r="Q198" s="22">
        <v>148.69999999999999</v>
      </c>
      <c r="R198" s="22">
        <v>141.91</v>
      </c>
      <c r="S198" s="22">
        <v>138.04</v>
      </c>
      <c r="T198" s="22">
        <v>137.19</v>
      </c>
      <c r="U198" s="22">
        <v>145.19999999999999</v>
      </c>
      <c r="V198" s="22">
        <v>150.54</v>
      </c>
      <c r="W198" s="22">
        <v>151.43</v>
      </c>
      <c r="X198" s="22">
        <v>133.53</v>
      </c>
      <c r="Y198" s="22">
        <v>124.99</v>
      </c>
    </row>
    <row r="199" spans="1:25" x14ac:dyDescent="0.2">
      <c r="A199" s="35">
        <v>21</v>
      </c>
      <c r="B199" s="22">
        <v>105.87</v>
      </c>
      <c r="C199" s="22">
        <v>91.04</v>
      </c>
      <c r="D199" s="22">
        <v>83.32</v>
      </c>
      <c r="E199" s="22">
        <v>86.24</v>
      </c>
      <c r="F199" s="22">
        <v>90.58</v>
      </c>
      <c r="G199" s="22">
        <v>97.25</v>
      </c>
      <c r="H199" s="22">
        <v>114.23</v>
      </c>
      <c r="I199" s="22">
        <v>127.57</v>
      </c>
      <c r="J199" s="22">
        <v>136</v>
      </c>
      <c r="K199" s="22">
        <v>155.44999999999999</v>
      </c>
      <c r="L199" s="22">
        <v>155.47999999999999</v>
      </c>
      <c r="M199" s="22">
        <v>155.44999999999999</v>
      </c>
      <c r="N199" s="22">
        <v>150.09</v>
      </c>
      <c r="O199" s="22">
        <v>149.58000000000001</v>
      </c>
      <c r="P199" s="22">
        <v>147.09</v>
      </c>
      <c r="Q199" s="22">
        <v>138.9</v>
      </c>
      <c r="R199" s="22">
        <v>135.18</v>
      </c>
      <c r="S199" s="22">
        <v>134.72999999999999</v>
      </c>
      <c r="T199" s="22">
        <v>133.27000000000001</v>
      </c>
      <c r="U199" s="22">
        <v>135.97999999999999</v>
      </c>
      <c r="V199" s="22">
        <v>143.72999999999999</v>
      </c>
      <c r="W199" s="22">
        <v>153.26</v>
      </c>
      <c r="X199" s="22">
        <v>133.97</v>
      </c>
      <c r="Y199" s="22">
        <v>122.17</v>
      </c>
    </row>
    <row r="200" spans="1:25" x14ac:dyDescent="0.2">
      <c r="A200" s="35">
        <v>22</v>
      </c>
      <c r="B200" s="22">
        <v>121.16</v>
      </c>
      <c r="C200" s="22">
        <v>115.52</v>
      </c>
      <c r="D200" s="22">
        <v>109.55</v>
      </c>
      <c r="E200" s="22">
        <v>102.96</v>
      </c>
      <c r="F200" s="22">
        <v>101.38</v>
      </c>
      <c r="G200" s="22">
        <v>105.56</v>
      </c>
      <c r="H200" s="22">
        <v>104.69</v>
      </c>
      <c r="I200" s="22">
        <v>109.66</v>
      </c>
      <c r="J200" s="22">
        <v>120.1</v>
      </c>
      <c r="K200" s="22">
        <v>127.25</v>
      </c>
      <c r="L200" s="22">
        <v>136.82</v>
      </c>
      <c r="M200" s="22">
        <v>136.38999999999999</v>
      </c>
      <c r="N200" s="22">
        <v>129.58000000000001</v>
      </c>
      <c r="O200" s="22">
        <v>127.29</v>
      </c>
      <c r="P200" s="22">
        <v>126.79</v>
      </c>
      <c r="Q200" s="22">
        <v>125.93</v>
      </c>
      <c r="R200" s="22">
        <v>125.27</v>
      </c>
      <c r="S200" s="22">
        <v>123.55</v>
      </c>
      <c r="T200" s="22">
        <v>123.62</v>
      </c>
      <c r="U200" s="22">
        <v>131.53</v>
      </c>
      <c r="V200" s="22">
        <v>147.81</v>
      </c>
      <c r="W200" s="22">
        <v>135.19</v>
      </c>
      <c r="X200" s="22">
        <v>127.37</v>
      </c>
      <c r="Y200" s="22">
        <v>117.24</v>
      </c>
    </row>
    <row r="201" spans="1:25" x14ac:dyDescent="0.2">
      <c r="A201" s="35">
        <v>23</v>
      </c>
      <c r="B201" s="22">
        <v>116.17</v>
      </c>
      <c r="C201" s="22">
        <v>102.9</v>
      </c>
      <c r="D201" s="22">
        <v>95.16</v>
      </c>
      <c r="E201" s="22">
        <v>93.65</v>
      </c>
      <c r="F201" s="22">
        <v>93.76</v>
      </c>
      <c r="G201" s="22">
        <v>93.57</v>
      </c>
      <c r="H201" s="22">
        <v>102.98</v>
      </c>
      <c r="I201" s="22">
        <v>101.26</v>
      </c>
      <c r="J201" s="22">
        <v>105.44</v>
      </c>
      <c r="K201" s="22">
        <v>115.29</v>
      </c>
      <c r="L201" s="22">
        <v>118.63</v>
      </c>
      <c r="M201" s="22">
        <v>120.55</v>
      </c>
      <c r="N201" s="22">
        <v>119.96</v>
      </c>
      <c r="O201" s="22">
        <v>119.62</v>
      </c>
      <c r="P201" s="22">
        <v>119.75</v>
      </c>
      <c r="Q201" s="22">
        <v>118.84</v>
      </c>
      <c r="R201" s="22">
        <v>117.68</v>
      </c>
      <c r="S201" s="22">
        <v>116.78</v>
      </c>
      <c r="T201" s="22">
        <v>117.15</v>
      </c>
      <c r="U201" s="22">
        <v>128.84</v>
      </c>
      <c r="V201" s="22">
        <v>149.07</v>
      </c>
      <c r="W201" s="22">
        <v>136.77000000000001</v>
      </c>
      <c r="X201" s="22">
        <v>126.59</v>
      </c>
      <c r="Y201" s="22">
        <v>118.09</v>
      </c>
    </row>
    <row r="202" spans="1:25" x14ac:dyDescent="0.2">
      <c r="A202" s="35">
        <v>24</v>
      </c>
      <c r="B202" s="22">
        <v>120.14</v>
      </c>
      <c r="C202" s="22">
        <v>106.41</v>
      </c>
      <c r="D202" s="22">
        <v>103.4</v>
      </c>
      <c r="E202" s="22">
        <v>102.68</v>
      </c>
      <c r="F202" s="22">
        <v>102.45</v>
      </c>
      <c r="G202" s="22">
        <v>105.13</v>
      </c>
      <c r="H202" s="22">
        <v>123.71</v>
      </c>
      <c r="I202" s="22">
        <v>135.65</v>
      </c>
      <c r="J202" s="22">
        <v>155.81</v>
      </c>
      <c r="K202" s="22">
        <v>203.89</v>
      </c>
      <c r="L202" s="22">
        <v>221.76</v>
      </c>
      <c r="M202" s="22">
        <v>203.71</v>
      </c>
      <c r="N202" s="22">
        <v>178.21</v>
      </c>
      <c r="O202" s="22">
        <v>198.26</v>
      </c>
      <c r="P202" s="22">
        <v>177.83</v>
      </c>
      <c r="Q202" s="22">
        <v>163.35</v>
      </c>
      <c r="R202" s="22">
        <v>157.1</v>
      </c>
      <c r="S202" s="22">
        <v>149.19</v>
      </c>
      <c r="T202" s="22">
        <v>148.38999999999999</v>
      </c>
      <c r="U202" s="22">
        <v>162.37</v>
      </c>
      <c r="V202" s="22">
        <v>203.61</v>
      </c>
      <c r="W202" s="22">
        <v>203.55</v>
      </c>
      <c r="X202" s="22">
        <v>149.03</v>
      </c>
      <c r="Y202" s="22">
        <v>128.52000000000001</v>
      </c>
    </row>
    <row r="203" spans="1:25" x14ac:dyDescent="0.2">
      <c r="A203" s="35">
        <v>25</v>
      </c>
      <c r="B203" s="22">
        <v>110.37</v>
      </c>
      <c r="C203" s="22">
        <v>105.39</v>
      </c>
      <c r="D203" s="22">
        <v>102.85</v>
      </c>
      <c r="E203" s="22">
        <v>101.7</v>
      </c>
      <c r="F203" s="22">
        <v>104.58</v>
      </c>
      <c r="G203" s="22">
        <v>106.18</v>
      </c>
      <c r="H203" s="22">
        <v>108.71</v>
      </c>
      <c r="I203" s="22">
        <v>122.5</v>
      </c>
      <c r="J203" s="22">
        <v>131.69</v>
      </c>
      <c r="K203" s="22">
        <v>152.97999999999999</v>
      </c>
      <c r="L203" s="22">
        <v>157.16</v>
      </c>
      <c r="M203" s="22">
        <v>156.53</v>
      </c>
      <c r="N203" s="22">
        <v>148.93</v>
      </c>
      <c r="O203" s="22">
        <v>149.02000000000001</v>
      </c>
      <c r="P203" s="22">
        <v>147.96</v>
      </c>
      <c r="Q203" s="22">
        <v>135.91</v>
      </c>
      <c r="R203" s="22">
        <v>133.02000000000001</v>
      </c>
      <c r="S203" s="22">
        <v>130.87</v>
      </c>
      <c r="T203" s="22">
        <v>130.41999999999999</v>
      </c>
      <c r="U203" s="22">
        <v>130.80000000000001</v>
      </c>
      <c r="V203" s="22">
        <v>162.69999999999999</v>
      </c>
      <c r="W203" s="22">
        <v>160.94999999999999</v>
      </c>
      <c r="X203" s="22">
        <v>134.09</v>
      </c>
      <c r="Y203" s="22">
        <v>124.04</v>
      </c>
    </row>
    <row r="204" spans="1:25" x14ac:dyDescent="0.2">
      <c r="A204" s="35">
        <v>26</v>
      </c>
      <c r="B204" s="22">
        <v>103.55</v>
      </c>
      <c r="C204" s="22">
        <v>95.81</v>
      </c>
      <c r="D204" s="22">
        <v>91.5</v>
      </c>
      <c r="E204" s="22">
        <v>91.08</v>
      </c>
      <c r="F204" s="22">
        <v>94.11</v>
      </c>
      <c r="G204" s="22">
        <v>99.11</v>
      </c>
      <c r="H204" s="22">
        <v>103.96</v>
      </c>
      <c r="I204" s="22">
        <v>118.38</v>
      </c>
      <c r="J204" s="22">
        <v>134.91</v>
      </c>
      <c r="K204" s="22">
        <v>156.79</v>
      </c>
      <c r="L204" s="22">
        <v>156.94</v>
      </c>
      <c r="M204" s="22">
        <v>157.01</v>
      </c>
      <c r="N204" s="22">
        <v>151.26</v>
      </c>
      <c r="O204" s="22">
        <v>152.09</v>
      </c>
      <c r="P204" s="22">
        <v>146.57</v>
      </c>
      <c r="Q204" s="22">
        <v>136.02000000000001</v>
      </c>
      <c r="R204" s="22">
        <v>130.59</v>
      </c>
      <c r="S204" s="22">
        <v>125.53</v>
      </c>
      <c r="T204" s="22">
        <v>124.48</v>
      </c>
      <c r="U204" s="22">
        <v>128.84</v>
      </c>
      <c r="V204" s="22">
        <v>144.53</v>
      </c>
      <c r="W204" s="22">
        <v>154.65</v>
      </c>
      <c r="X204" s="22">
        <v>126.82</v>
      </c>
      <c r="Y204" s="22">
        <v>115.84</v>
      </c>
    </row>
    <row r="205" spans="1:25" x14ac:dyDescent="0.2">
      <c r="A205" s="35">
        <v>27</v>
      </c>
      <c r="B205" s="22">
        <v>104.93</v>
      </c>
      <c r="C205" s="22">
        <v>100.25</v>
      </c>
      <c r="D205" s="22">
        <v>94.43</v>
      </c>
      <c r="E205" s="22">
        <v>93.25</v>
      </c>
      <c r="F205" s="22">
        <v>98.12</v>
      </c>
      <c r="G205" s="22">
        <v>101.39</v>
      </c>
      <c r="H205" s="22">
        <v>103.92</v>
      </c>
      <c r="I205" s="22">
        <v>113.05</v>
      </c>
      <c r="J205" s="22">
        <v>135.16999999999999</v>
      </c>
      <c r="K205" s="22">
        <v>158.69</v>
      </c>
      <c r="L205" s="22">
        <v>158.91999999999999</v>
      </c>
      <c r="M205" s="22">
        <v>151.41</v>
      </c>
      <c r="N205" s="22">
        <v>136.63999999999999</v>
      </c>
      <c r="O205" s="22">
        <v>136.62</v>
      </c>
      <c r="P205" s="22">
        <v>139.04</v>
      </c>
      <c r="Q205" s="22">
        <v>134.1</v>
      </c>
      <c r="R205" s="22">
        <v>127.6</v>
      </c>
      <c r="S205" s="22">
        <v>123.9</v>
      </c>
      <c r="T205" s="22">
        <v>118.16</v>
      </c>
      <c r="U205" s="22">
        <v>129.57</v>
      </c>
      <c r="V205" s="22">
        <v>146.01</v>
      </c>
      <c r="W205" s="22">
        <v>150.81</v>
      </c>
      <c r="X205" s="22">
        <v>125.64</v>
      </c>
      <c r="Y205" s="22">
        <v>112.9</v>
      </c>
    </row>
    <row r="206" spans="1:25" x14ac:dyDescent="0.2">
      <c r="A206" s="35">
        <v>28</v>
      </c>
      <c r="B206" s="22">
        <v>102.72</v>
      </c>
      <c r="C206" s="22">
        <v>94.79</v>
      </c>
      <c r="D206" s="22">
        <v>89.68</v>
      </c>
      <c r="E206" s="22">
        <v>89.18</v>
      </c>
      <c r="F206" s="22">
        <v>90.8</v>
      </c>
      <c r="G206" s="22">
        <v>98.72</v>
      </c>
      <c r="H206" s="22">
        <v>101.74</v>
      </c>
      <c r="I206" s="22">
        <v>110.41</v>
      </c>
      <c r="J206" s="22">
        <v>122.5</v>
      </c>
      <c r="K206" s="22">
        <v>139.19999999999999</v>
      </c>
      <c r="L206" s="22">
        <v>142.41999999999999</v>
      </c>
      <c r="M206" s="22">
        <v>140.26</v>
      </c>
      <c r="N206" s="22">
        <v>136.32</v>
      </c>
      <c r="O206" s="22">
        <v>136.1</v>
      </c>
      <c r="P206" s="22">
        <v>132.63</v>
      </c>
      <c r="Q206" s="22">
        <v>125.99</v>
      </c>
      <c r="R206" s="22">
        <v>122.56</v>
      </c>
      <c r="S206" s="22">
        <v>117.62</v>
      </c>
      <c r="T206" s="22">
        <v>117.43</v>
      </c>
      <c r="U206" s="22">
        <v>119.21</v>
      </c>
      <c r="V206" s="22">
        <v>133.38</v>
      </c>
      <c r="W206" s="22">
        <v>141.85</v>
      </c>
      <c r="X206" s="22">
        <v>122.71</v>
      </c>
      <c r="Y206" s="22">
        <v>104.36</v>
      </c>
    </row>
    <row r="207" spans="1:25" x14ac:dyDescent="0.2">
      <c r="A207" s="35">
        <v>29</v>
      </c>
      <c r="B207" s="22">
        <v>105.63</v>
      </c>
      <c r="C207" s="22">
        <v>102.37</v>
      </c>
      <c r="D207" s="22">
        <v>96.09</v>
      </c>
      <c r="E207" s="22">
        <v>92.53</v>
      </c>
      <c r="F207" s="22">
        <v>91.52</v>
      </c>
      <c r="G207" s="22">
        <v>96.51</v>
      </c>
      <c r="H207" s="22">
        <v>101.84</v>
      </c>
      <c r="I207" s="22">
        <v>84.89</v>
      </c>
      <c r="J207" s="22">
        <v>105.71</v>
      </c>
      <c r="K207" s="22">
        <v>115.03</v>
      </c>
      <c r="L207" s="22">
        <v>122.48</v>
      </c>
      <c r="M207" s="22">
        <v>123.93</v>
      </c>
      <c r="N207" s="22">
        <v>118.4</v>
      </c>
      <c r="O207" s="22">
        <v>116.52</v>
      </c>
      <c r="P207" s="22">
        <v>116.13</v>
      </c>
      <c r="Q207" s="22">
        <v>115.05</v>
      </c>
      <c r="R207" s="22">
        <v>114</v>
      </c>
      <c r="S207" s="22">
        <v>112.22</v>
      </c>
      <c r="T207" s="22">
        <v>113.06</v>
      </c>
      <c r="U207" s="22">
        <v>118.16</v>
      </c>
      <c r="V207" s="22">
        <v>129.21</v>
      </c>
      <c r="W207" s="22">
        <v>128.55000000000001</v>
      </c>
      <c r="X207" s="22">
        <v>120.43</v>
      </c>
      <c r="Y207" s="22">
        <v>107.11</v>
      </c>
    </row>
    <row r="208" spans="1:25" x14ac:dyDescent="0.2">
      <c r="A208" s="35">
        <v>30</v>
      </c>
      <c r="B208" s="22">
        <v>103.59</v>
      </c>
      <c r="C208" s="22">
        <v>98.06</v>
      </c>
      <c r="D208" s="22">
        <v>92.12</v>
      </c>
      <c r="E208" s="22">
        <v>90.81</v>
      </c>
      <c r="F208" s="22">
        <v>90.85</v>
      </c>
      <c r="G208" s="22">
        <v>90.88</v>
      </c>
      <c r="H208" s="22">
        <v>94.58</v>
      </c>
      <c r="I208" s="22">
        <v>94.69</v>
      </c>
      <c r="J208" s="22">
        <v>101.34</v>
      </c>
      <c r="K208" s="22">
        <v>107.34</v>
      </c>
      <c r="L208" s="22">
        <v>115.15</v>
      </c>
      <c r="M208" s="22">
        <v>115.71</v>
      </c>
      <c r="N208" s="22">
        <v>115.38</v>
      </c>
      <c r="O208" s="22">
        <v>113.83</v>
      </c>
      <c r="P208" s="22">
        <v>113.49</v>
      </c>
      <c r="Q208" s="22">
        <v>111.25</v>
      </c>
      <c r="R208" s="22">
        <v>108.74</v>
      </c>
      <c r="S208" s="22">
        <v>107.13</v>
      </c>
      <c r="T208" s="22">
        <v>109.1</v>
      </c>
      <c r="U208" s="22">
        <v>117.6</v>
      </c>
      <c r="V208" s="22">
        <v>130.94</v>
      </c>
      <c r="W208" s="22">
        <v>129.77000000000001</v>
      </c>
      <c r="X208" s="22">
        <v>123.16</v>
      </c>
      <c r="Y208" s="22">
        <v>109.91</v>
      </c>
    </row>
    <row r="209" spans="1:25" x14ac:dyDescent="0.2">
      <c r="A209" s="35">
        <v>31</v>
      </c>
      <c r="B209" s="22">
        <v>101.92</v>
      </c>
      <c r="C209" s="22">
        <v>99.33</v>
      </c>
      <c r="D209" s="22">
        <v>91.09</v>
      </c>
      <c r="E209" s="22">
        <v>86.97</v>
      </c>
      <c r="F209" s="22">
        <v>90.3</v>
      </c>
      <c r="G209" s="22">
        <v>97.77</v>
      </c>
      <c r="H209" s="22">
        <v>102.77</v>
      </c>
      <c r="I209" s="22">
        <v>109.61</v>
      </c>
      <c r="J209" s="22">
        <v>128.33000000000001</v>
      </c>
      <c r="K209" s="22">
        <v>157.13</v>
      </c>
      <c r="L209" s="22">
        <v>157.76</v>
      </c>
      <c r="M209" s="22">
        <v>160.69999999999999</v>
      </c>
      <c r="N209" s="22">
        <v>156.72999999999999</v>
      </c>
      <c r="O209" s="22">
        <v>154.77000000000001</v>
      </c>
      <c r="P209" s="22">
        <v>147.37</v>
      </c>
      <c r="Q209" s="22">
        <v>140.72999999999999</v>
      </c>
      <c r="R209" s="22">
        <v>137.38999999999999</v>
      </c>
      <c r="S209" s="22">
        <v>131.28</v>
      </c>
      <c r="T209" s="22">
        <v>131.19</v>
      </c>
      <c r="U209" s="22">
        <v>133.09</v>
      </c>
      <c r="V209" s="22">
        <v>146.30000000000001</v>
      </c>
      <c r="W209" s="22">
        <v>151.35</v>
      </c>
      <c r="X209" s="22">
        <v>126.98</v>
      </c>
      <c r="Y209" s="22">
        <v>109.83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09" t="s">
        <v>14</v>
      </c>
      <c r="B211" s="110" t="s">
        <v>124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1:25" ht="22.5" x14ac:dyDescent="0.2">
      <c r="A212" s="109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5">
        <v>1</v>
      </c>
      <c r="B213" s="22">
        <v>76.58</v>
      </c>
      <c r="C213" s="22">
        <v>72.52</v>
      </c>
      <c r="D213" s="22">
        <v>69.92</v>
      </c>
      <c r="E213" s="22">
        <v>66.88</v>
      </c>
      <c r="F213" s="22">
        <v>68.260000000000005</v>
      </c>
      <c r="G213" s="22">
        <v>68.69</v>
      </c>
      <c r="H213" s="22">
        <v>69.03</v>
      </c>
      <c r="I213" s="22">
        <v>72.59</v>
      </c>
      <c r="J213" s="22">
        <v>78.959999999999994</v>
      </c>
      <c r="K213" s="22">
        <v>83.98</v>
      </c>
      <c r="L213" s="22">
        <v>86.58</v>
      </c>
      <c r="M213" s="22">
        <v>87.04</v>
      </c>
      <c r="N213" s="22">
        <v>84.98</v>
      </c>
      <c r="O213" s="22">
        <v>84.32</v>
      </c>
      <c r="P213" s="22">
        <v>82.17</v>
      </c>
      <c r="Q213" s="22">
        <v>81.88</v>
      </c>
      <c r="R213" s="22">
        <v>80.03</v>
      </c>
      <c r="S213" s="22">
        <v>78.8</v>
      </c>
      <c r="T213" s="22">
        <v>82.37</v>
      </c>
      <c r="U213" s="22">
        <v>88.12</v>
      </c>
      <c r="V213" s="22">
        <v>91.41</v>
      </c>
      <c r="W213" s="22">
        <v>87.83</v>
      </c>
      <c r="X213" s="22">
        <v>84.52</v>
      </c>
      <c r="Y213" s="22">
        <v>77.209999999999994</v>
      </c>
    </row>
    <row r="214" spans="1:25" x14ac:dyDescent="0.2">
      <c r="A214" s="35">
        <v>2</v>
      </c>
      <c r="B214" s="22">
        <v>72</v>
      </c>
      <c r="C214" s="22">
        <v>64.900000000000006</v>
      </c>
      <c r="D214" s="22">
        <v>62.52</v>
      </c>
      <c r="E214" s="22">
        <v>61.3</v>
      </c>
      <c r="F214" s="22">
        <v>60.91</v>
      </c>
      <c r="G214" s="22">
        <v>60.6</v>
      </c>
      <c r="H214" s="22">
        <v>61.25</v>
      </c>
      <c r="I214" s="22">
        <v>60.74</v>
      </c>
      <c r="J214" s="22">
        <v>63.44</v>
      </c>
      <c r="K214" s="22">
        <v>72.91</v>
      </c>
      <c r="L214" s="22">
        <v>77.36</v>
      </c>
      <c r="M214" s="22">
        <v>79.25</v>
      </c>
      <c r="N214" s="22">
        <v>78.819999999999993</v>
      </c>
      <c r="O214" s="22">
        <v>77.900000000000006</v>
      </c>
      <c r="P214" s="22">
        <v>77.47</v>
      </c>
      <c r="Q214" s="22">
        <v>77.05</v>
      </c>
      <c r="R214" s="22">
        <v>76.680000000000007</v>
      </c>
      <c r="S214" s="22">
        <v>75.819999999999993</v>
      </c>
      <c r="T214" s="22">
        <v>79</v>
      </c>
      <c r="U214" s="22">
        <v>86.09</v>
      </c>
      <c r="V214" s="22">
        <v>86.55</v>
      </c>
      <c r="W214" s="22">
        <v>84.64</v>
      </c>
      <c r="X214" s="22">
        <v>80.77</v>
      </c>
      <c r="Y214" s="22">
        <v>73.59</v>
      </c>
    </row>
    <row r="215" spans="1:25" x14ac:dyDescent="0.2">
      <c r="A215" s="35">
        <v>3</v>
      </c>
      <c r="B215" s="22">
        <v>68.52</v>
      </c>
      <c r="C215" s="22">
        <v>64.349999999999994</v>
      </c>
      <c r="D215" s="22">
        <v>61.65</v>
      </c>
      <c r="E215" s="22">
        <v>62.22</v>
      </c>
      <c r="F215" s="22">
        <v>62.5</v>
      </c>
      <c r="G215" s="22">
        <v>61.97</v>
      </c>
      <c r="H215" s="22">
        <v>67.81</v>
      </c>
      <c r="I215" s="22">
        <v>81.37</v>
      </c>
      <c r="J215" s="22">
        <v>87.87</v>
      </c>
      <c r="K215" s="22">
        <v>95.76</v>
      </c>
      <c r="L215" s="22">
        <v>98.81</v>
      </c>
      <c r="M215" s="22">
        <v>98.33</v>
      </c>
      <c r="N215" s="22">
        <v>94.46</v>
      </c>
      <c r="O215" s="22">
        <v>94.3</v>
      </c>
      <c r="P215" s="22">
        <v>93.93</v>
      </c>
      <c r="Q215" s="22">
        <v>90.65</v>
      </c>
      <c r="R215" s="22">
        <v>87.22</v>
      </c>
      <c r="S215" s="22">
        <v>85.52</v>
      </c>
      <c r="T215" s="22">
        <v>84.96</v>
      </c>
      <c r="U215" s="22">
        <v>92.15</v>
      </c>
      <c r="V215" s="22">
        <v>98.48</v>
      </c>
      <c r="W215" s="22">
        <v>94.21</v>
      </c>
      <c r="X215" s="22">
        <v>83.95</v>
      </c>
      <c r="Y215" s="22">
        <v>74.02</v>
      </c>
    </row>
    <row r="216" spans="1:25" x14ac:dyDescent="0.2">
      <c r="A216" s="35">
        <v>4</v>
      </c>
      <c r="B216" s="22">
        <v>68.5</v>
      </c>
      <c r="C216" s="22">
        <v>62.93</v>
      </c>
      <c r="D216" s="22">
        <v>62.02</v>
      </c>
      <c r="E216" s="22">
        <v>61.04</v>
      </c>
      <c r="F216" s="22">
        <v>61.77</v>
      </c>
      <c r="G216" s="22">
        <v>62.76</v>
      </c>
      <c r="H216" s="22">
        <v>69.11</v>
      </c>
      <c r="I216" s="22">
        <v>81.99</v>
      </c>
      <c r="J216" s="22">
        <v>86.22</v>
      </c>
      <c r="K216" s="22">
        <v>94.46</v>
      </c>
      <c r="L216" s="22">
        <v>94.06</v>
      </c>
      <c r="M216" s="22">
        <v>93.53</v>
      </c>
      <c r="N216" s="22">
        <v>90.79</v>
      </c>
      <c r="O216" s="22">
        <v>90.8</v>
      </c>
      <c r="P216" s="22">
        <v>90.73</v>
      </c>
      <c r="Q216" s="22">
        <v>87.55</v>
      </c>
      <c r="R216" s="22">
        <v>85.27</v>
      </c>
      <c r="S216" s="22">
        <v>84.88</v>
      </c>
      <c r="T216" s="22">
        <v>84.61</v>
      </c>
      <c r="U216" s="22">
        <v>89.42</v>
      </c>
      <c r="V216" s="22">
        <v>95.41</v>
      </c>
      <c r="W216" s="22">
        <v>92.5</v>
      </c>
      <c r="X216" s="22">
        <v>83.53</v>
      </c>
      <c r="Y216" s="22">
        <v>75.97</v>
      </c>
    </row>
    <row r="217" spans="1:25" x14ac:dyDescent="0.2">
      <c r="A217" s="35">
        <v>5</v>
      </c>
      <c r="B217" s="22">
        <v>66.349999999999994</v>
      </c>
      <c r="C217" s="22">
        <v>62.28</v>
      </c>
      <c r="D217" s="22">
        <v>60.75</v>
      </c>
      <c r="E217" s="22">
        <v>60.13</v>
      </c>
      <c r="F217" s="22">
        <v>60.88</v>
      </c>
      <c r="G217" s="22">
        <v>63.03</v>
      </c>
      <c r="H217" s="22">
        <v>71.69</v>
      </c>
      <c r="I217" s="22">
        <v>82</v>
      </c>
      <c r="J217" s="22">
        <v>87.65</v>
      </c>
      <c r="K217" s="22">
        <v>93.16</v>
      </c>
      <c r="L217" s="22">
        <v>94.56</v>
      </c>
      <c r="M217" s="22">
        <v>93.5</v>
      </c>
      <c r="N217" s="22">
        <v>91.43</v>
      </c>
      <c r="O217" s="22">
        <v>92.55</v>
      </c>
      <c r="P217" s="22">
        <v>91.57</v>
      </c>
      <c r="Q217" s="22">
        <v>89.17</v>
      </c>
      <c r="R217" s="22">
        <v>86.98</v>
      </c>
      <c r="S217" s="22">
        <v>85.54</v>
      </c>
      <c r="T217" s="22">
        <v>85.06</v>
      </c>
      <c r="U217" s="22">
        <v>91.62</v>
      </c>
      <c r="V217" s="22">
        <v>96.63</v>
      </c>
      <c r="W217" s="22">
        <v>91.45</v>
      </c>
      <c r="X217" s="22">
        <v>84.83</v>
      </c>
      <c r="Y217" s="22">
        <v>74.7</v>
      </c>
    </row>
    <row r="218" spans="1:25" x14ac:dyDescent="0.2">
      <c r="A218" s="35">
        <v>6</v>
      </c>
      <c r="B218" s="22">
        <v>63.56</v>
      </c>
      <c r="C218" s="22">
        <v>60.13</v>
      </c>
      <c r="D218" s="22">
        <v>58.04</v>
      </c>
      <c r="E218" s="22">
        <v>57.15</v>
      </c>
      <c r="F218" s="22">
        <v>58.95</v>
      </c>
      <c r="G218" s="22">
        <v>62.76</v>
      </c>
      <c r="H218" s="22">
        <v>69.150000000000006</v>
      </c>
      <c r="I218" s="22">
        <v>82.75</v>
      </c>
      <c r="J218" s="22">
        <v>88.99</v>
      </c>
      <c r="K218" s="22">
        <v>99.14</v>
      </c>
      <c r="L218" s="22">
        <v>100.42</v>
      </c>
      <c r="M218" s="22">
        <v>93.01</v>
      </c>
      <c r="N218" s="22">
        <v>91.28</v>
      </c>
      <c r="O218" s="22">
        <v>91.53</v>
      </c>
      <c r="P218" s="22">
        <v>91.74</v>
      </c>
      <c r="Q218" s="22">
        <v>89.81</v>
      </c>
      <c r="R218" s="22">
        <v>87.1</v>
      </c>
      <c r="S218" s="22">
        <v>86.64</v>
      </c>
      <c r="T218" s="22">
        <v>87.47</v>
      </c>
      <c r="U218" s="22">
        <v>94.91</v>
      </c>
      <c r="V218" s="22">
        <v>95.07</v>
      </c>
      <c r="W218" s="22">
        <v>92.21</v>
      </c>
      <c r="X218" s="22">
        <v>86.86</v>
      </c>
      <c r="Y218" s="22">
        <v>76.87</v>
      </c>
    </row>
    <row r="219" spans="1:25" x14ac:dyDescent="0.2">
      <c r="A219" s="35">
        <v>7</v>
      </c>
      <c r="B219" s="22">
        <v>69.78</v>
      </c>
      <c r="C219" s="22">
        <v>66.41</v>
      </c>
      <c r="D219" s="22">
        <v>64.180000000000007</v>
      </c>
      <c r="E219" s="22">
        <v>63.6</v>
      </c>
      <c r="F219" s="22">
        <v>64.66</v>
      </c>
      <c r="G219" s="22">
        <v>68.37</v>
      </c>
      <c r="H219" s="22">
        <v>72.87</v>
      </c>
      <c r="I219" s="22">
        <v>82.65</v>
      </c>
      <c r="J219" s="22">
        <v>89.58</v>
      </c>
      <c r="K219" s="22">
        <v>101.62</v>
      </c>
      <c r="L219" s="22">
        <v>101.06</v>
      </c>
      <c r="M219" s="22">
        <v>98.18</v>
      </c>
      <c r="N219" s="22">
        <v>94.11</v>
      </c>
      <c r="O219" s="22">
        <v>93.19</v>
      </c>
      <c r="P219" s="22">
        <v>90.92</v>
      </c>
      <c r="Q219" s="22">
        <v>86.64</v>
      </c>
      <c r="R219" s="22">
        <v>85.68</v>
      </c>
      <c r="S219" s="22">
        <v>84.63</v>
      </c>
      <c r="T219" s="22">
        <v>84.19</v>
      </c>
      <c r="U219" s="22">
        <v>91.03</v>
      </c>
      <c r="V219" s="22">
        <v>98.25</v>
      </c>
      <c r="W219" s="22">
        <v>92.52</v>
      </c>
      <c r="X219" s="22">
        <v>84.43</v>
      </c>
      <c r="Y219" s="22">
        <v>76.64</v>
      </c>
    </row>
    <row r="220" spans="1:25" x14ac:dyDescent="0.2">
      <c r="A220" s="35">
        <v>8</v>
      </c>
      <c r="B220" s="22">
        <v>75.819999999999993</v>
      </c>
      <c r="C220" s="22">
        <v>71.89</v>
      </c>
      <c r="D220" s="22">
        <v>70.400000000000006</v>
      </c>
      <c r="E220" s="22">
        <v>66.98</v>
      </c>
      <c r="F220" s="22">
        <v>62.78</v>
      </c>
      <c r="G220" s="22">
        <v>62.08</v>
      </c>
      <c r="H220" s="22">
        <v>62.98</v>
      </c>
      <c r="I220" s="22">
        <v>69.89</v>
      </c>
      <c r="J220" s="22">
        <v>71.84</v>
      </c>
      <c r="K220" s="22">
        <v>78.89</v>
      </c>
      <c r="L220" s="22">
        <v>83.19</v>
      </c>
      <c r="M220" s="22">
        <v>83.55</v>
      </c>
      <c r="N220" s="22">
        <v>82.91</v>
      </c>
      <c r="O220" s="22">
        <v>82.21</v>
      </c>
      <c r="P220" s="22">
        <v>81.25</v>
      </c>
      <c r="Q220" s="22">
        <v>79.56</v>
      </c>
      <c r="R220" s="22">
        <v>77.48</v>
      </c>
      <c r="S220" s="22">
        <v>75.39</v>
      </c>
      <c r="T220" s="22">
        <v>78.52</v>
      </c>
      <c r="U220" s="22">
        <v>86.57</v>
      </c>
      <c r="V220" s="22">
        <v>90.94</v>
      </c>
      <c r="W220" s="22">
        <v>88.86</v>
      </c>
      <c r="X220" s="22">
        <v>85.19</v>
      </c>
      <c r="Y220" s="22">
        <v>75.89</v>
      </c>
    </row>
    <row r="221" spans="1:25" x14ac:dyDescent="0.2">
      <c r="A221" s="35">
        <v>9</v>
      </c>
      <c r="B221" s="22">
        <v>76.64</v>
      </c>
      <c r="C221" s="22">
        <v>72.900000000000006</v>
      </c>
      <c r="D221" s="22">
        <v>68.94</v>
      </c>
      <c r="E221" s="22">
        <v>67.709999999999994</v>
      </c>
      <c r="F221" s="22">
        <v>63.71</v>
      </c>
      <c r="G221" s="22">
        <v>63.12</v>
      </c>
      <c r="H221" s="22">
        <v>68.73</v>
      </c>
      <c r="I221" s="22">
        <v>70.930000000000007</v>
      </c>
      <c r="J221" s="22">
        <v>73.319999999999993</v>
      </c>
      <c r="K221" s="22">
        <v>77.84</v>
      </c>
      <c r="L221" s="22">
        <v>82.22</v>
      </c>
      <c r="M221" s="22">
        <v>82.94</v>
      </c>
      <c r="N221" s="22">
        <v>82.17</v>
      </c>
      <c r="O221" s="22">
        <v>80.86</v>
      </c>
      <c r="P221" s="22">
        <v>79.87</v>
      </c>
      <c r="Q221" s="22">
        <v>79.25</v>
      </c>
      <c r="R221" s="22">
        <v>78.36</v>
      </c>
      <c r="S221" s="22">
        <v>77.38</v>
      </c>
      <c r="T221" s="22">
        <v>79.790000000000006</v>
      </c>
      <c r="U221" s="22">
        <v>86.72</v>
      </c>
      <c r="V221" s="22">
        <v>91.76</v>
      </c>
      <c r="W221" s="22">
        <v>89.41</v>
      </c>
      <c r="X221" s="22">
        <v>84.68</v>
      </c>
      <c r="Y221" s="22">
        <v>76.97</v>
      </c>
    </row>
    <row r="222" spans="1:25" x14ac:dyDescent="0.2">
      <c r="A222" s="35">
        <v>10</v>
      </c>
      <c r="B222" s="22">
        <v>77.86</v>
      </c>
      <c r="C222" s="22">
        <v>70.19</v>
      </c>
      <c r="D222" s="22">
        <v>64.67</v>
      </c>
      <c r="E222" s="22">
        <v>62.72</v>
      </c>
      <c r="F222" s="22">
        <v>62.41</v>
      </c>
      <c r="G222" s="22">
        <v>62.64</v>
      </c>
      <c r="H222" s="22">
        <v>67.739999999999995</v>
      </c>
      <c r="I222" s="22">
        <v>72.66</v>
      </c>
      <c r="J222" s="22">
        <v>77.31</v>
      </c>
      <c r="K222" s="22">
        <v>82.83</v>
      </c>
      <c r="L222" s="22">
        <v>84.85</v>
      </c>
      <c r="M222" s="22">
        <v>85.18</v>
      </c>
      <c r="N222" s="22">
        <v>84.24</v>
      </c>
      <c r="O222" s="22">
        <v>83.66</v>
      </c>
      <c r="P222" s="22">
        <v>83.55</v>
      </c>
      <c r="Q222" s="22">
        <v>83.19</v>
      </c>
      <c r="R222" s="22">
        <v>82.61</v>
      </c>
      <c r="S222" s="22">
        <v>80.540000000000006</v>
      </c>
      <c r="T222" s="22">
        <v>84.03</v>
      </c>
      <c r="U222" s="22">
        <v>92.2</v>
      </c>
      <c r="V222" s="22">
        <v>96.92</v>
      </c>
      <c r="W222" s="22">
        <v>92.86</v>
      </c>
      <c r="X222" s="22">
        <v>87.47</v>
      </c>
      <c r="Y222" s="22">
        <v>82.9</v>
      </c>
    </row>
    <row r="223" spans="1:25" x14ac:dyDescent="0.2">
      <c r="A223" s="35">
        <v>11</v>
      </c>
      <c r="B223" s="22">
        <v>72.78</v>
      </c>
      <c r="C223" s="22">
        <v>61.81</v>
      </c>
      <c r="D223" s="22">
        <v>58.4</v>
      </c>
      <c r="E223" s="22">
        <v>57.14</v>
      </c>
      <c r="F223" s="22">
        <v>57.43</v>
      </c>
      <c r="G223" s="22">
        <v>61.1</v>
      </c>
      <c r="H223" s="22">
        <v>76.28</v>
      </c>
      <c r="I223" s="22">
        <v>86.04</v>
      </c>
      <c r="J223" s="22">
        <v>93.89</v>
      </c>
      <c r="K223" s="22">
        <v>107.34</v>
      </c>
      <c r="L223" s="22">
        <v>105.5</v>
      </c>
      <c r="M223" s="22">
        <v>107</v>
      </c>
      <c r="N223" s="22">
        <v>97.87</v>
      </c>
      <c r="O223" s="22">
        <v>98.82</v>
      </c>
      <c r="P223" s="22">
        <v>98.41</v>
      </c>
      <c r="Q223" s="22">
        <v>94.98</v>
      </c>
      <c r="R223" s="22">
        <v>91.89</v>
      </c>
      <c r="S223" s="22">
        <v>89.27</v>
      </c>
      <c r="T223" s="22">
        <v>89.98</v>
      </c>
      <c r="U223" s="22">
        <v>98.53</v>
      </c>
      <c r="V223" s="22">
        <v>98.4</v>
      </c>
      <c r="W223" s="22">
        <v>99.33</v>
      </c>
      <c r="X223" s="22">
        <v>88.01</v>
      </c>
      <c r="Y223" s="22">
        <v>82.97</v>
      </c>
    </row>
    <row r="224" spans="1:25" x14ac:dyDescent="0.2">
      <c r="A224" s="35">
        <v>12</v>
      </c>
      <c r="B224" s="22">
        <v>71.83</v>
      </c>
      <c r="C224" s="22">
        <v>62.38</v>
      </c>
      <c r="D224" s="22">
        <v>60.1</v>
      </c>
      <c r="E224" s="22">
        <v>60.08</v>
      </c>
      <c r="F224" s="22">
        <v>60.86</v>
      </c>
      <c r="G224" s="22">
        <v>66.48</v>
      </c>
      <c r="H224" s="22">
        <v>76.349999999999994</v>
      </c>
      <c r="I224" s="22">
        <v>86.72</v>
      </c>
      <c r="J224" s="22">
        <v>92.65</v>
      </c>
      <c r="K224" s="22">
        <v>104.38</v>
      </c>
      <c r="L224" s="22">
        <v>105.77</v>
      </c>
      <c r="M224" s="22">
        <v>105.92</v>
      </c>
      <c r="N224" s="22">
        <v>96.78</v>
      </c>
      <c r="O224" s="22">
        <v>96.88</v>
      </c>
      <c r="P224" s="22">
        <v>95.58</v>
      </c>
      <c r="Q224" s="22">
        <v>90.97</v>
      </c>
      <c r="R224" s="22">
        <v>90.01</v>
      </c>
      <c r="S224" s="22">
        <v>89.18</v>
      </c>
      <c r="T224" s="22">
        <v>89.75</v>
      </c>
      <c r="U224" s="22">
        <v>97.18</v>
      </c>
      <c r="V224" s="22">
        <v>101.64</v>
      </c>
      <c r="W224" s="22">
        <v>97.8</v>
      </c>
      <c r="X224" s="22">
        <v>89.59</v>
      </c>
      <c r="Y224" s="22">
        <v>83.96</v>
      </c>
    </row>
    <row r="225" spans="1:25" x14ac:dyDescent="0.2">
      <c r="A225" s="35">
        <v>13</v>
      </c>
      <c r="B225" s="22">
        <v>70.989999999999995</v>
      </c>
      <c r="C225" s="22">
        <v>61.41</v>
      </c>
      <c r="D225" s="22">
        <v>60.38</v>
      </c>
      <c r="E225" s="22">
        <v>60.22</v>
      </c>
      <c r="F225" s="22">
        <v>60.8</v>
      </c>
      <c r="G225" s="22">
        <v>66.81</v>
      </c>
      <c r="H225" s="22">
        <v>74.62</v>
      </c>
      <c r="I225" s="22">
        <v>84.49</v>
      </c>
      <c r="J225" s="22">
        <v>90.33</v>
      </c>
      <c r="K225" s="22">
        <v>99.76</v>
      </c>
      <c r="L225" s="22">
        <v>99.81</v>
      </c>
      <c r="M225" s="22">
        <v>99.54</v>
      </c>
      <c r="N225" s="22">
        <v>94.91</v>
      </c>
      <c r="O225" s="22">
        <v>95.82</v>
      </c>
      <c r="P225" s="22">
        <v>95.23</v>
      </c>
      <c r="Q225" s="22">
        <v>93.07</v>
      </c>
      <c r="R225" s="22">
        <v>90.31</v>
      </c>
      <c r="S225" s="22">
        <v>88.68</v>
      </c>
      <c r="T225" s="22">
        <v>89.2</v>
      </c>
      <c r="U225" s="22">
        <v>92.46</v>
      </c>
      <c r="V225" s="22">
        <v>97.56</v>
      </c>
      <c r="W225" s="22">
        <v>99.1</v>
      </c>
      <c r="X225" s="22">
        <v>88.99</v>
      </c>
      <c r="Y225" s="22">
        <v>82.38</v>
      </c>
    </row>
    <row r="226" spans="1:25" x14ac:dyDescent="0.2">
      <c r="A226" s="35">
        <v>14</v>
      </c>
      <c r="B226" s="22">
        <v>70.3</v>
      </c>
      <c r="C226" s="22">
        <v>65.31</v>
      </c>
      <c r="D226" s="22">
        <v>63.02</v>
      </c>
      <c r="E226" s="22">
        <v>61.86</v>
      </c>
      <c r="F226" s="22">
        <v>63.12</v>
      </c>
      <c r="G226" s="22">
        <v>66.459999999999994</v>
      </c>
      <c r="H226" s="22">
        <v>73.319999999999993</v>
      </c>
      <c r="I226" s="22">
        <v>84.98</v>
      </c>
      <c r="J226" s="22">
        <v>91.97</v>
      </c>
      <c r="K226" s="22">
        <v>101.52</v>
      </c>
      <c r="L226" s="22">
        <v>100.72</v>
      </c>
      <c r="M226" s="22">
        <v>98.77</v>
      </c>
      <c r="N226" s="22">
        <v>96.14</v>
      </c>
      <c r="O226" s="22">
        <v>93.79</v>
      </c>
      <c r="P226" s="22">
        <v>92.62</v>
      </c>
      <c r="Q226" s="22">
        <v>90.71</v>
      </c>
      <c r="R226" s="22">
        <v>89.2</v>
      </c>
      <c r="S226" s="22">
        <v>87.54</v>
      </c>
      <c r="T226" s="22">
        <v>87.93</v>
      </c>
      <c r="U226" s="22">
        <v>90.38</v>
      </c>
      <c r="V226" s="22">
        <v>93.91</v>
      </c>
      <c r="W226" s="22">
        <v>97.06</v>
      </c>
      <c r="X226" s="22">
        <v>87.06</v>
      </c>
      <c r="Y226" s="22">
        <v>78.540000000000006</v>
      </c>
    </row>
    <row r="227" spans="1:25" x14ac:dyDescent="0.2">
      <c r="A227" s="35">
        <v>15</v>
      </c>
      <c r="B227" s="22">
        <v>78.19</v>
      </c>
      <c r="C227" s="22">
        <v>73.13</v>
      </c>
      <c r="D227" s="22">
        <v>67.06</v>
      </c>
      <c r="E227" s="22">
        <v>65.849999999999994</v>
      </c>
      <c r="F227" s="22">
        <v>65.790000000000006</v>
      </c>
      <c r="G227" s="22">
        <v>67.17</v>
      </c>
      <c r="H227" s="22">
        <v>69.05</v>
      </c>
      <c r="I227" s="22">
        <v>73.78</v>
      </c>
      <c r="J227" s="22">
        <v>77.650000000000006</v>
      </c>
      <c r="K227" s="22">
        <v>84.11</v>
      </c>
      <c r="L227" s="22">
        <v>87.37</v>
      </c>
      <c r="M227" s="22">
        <v>87.1</v>
      </c>
      <c r="N227" s="22">
        <v>84.43</v>
      </c>
      <c r="O227" s="22">
        <v>83.65</v>
      </c>
      <c r="P227" s="22">
        <v>81.239999999999995</v>
      </c>
      <c r="Q227" s="22">
        <v>80.239999999999995</v>
      </c>
      <c r="R227" s="22">
        <v>79.62</v>
      </c>
      <c r="S227" s="22">
        <v>79.14</v>
      </c>
      <c r="T227" s="22">
        <v>80.08</v>
      </c>
      <c r="U227" s="22">
        <v>85.75</v>
      </c>
      <c r="V227" s="22">
        <v>91.9</v>
      </c>
      <c r="W227" s="22">
        <v>89.55</v>
      </c>
      <c r="X227" s="22">
        <v>85.12</v>
      </c>
      <c r="Y227" s="22">
        <v>79.62</v>
      </c>
    </row>
    <row r="228" spans="1:25" x14ac:dyDescent="0.2">
      <c r="A228" s="35">
        <v>16</v>
      </c>
      <c r="B228" s="22">
        <v>76.709999999999994</v>
      </c>
      <c r="C228" s="22">
        <v>68.900000000000006</v>
      </c>
      <c r="D228" s="22">
        <v>62.87</v>
      </c>
      <c r="E228" s="22">
        <v>62.02</v>
      </c>
      <c r="F228" s="22">
        <v>62.02</v>
      </c>
      <c r="G228" s="22">
        <v>62.82</v>
      </c>
      <c r="H228" s="22">
        <v>64.760000000000005</v>
      </c>
      <c r="I228" s="22">
        <v>63.47</v>
      </c>
      <c r="J228" s="22">
        <v>72.459999999999994</v>
      </c>
      <c r="K228" s="22">
        <v>77.44</v>
      </c>
      <c r="L228" s="22">
        <v>80.34</v>
      </c>
      <c r="M228" s="22">
        <v>80.92</v>
      </c>
      <c r="N228" s="22">
        <v>80.099999999999994</v>
      </c>
      <c r="O228" s="22">
        <v>79.56</v>
      </c>
      <c r="P228" s="22">
        <v>79.08</v>
      </c>
      <c r="Q228" s="22">
        <v>78.95</v>
      </c>
      <c r="R228" s="22">
        <v>78.790000000000006</v>
      </c>
      <c r="S228" s="22">
        <v>77.8</v>
      </c>
      <c r="T228" s="22">
        <v>79.06</v>
      </c>
      <c r="U228" s="22">
        <v>86.44</v>
      </c>
      <c r="V228" s="22">
        <v>92.2</v>
      </c>
      <c r="W228" s="22">
        <v>89.16</v>
      </c>
      <c r="X228" s="22">
        <v>85.14</v>
      </c>
      <c r="Y228" s="22">
        <v>79.88</v>
      </c>
    </row>
    <row r="229" spans="1:25" x14ac:dyDescent="0.2">
      <c r="A229" s="35">
        <v>17</v>
      </c>
      <c r="B229" s="22">
        <v>74.790000000000006</v>
      </c>
      <c r="C229" s="22">
        <v>62.58</v>
      </c>
      <c r="D229" s="22">
        <v>60.27</v>
      </c>
      <c r="E229" s="22">
        <v>58.95</v>
      </c>
      <c r="F229" s="22">
        <v>59.05</v>
      </c>
      <c r="G229" s="22">
        <v>60.36</v>
      </c>
      <c r="H229" s="22">
        <v>74.209999999999994</v>
      </c>
      <c r="I229" s="22">
        <v>85.3</v>
      </c>
      <c r="J229" s="22">
        <v>91.8</v>
      </c>
      <c r="K229" s="22">
        <v>101.68</v>
      </c>
      <c r="L229" s="22">
        <v>101.21</v>
      </c>
      <c r="M229" s="22">
        <v>99.34</v>
      </c>
      <c r="N229" s="22">
        <v>96.56</v>
      </c>
      <c r="O229" s="22">
        <v>97.69</v>
      </c>
      <c r="P229" s="22">
        <v>97.54</v>
      </c>
      <c r="Q229" s="22">
        <v>94.18</v>
      </c>
      <c r="R229" s="22">
        <v>89.96</v>
      </c>
      <c r="S229" s="22">
        <v>87.94</v>
      </c>
      <c r="T229" s="22">
        <v>89.11</v>
      </c>
      <c r="U229" s="22">
        <v>93.24</v>
      </c>
      <c r="V229" s="22">
        <v>97.31</v>
      </c>
      <c r="W229" s="22">
        <v>98.57</v>
      </c>
      <c r="X229" s="22">
        <v>87.62</v>
      </c>
      <c r="Y229" s="22">
        <v>82.82</v>
      </c>
    </row>
    <row r="230" spans="1:25" x14ac:dyDescent="0.2">
      <c r="A230" s="35">
        <v>18</v>
      </c>
      <c r="B230" s="22">
        <v>74.5</v>
      </c>
      <c r="C230" s="22">
        <v>64.11</v>
      </c>
      <c r="D230" s="22">
        <v>59.97</v>
      </c>
      <c r="E230" s="22">
        <v>59.07</v>
      </c>
      <c r="F230" s="22">
        <v>59.97</v>
      </c>
      <c r="G230" s="22">
        <v>69.36</v>
      </c>
      <c r="H230" s="22">
        <v>80.09</v>
      </c>
      <c r="I230" s="22">
        <v>88.08</v>
      </c>
      <c r="J230" s="22">
        <v>92.9</v>
      </c>
      <c r="K230" s="22">
        <v>101.43</v>
      </c>
      <c r="L230" s="22">
        <v>101.5</v>
      </c>
      <c r="M230" s="22">
        <v>101.12</v>
      </c>
      <c r="N230" s="22">
        <v>98.27</v>
      </c>
      <c r="O230" s="22">
        <v>97.62</v>
      </c>
      <c r="P230" s="22">
        <v>96.44</v>
      </c>
      <c r="Q230" s="22">
        <v>93.87</v>
      </c>
      <c r="R230" s="22">
        <v>92.03</v>
      </c>
      <c r="S230" s="22">
        <v>90.68</v>
      </c>
      <c r="T230" s="22">
        <v>90.79</v>
      </c>
      <c r="U230" s="22">
        <v>92.42</v>
      </c>
      <c r="V230" s="22">
        <v>97.18</v>
      </c>
      <c r="W230" s="22">
        <v>99.88</v>
      </c>
      <c r="X230" s="22">
        <v>90.2</v>
      </c>
      <c r="Y230" s="22">
        <v>84.32</v>
      </c>
    </row>
    <row r="231" spans="1:25" x14ac:dyDescent="0.2">
      <c r="A231" s="35">
        <v>19</v>
      </c>
      <c r="B231" s="22">
        <v>71.44</v>
      </c>
      <c r="C231" s="22">
        <v>61.09</v>
      </c>
      <c r="D231" s="22">
        <v>58.54</v>
      </c>
      <c r="E231" s="22">
        <v>57.36</v>
      </c>
      <c r="F231" s="22">
        <v>58.11</v>
      </c>
      <c r="G231" s="22">
        <v>65.41</v>
      </c>
      <c r="H231" s="22">
        <v>74.819999999999993</v>
      </c>
      <c r="I231" s="22">
        <v>86.11</v>
      </c>
      <c r="J231" s="22">
        <v>93.87</v>
      </c>
      <c r="K231" s="22">
        <v>102.42</v>
      </c>
      <c r="L231" s="22">
        <v>103.8</v>
      </c>
      <c r="M231" s="22">
        <v>102.6</v>
      </c>
      <c r="N231" s="22">
        <v>101.41</v>
      </c>
      <c r="O231" s="22">
        <v>101.66</v>
      </c>
      <c r="P231" s="22">
        <v>101.8</v>
      </c>
      <c r="Q231" s="22">
        <v>100.22</v>
      </c>
      <c r="R231" s="22">
        <v>95.76</v>
      </c>
      <c r="S231" s="22">
        <v>93.59</v>
      </c>
      <c r="T231" s="22">
        <v>93.93</v>
      </c>
      <c r="U231" s="22">
        <v>98.3</v>
      </c>
      <c r="V231" s="22">
        <v>101.12</v>
      </c>
      <c r="W231" s="22">
        <v>102.19</v>
      </c>
      <c r="X231" s="22">
        <v>90.65</v>
      </c>
      <c r="Y231" s="22">
        <v>83.09</v>
      </c>
    </row>
    <row r="232" spans="1:25" x14ac:dyDescent="0.2">
      <c r="A232" s="35">
        <v>20</v>
      </c>
      <c r="B232" s="22">
        <v>67.489999999999995</v>
      </c>
      <c r="C232" s="22">
        <v>60.46</v>
      </c>
      <c r="D232" s="22">
        <v>58.59</v>
      </c>
      <c r="E232" s="22">
        <v>57.27</v>
      </c>
      <c r="F232" s="22">
        <v>58.46</v>
      </c>
      <c r="G232" s="22">
        <v>62.19</v>
      </c>
      <c r="H232" s="22">
        <v>70.62</v>
      </c>
      <c r="I232" s="22">
        <v>84.97</v>
      </c>
      <c r="J232" s="22">
        <v>93.06</v>
      </c>
      <c r="K232" s="22">
        <v>103.24</v>
      </c>
      <c r="L232" s="22">
        <v>104.7</v>
      </c>
      <c r="M232" s="22">
        <v>104.78</v>
      </c>
      <c r="N232" s="22">
        <v>102.86</v>
      </c>
      <c r="O232" s="22">
        <v>102.78</v>
      </c>
      <c r="P232" s="22">
        <v>103.4</v>
      </c>
      <c r="Q232" s="22">
        <v>101.25</v>
      </c>
      <c r="R232" s="22">
        <v>96.63</v>
      </c>
      <c r="S232" s="22">
        <v>94</v>
      </c>
      <c r="T232" s="22">
        <v>93.42</v>
      </c>
      <c r="U232" s="22">
        <v>98.87</v>
      </c>
      <c r="V232" s="22">
        <v>102.5</v>
      </c>
      <c r="W232" s="22">
        <v>103.11</v>
      </c>
      <c r="X232" s="22">
        <v>90.92</v>
      </c>
      <c r="Y232" s="22">
        <v>85.11</v>
      </c>
    </row>
    <row r="233" spans="1:25" x14ac:dyDescent="0.2">
      <c r="A233" s="35">
        <v>21</v>
      </c>
      <c r="B233" s="22">
        <v>72.09</v>
      </c>
      <c r="C233" s="22">
        <v>61.99</v>
      </c>
      <c r="D233" s="22">
        <v>56.73</v>
      </c>
      <c r="E233" s="22">
        <v>58.72</v>
      </c>
      <c r="F233" s="22">
        <v>61.68</v>
      </c>
      <c r="G233" s="22">
        <v>66.22</v>
      </c>
      <c r="H233" s="22">
        <v>77.78</v>
      </c>
      <c r="I233" s="22">
        <v>86.86</v>
      </c>
      <c r="J233" s="22">
        <v>92.61</v>
      </c>
      <c r="K233" s="22">
        <v>105.85</v>
      </c>
      <c r="L233" s="22">
        <v>105.87</v>
      </c>
      <c r="M233" s="22">
        <v>105.85</v>
      </c>
      <c r="N233" s="22">
        <v>102.2</v>
      </c>
      <c r="O233" s="22">
        <v>101.85</v>
      </c>
      <c r="P233" s="22">
        <v>100.16</v>
      </c>
      <c r="Q233" s="22">
        <v>94.58</v>
      </c>
      <c r="R233" s="22">
        <v>92.04</v>
      </c>
      <c r="S233" s="22">
        <v>91.74</v>
      </c>
      <c r="T233" s="22">
        <v>90.75</v>
      </c>
      <c r="U233" s="22">
        <v>92.59</v>
      </c>
      <c r="V233" s="22">
        <v>97.86</v>
      </c>
      <c r="W233" s="22">
        <v>104.35</v>
      </c>
      <c r="X233" s="22">
        <v>91.22</v>
      </c>
      <c r="Y233" s="22">
        <v>83.19</v>
      </c>
    </row>
    <row r="234" spans="1:25" x14ac:dyDescent="0.2">
      <c r="A234" s="35">
        <v>22</v>
      </c>
      <c r="B234" s="22">
        <v>82.5</v>
      </c>
      <c r="C234" s="22">
        <v>78.66</v>
      </c>
      <c r="D234" s="22">
        <v>74.59</v>
      </c>
      <c r="E234" s="22">
        <v>70.11</v>
      </c>
      <c r="F234" s="22">
        <v>69.03</v>
      </c>
      <c r="G234" s="22">
        <v>71.88</v>
      </c>
      <c r="H234" s="22">
        <v>71.28</v>
      </c>
      <c r="I234" s="22">
        <v>74.67</v>
      </c>
      <c r="J234" s="22">
        <v>81.78</v>
      </c>
      <c r="K234" s="22">
        <v>86.64</v>
      </c>
      <c r="L234" s="22">
        <v>93.16</v>
      </c>
      <c r="M234" s="22">
        <v>92.87</v>
      </c>
      <c r="N234" s="22">
        <v>88.23</v>
      </c>
      <c r="O234" s="22">
        <v>86.67</v>
      </c>
      <c r="P234" s="22">
        <v>86.33</v>
      </c>
      <c r="Q234" s="22">
        <v>85.75</v>
      </c>
      <c r="R234" s="22">
        <v>85.3</v>
      </c>
      <c r="S234" s="22">
        <v>84.13</v>
      </c>
      <c r="T234" s="22">
        <v>84.18</v>
      </c>
      <c r="U234" s="22">
        <v>89.56</v>
      </c>
      <c r="V234" s="22">
        <v>100.65</v>
      </c>
      <c r="W234" s="22">
        <v>92.06</v>
      </c>
      <c r="X234" s="22">
        <v>86.73</v>
      </c>
      <c r="Y234" s="22">
        <v>79.83</v>
      </c>
    </row>
    <row r="235" spans="1:25" x14ac:dyDescent="0.2">
      <c r="A235" s="35">
        <v>23</v>
      </c>
      <c r="B235" s="22">
        <v>79.099999999999994</v>
      </c>
      <c r="C235" s="22">
        <v>70.069999999999993</v>
      </c>
      <c r="D235" s="22">
        <v>64.790000000000006</v>
      </c>
      <c r="E235" s="22">
        <v>63.77</v>
      </c>
      <c r="F235" s="22">
        <v>63.84</v>
      </c>
      <c r="G235" s="22">
        <v>63.71</v>
      </c>
      <c r="H235" s="22">
        <v>70.12</v>
      </c>
      <c r="I235" s="22">
        <v>68.95</v>
      </c>
      <c r="J235" s="22">
        <v>71.8</v>
      </c>
      <c r="K235" s="22">
        <v>78.5</v>
      </c>
      <c r="L235" s="22">
        <v>80.77</v>
      </c>
      <c r="M235" s="22">
        <v>82.08</v>
      </c>
      <c r="N235" s="22">
        <v>81.680000000000007</v>
      </c>
      <c r="O235" s="22">
        <v>81.45</v>
      </c>
      <c r="P235" s="22">
        <v>81.540000000000006</v>
      </c>
      <c r="Q235" s="22">
        <v>80.92</v>
      </c>
      <c r="R235" s="22">
        <v>80.13</v>
      </c>
      <c r="S235" s="22">
        <v>79.52</v>
      </c>
      <c r="T235" s="22">
        <v>79.77</v>
      </c>
      <c r="U235" s="22">
        <v>87.73</v>
      </c>
      <c r="V235" s="22">
        <v>101.5</v>
      </c>
      <c r="W235" s="22">
        <v>93.13</v>
      </c>
      <c r="X235" s="22">
        <v>86.19</v>
      </c>
      <c r="Y235" s="22">
        <v>80.41</v>
      </c>
    </row>
    <row r="236" spans="1:25" x14ac:dyDescent="0.2">
      <c r="A236" s="35">
        <v>24</v>
      </c>
      <c r="B236" s="22">
        <v>81.81</v>
      </c>
      <c r="C236" s="22">
        <v>72.459999999999994</v>
      </c>
      <c r="D236" s="22">
        <v>70.41</v>
      </c>
      <c r="E236" s="22">
        <v>69.92</v>
      </c>
      <c r="F236" s="22">
        <v>69.760000000000005</v>
      </c>
      <c r="G236" s="22">
        <v>71.59</v>
      </c>
      <c r="H236" s="22">
        <v>84.24</v>
      </c>
      <c r="I236" s="22">
        <v>92.37</v>
      </c>
      <c r="J236" s="22">
        <v>106.09</v>
      </c>
      <c r="K236" s="22">
        <v>138.83000000000001</v>
      </c>
      <c r="L236" s="22">
        <v>151</v>
      </c>
      <c r="M236" s="22">
        <v>138.71</v>
      </c>
      <c r="N236" s="22">
        <v>121.35</v>
      </c>
      <c r="O236" s="22">
        <v>135</v>
      </c>
      <c r="P236" s="22">
        <v>121.08</v>
      </c>
      <c r="Q236" s="22">
        <v>111.23</v>
      </c>
      <c r="R236" s="22">
        <v>106.97</v>
      </c>
      <c r="S236" s="22">
        <v>101.58</v>
      </c>
      <c r="T236" s="22">
        <v>101.04</v>
      </c>
      <c r="U236" s="22">
        <v>110.56</v>
      </c>
      <c r="V236" s="22">
        <v>138.63999999999999</v>
      </c>
      <c r="W236" s="22">
        <v>138.6</v>
      </c>
      <c r="X236" s="22">
        <v>101.48</v>
      </c>
      <c r="Y236" s="22">
        <v>87.51</v>
      </c>
    </row>
    <row r="237" spans="1:25" x14ac:dyDescent="0.2">
      <c r="A237" s="35">
        <v>25</v>
      </c>
      <c r="B237" s="22">
        <v>75.16</v>
      </c>
      <c r="C237" s="22">
        <v>71.760000000000005</v>
      </c>
      <c r="D237" s="22">
        <v>70.03</v>
      </c>
      <c r="E237" s="22">
        <v>69.25</v>
      </c>
      <c r="F237" s="22">
        <v>71.209999999999994</v>
      </c>
      <c r="G237" s="22">
        <v>72.3</v>
      </c>
      <c r="H237" s="22">
        <v>74.02</v>
      </c>
      <c r="I237" s="22">
        <v>83.41</v>
      </c>
      <c r="J237" s="22">
        <v>89.67</v>
      </c>
      <c r="K237" s="22">
        <v>104.17</v>
      </c>
      <c r="L237" s="22">
        <v>107.01</v>
      </c>
      <c r="M237" s="22">
        <v>106.58</v>
      </c>
      <c r="N237" s="22">
        <v>101.41</v>
      </c>
      <c r="O237" s="22">
        <v>101.47</v>
      </c>
      <c r="P237" s="22">
        <v>100.75</v>
      </c>
      <c r="Q237" s="22">
        <v>92.54</v>
      </c>
      <c r="R237" s="22">
        <v>90.57</v>
      </c>
      <c r="S237" s="22">
        <v>89.11</v>
      </c>
      <c r="T237" s="22">
        <v>88.81</v>
      </c>
      <c r="U237" s="22">
        <v>89.06</v>
      </c>
      <c r="V237" s="22">
        <v>110.78</v>
      </c>
      <c r="W237" s="22">
        <v>109.59</v>
      </c>
      <c r="X237" s="22">
        <v>91.3</v>
      </c>
      <c r="Y237" s="22">
        <v>84.46</v>
      </c>
    </row>
    <row r="238" spans="1:25" x14ac:dyDescent="0.2">
      <c r="A238" s="35">
        <v>26</v>
      </c>
      <c r="B238" s="22">
        <v>70.510000000000005</v>
      </c>
      <c r="C238" s="22">
        <v>65.239999999999995</v>
      </c>
      <c r="D238" s="22">
        <v>62.3</v>
      </c>
      <c r="E238" s="22">
        <v>62.02</v>
      </c>
      <c r="F238" s="22">
        <v>64.08</v>
      </c>
      <c r="G238" s="22">
        <v>67.489999999999995</v>
      </c>
      <c r="H238" s="22">
        <v>70.790000000000006</v>
      </c>
      <c r="I238" s="22">
        <v>80.61</v>
      </c>
      <c r="J238" s="22">
        <v>91.86</v>
      </c>
      <c r="K238" s="22">
        <v>106.76</v>
      </c>
      <c r="L238" s="22">
        <v>106.86</v>
      </c>
      <c r="M238" s="22">
        <v>106.91</v>
      </c>
      <c r="N238" s="22">
        <v>102.99</v>
      </c>
      <c r="O238" s="22">
        <v>103.56</v>
      </c>
      <c r="P238" s="22">
        <v>99.8</v>
      </c>
      <c r="Q238" s="22">
        <v>92.62</v>
      </c>
      <c r="R238" s="22">
        <v>88.92</v>
      </c>
      <c r="S238" s="22">
        <v>85.47</v>
      </c>
      <c r="T238" s="22">
        <v>84.76</v>
      </c>
      <c r="U238" s="22">
        <v>87.73</v>
      </c>
      <c r="V238" s="22">
        <v>98.41</v>
      </c>
      <c r="W238" s="22">
        <v>105.31</v>
      </c>
      <c r="X238" s="22">
        <v>86.35</v>
      </c>
      <c r="Y238" s="22">
        <v>78.88</v>
      </c>
    </row>
    <row r="239" spans="1:25" x14ac:dyDescent="0.2">
      <c r="A239" s="35">
        <v>27</v>
      </c>
      <c r="B239" s="22">
        <v>71.45</v>
      </c>
      <c r="C239" s="22">
        <v>68.260000000000005</v>
      </c>
      <c r="D239" s="22">
        <v>64.3</v>
      </c>
      <c r="E239" s="22">
        <v>63.5</v>
      </c>
      <c r="F239" s="22">
        <v>66.81</v>
      </c>
      <c r="G239" s="22">
        <v>69.040000000000006</v>
      </c>
      <c r="H239" s="22">
        <v>70.760000000000005</v>
      </c>
      <c r="I239" s="22">
        <v>76.98</v>
      </c>
      <c r="J239" s="22">
        <v>92.04</v>
      </c>
      <c r="K239" s="22">
        <v>108.05</v>
      </c>
      <c r="L239" s="22">
        <v>108.21</v>
      </c>
      <c r="M239" s="22">
        <v>103.1</v>
      </c>
      <c r="N239" s="22">
        <v>93.04</v>
      </c>
      <c r="O239" s="22">
        <v>93.03</v>
      </c>
      <c r="P239" s="22">
        <v>94.68</v>
      </c>
      <c r="Q239" s="22">
        <v>91.31</v>
      </c>
      <c r="R239" s="22">
        <v>86.89</v>
      </c>
      <c r="S239" s="22">
        <v>84.37</v>
      </c>
      <c r="T239" s="22">
        <v>80.459999999999994</v>
      </c>
      <c r="U239" s="22">
        <v>88.22</v>
      </c>
      <c r="V239" s="22">
        <v>99.42</v>
      </c>
      <c r="W239" s="22">
        <v>102.69</v>
      </c>
      <c r="X239" s="22">
        <v>85.55</v>
      </c>
      <c r="Y239" s="22">
        <v>76.87</v>
      </c>
    </row>
    <row r="240" spans="1:25" x14ac:dyDescent="0.2">
      <c r="A240" s="35">
        <v>28</v>
      </c>
      <c r="B240" s="22">
        <v>69.94</v>
      </c>
      <c r="C240" s="22">
        <v>64.540000000000006</v>
      </c>
      <c r="D240" s="22">
        <v>61.06</v>
      </c>
      <c r="E240" s="22">
        <v>60.73</v>
      </c>
      <c r="F240" s="22">
        <v>61.82</v>
      </c>
      <c r="G240" s="22">
        <v>67.22</v>
      </c>
      <c r="H240" s="22">
        <v>69.28</v>
      </c>
      <c r="I240" s="22">
        <v>75.180000000000007</v>
      </c>
      <c r="J240" s="22">
        <v>83.41</v>
      </c>
      <c r="K240" s="22">
        <v>94.78</v>
      </c>
      <c r="L240" s="22">
        <v>96.97</v>
      </c>
      <c r="M240" s="22">
        <v>95.51</v>
      </c>
      <c r="N240" s="22">
        <v>92.82</v>
      </c>
      <c r="O240" s="22">
        <v>92.67</v>
      </c>
      <c r="P240" s="22">
        <v>90.31</v>
      </c>
      <c r="Q240" s="22">
        <v>85.79</v>
      </c>
      <c r="R240" s="22">
        <v>83.45</v>
      </c>
      <c r="S240" s="22">
        <v>80.09</v>
      </c>
      <c r="T240" s="22">
        <v>79.959999999999994</v>
      </c>
      <c r="U240" s="22">
        <v>81.17</v>
      </c>
      <c r="V240" s="22">
        <v>90.82</v>
      </c>
      <c r="W240" s="22">
        <v>96.59</v>
      </c>
      <c r="X240" s="22">
        <v>83.55</v>
      </c>
      <c r="Y240" s="22">
        <v>71.06</v>
      </c>
    </row>
    <row r="241" spans="1:25" x14ac:dyDescent="0.2">
      <c r="A241" s="35">
        <v>29</v>
      </c>
      <c r="B241" s="22">
        <v>71.930000000000007</v>
      </c>
      <c r="C241" s="22">
        <v>69.7</v>
      </c>
      <c r="D241" s="22">
        <v>65.430000000000007</v>
      </c>
      <c r="E241" s="22">
        <v>63</v>
      </c>
      <c r="F241" s="22">
        <v>62.31</v>
      </c>
      <c r="G241" s="22">
        <v>65.709999999999994</v>
      </c>
      <c r="H241" s="22">
        <v>69.34</v>
      </c>
      <c r="I241" s="22">
        <v>57.8</v>
      </c>
      <c r="J241" s="22">
        <v>71.98</v>
      </c>
      <c r="K241" s="22">
        <v>78.33</v>
      </c>
      <c r="L241" s="22">
        <v>83.4</v>
      </c>
      <c r="M241" s="22">
        <v>84.39</v>
      </c>
      <c r="N241" s="22">
        <v>80.62</v>
      </c>
      <c r="O241" s="22">
        <v>79.34</v>
      </c>
      <c r="P241" s="22">
        <v>79.08</v>
      </c>
      <c r="Q241" s="22">
        <v>78.34</v>
      </c>
      <c r="R241" s="22">
        <v>77.63</v>
      </c>
      <c r="S241" s="22">
        <v>76.41</v>
      </c>
      <c r="T241" s="22">
        <v>76.98</v>
      </c>
      <c r="U241" s="22">
        <v>80.459999999999994</v>
      </c>
      <c r="V241" s="22">
        <v>87.98</v>
      </c>
      <c r="W241" s="22">
        <v>87.53</v>
      </c>
      <c r="X241" s="22">
        <v>82</v>
      </c>
      <c r="Y241" s="22">
        <v>72.930000000000007</v>
      </c>
    </row>
    <row r="242" spans="1:25" x14ac:dyDescent="0.2">
      <c r="A242" s="35">
        <v>30</v>
      </c>
      <c r="B242" s="22">
        <v>70.53</v>
      </c>
      <c r="C242" s="22">
        <v>66.77</v>
      </c>
      <c r="D242" s="22">
        <v>62.72</v>
      </c>
      <c r="E242" s="22">
        <v>61.83</v>
      </c>
      <c r="F242" s="22">
        <v>61.86</v>
      </c>
      <c r="G242" s="22">
        <v>61.88</v>
      </c>
      <c r="H242" s="22">
        <v>64.400000000000006</v>
      </c>
      <c r="I242" s="22">
        <v>64.48</v>
      </c>
      <c r="J242" s="22">
        <v>69</v>
      </c>
      <c r="K242" s="22">
        <v>73.09</v>
      </c>
      <c r="L242" s="22">
        <v>78.41</v>
      </c>
      <c r="M242" s="22">
        <v>78.790000000000006</v>
      </c>
      <c r="N242" s="22">
        <v>78.56</v>
      </c>
      <c r="O242" s="22">
        <v>77.510000000000005</v>
      </c>
      <c r="P242" s="22">
        <v>77.28</v>
      </c>
      <c r="Q242" s="22">
        <v>75.75</v>
      </c>
      <c r="R242" s="22">
        <v>74.040000000000006</v>
      </c>
      <c r="S242" s="22">
        <v>72.94</v>
      </c>
      <c r="T242" s="22">
        <v>74.290000000000006</v>
      </c>
      <c r="U242" s="22">
        <v>80.069999999999993</v>
      </c>
      <c r="V242" s="22">
        <v>89.16</v>
      </c>
      <c r="W242" s="22">
        <v>88.36</v>
      </c>
      <c r="X242" s="22">
        <v>83.86</v>
      </c>
      <c r="Y242" s="22">
        <v>74.84</v>
      </c>
    </row>
    <row r="243" spans="1:25" x14ac:dyDescent="0.2">
      <c r="A243" s="35">
        <v>31</v>
      </c>
      <c r="B243" s="22">
        <v>69.400000000000006</v>
      </c>
      <c r="C243" s="22">
        <v>67.64</v>
      </c>
      <c r="D243" s="22">
        <v>62.02</v>
      </c>
      <c r="E243" s="22">
        <v>59.22</v>
      </c>
      <c r="F243" s="22">
        <v>61.48</v>
      </c>
      <c r="G243" s="22">
        <v>66.569999999999993</v>
      </c>
      <c r="H243" s="22">
        <v>69.97</v>
      </c>
      <c r="I243" s="22">
        <v>74.63</v>
      </c>
      <c r="J243" s="22">
        <v>87.38</v>
      </c>
      <c r="K243" s="22">
        <v>106.99</v>
      </c>
      <c r="L243" s="22">
        <v>107.42</v>
      </c>
      <c r="M243" s="22">
        <v>109.42</v>
      </c>
      <c r="N243" s="22">
        <v>106.72</v>
      </c>
      <c r="O243" s="22">
        <v>105.39</v>
      </c>
      <c r="P243" s="22">
        <v>100.35</v>
      </c>
      <c r="Q243" s="22">
        <v>95.82</v>
      </c>
      <c r="R243" s="22">
        <v>93.55</v>
      </c>
      <c r="S243" s="22">
        <v>89.39</v>
      </c>
      <c r="T243" s="22">
        <v>89.33</v>
      </c>
      <c r="U243" s="22">
        <v>90.62</v>
      </c>
      <c r="V243" s="22">
        <v>99.62</v>
      </c>
      <c r="W243" s="22">
        <v>103.06</v>
      </c>
      <c r="X243" s="22">
        <v>86.46</v>
      </c>
      <c r="Y243" s="22">
        <v>74.78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09" t="s">
        <v>14</v>
      </c>
      <c r="B245" s="110" t="s">
        <v>125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22.5" x14ac:dyDescent="0.2">
      <c r="A246" s="109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5">
        <v>1</v>
      </c>
      <c r="B247" s="22">
        <v>44.86</v>
      </c>
      <c r="C247" s="22">
        <v>42.48</v>
      </c>
      <c r="D247" s="22">
        <v>40.96</v>
      </c>
      <c r="E247" s="22">
        <v>39.17</v>
      </c>
      <c r="F247" s="22">
        <v>39.979999999999997</v>
      </c>
      <c r="G247" s="22">
        <v>40.24</v>
      </c>
      <c r="H247" s="22">
        <v>40.44</v>
      </c>
      <c r="I247" s="22">
        <v>42.52</v>
      </c>
      <c r="J247" s="22">
        <v>46.25</v>
      </c>
      <c r="K247" s="22">
        <v>49.19</v>
      </c>
      <c r="L247" s="22">
        <v>50.72</v>
      </c>
      <c r="M247" s="22">
        <v>50.99</v>
      </c>
      <c r="N247" s="22">
        <v>49.78</v>
      </c>
      <c r="O247" s="22">
        <v>49.39</v>
      </c>
      <c r="P247" s="22">
        <v>48.13</v>
      </c>
      <c r="Q247" s="22">
        <v>47.96</v>
      </c>
      <c r="R247" s="22">
        <v>46.88</v>
      </c>
      <c r="S247" s="22">
        <v>46.16</v>
      </c>
      <c r="T247" s="22">
        <v>48.25</v>
      </c>
      <c r="U247" s="22">
        <v>51.62</v>
      </c>
      <c r="V247" s="22">
        <v>53.55</v>
      </c>
      <c r="W247" s="22">
        <v>51.45</v>
      </c>
      <c r="X247" s="22">
        <v>49.51</v>
      </c>
      <c r="Y247" s="22">
        <v>45.22</v>
      </c>
    </row>
    <row r="248" spans="1:25" x14ac:dyDescent="0.2">
      <c r="A248" s="35">
        <v>2</v>
      </c>
      <c r="B248" s="22">
        <v>42.18</v>
      </c>
      <c r="C248" s="22">
        <v>38.020000000000003</v>
      </c>
      <c r="D248" s="22">
        <v>36.619999999999997</v>
      </c>
      <c r="E248" s="22">
        <v>35.909999999999997</v>
      </c>
      <c r="F248" s="22">
        <v>35.68</v>
      </c>
      <c r="G248" s="22">
        <v>35.5</v>
      </c>
      <c r="H248" s="22">
        <v>35.880000000000003</v>
      </c>
      <c r="I248" s="22">
        <v>35.58</v>
      </c>
      <c r="J248" s="22">
        <v>37.159999999999997</v>
      </c>
      <c r="K248" s="22">
        <v>42.71</v>
      </c>
      <c r="L248" s="22">
        <v>45.32</v>
      </c>
      <c r="M248" s="22">
        <v>46.42</v>
      </c>
      <c r="N248" s="22">
        <v>46.17</v>
      </c>
      <c r="O248" s="22">
        <v>45.63</v>
      </c>
      <c r="P248" s="22">
        <v>45.38</v>
      </c>
      <c r="Q248" s="22">
        <v>45.14</v>
      </c>
      <c r="R248" s="22">
        <v>44.92</v>
      </c>
      <c r="S248" s="22">
        <v>44.41</v>
      </c>
      <c r="T248" s="22">
        <v>46.28</v>
      </c>
      <c r="U248" s="22">
        <v>50.43</v>
      </c>
      <c r="V248" s="22">
        <v>50.7</v>
      </c>
      <c r="W248" s="22">
        <v>49.58</v>
      </c>
      <c r="X248" s="22">
        <v>47.31</v>
      </c>
      <c r="Y248" s="22">
        <v>43.1</v>
      </c>
    </row>
    <row r="249" spans="1:25" x14ac:dyDescent="0.2">
      <c r="A249" s="35">
        <v>3</v>
      </c>
      <c r="B249" s="22">
        <v>40.14</v>
      </c>
      <c r="C249" s="22">
        <v>37.69</v>
      </c>
      <c r="D249" s="22">
        <v>36.11</v>
      </c>
      <c r="E249" s="22">
        <v>36.450000000000003</v>
      </c>
      <c r="F249" s="22">
        <v>36.61</v>
      </c>
      <c r="G249" s="22">
        <v>36.299999999999997</v>
      </c>
      <c r="H249" s="22">
        <v>39.72</v>
      </c>
      <c r="I249" s="22">
        <v>47.66</v>
      </c>
      <c r="J249" s="22">
        <v>51.47</v>
      </c>
      <c r="K249" s="22">
        <v>56.1</v>
      </c>
      <c r="L249" s="22">
        <v>57.88</v>
      </c>
      <c r="M249" s="22">
        <v>57.6</v>
      </c>
      <c r="N249" s="22">
        <v>55.33</v>
      </c>
      <c r="O249" s="22">
        <v>55.24</v>
      </c>
      <c r="P249" s="22">
        <v>55.02</v>
      </c>
      <c r="Q249" s="22">
        <v>53.1</v>
      </c>
      <c r="R249" s="22">
        <v>51.09</v>
      </c>
      <c r="S249" s="22">
        <v>50.09</v>
      </c>
      <c r="T249" s="22">
        <v>49.77</v>
      </c>
      <c r="U249" s="22">
        <v>53.98</v>
      </c>
      <c r="V249" s="22">
        <v>57.69</v>
      </c>
      <c r="W249" s="22">
        <v>55.19</v>
      </c>
      <c r="X249" s="22">
        <v>49.18</v>
      </c>
      <c r="Y249" s="22">
        <v>43.36</v>
      </c>
    </row>
    <row r="250" spans="1:25" x14ac:dyDescent="0.2">
      <c r="A250" s="35">
        <v>4</v>
      </c>
      <c r="B250" s="22">
        <v>40.130000000000003</v>
      </c>
      <c r="C250" s="22">
        <v>36.869999999999997</v>
      </c>
      <c r="D250" s="22">
        <v>36.33</v>
      </c>
      <c r="E250" s="22">
        <v>35.76</v>
      </c>
      <c r="F250" s="22">
        <v>36.18</v>
      </c>
      <c r="G250" s="22">
        <v>36.76</v>
      </c>
      <c r="H250" s="22">
        <v>40.479999999999997</v>
      </c>
      <c r="I250" s="22">
        <v>48.03</v>
      </c>
      <c r="J250" s="22">
        <v>50.5</v>
      </c>
      <c r="K250" s="22">
        <v>55.33</v>
      </c>
      <c r="L250" s="22">
        <v>55.1</v>
      </c>
      <c r="M250" s="22">
        <v>54.79</v>
      </c>
      <c r="N250" s="22">
        <v>53.18</v>
      </c>
      <c r="O250" s="22">
        <v>53.19</v>
      </c>
      <c r="P250" s="22">
        <v>53.15</v>
      </c>
      <c r="Q250" s="22">
        <v>51.29</v>
      </c>
      <c r="R250" s="22">
        <v>49.95</v>
      </c>
      <c r="S250" s="22">
        <v>49.72</v>
      </c>
      <c r="T250" s="22">
        <v>49.56</v>
      </c>
      <c r="U250" s="22">
        <v>52.38</v>
      </c>
      <c r="V250" s="22">
        <v>55.89</v>
      </c>
      <c r="W250" s="22">
        <v>54.18</v>
      </c>
      <c r="X250" s="22">
        <v>48.93</v>
      </c>
      <c r="Y250" s="22">
        <v>44.5</v>
      </c>
    </row>
    <row r="251" spans="1:25" x14ac:dyDescent="0.2">
      <c r="A251" s="35">
        <v>5</v>
      </c>
      <c r="B251" s="22">
        <v>38.869999999999997</v>
      </c>
      <c r="C251" s="22">
        <v>36.479999999999997</v>
      </c>
      <c r="D251" s="22">
        <v>35.58</v>
      </c>
      <c r="E251" s="22">
        <v>35.22</v>
      </c>
      <c r="F251" s="22">
        <v>35.659999999999997</v>
      </c>
      <c r="G251" s="22">
        <v>36.92</v>
      </c>
      <c r="H251" s="22">
        <v>41.99</v>
      </c>
      <c r="I251" s="22">
        <v>48.03</v>
      </c>
      <c r="J251" s="22">
        <v>51.35</v>
      </c>
      <c r="K251" s="22">
        <v>54.57</v>
      </c>
      <c r="L251" s="22">
        <v>55.39</v>
      </c>
      <c r="M251" s="22">
        <v>54.77</v>
      </c>
      <c r="N251" s="22">
        <v>53.56</v>
      </c>
      <c r="O251" s="22">
        <v>54.21</v>
      </c>
      <c r="P251" s="22">
        <v>53.64</v>
      </c>
      <c r="Q251" s="22">
        <v>52.24</v>
      </c>
      <c r="R251" s="22">
        <v>50.95</v>
      </c>
      <c r="S251" s="22">
        <v>50.11</v>
      </c>
      <c r="T251" s="22">
        <v>49.82</v>
      </c>
      <c r="U251" s="22">
        <v>53.67</v>
      </c>
      <c r="V251" s="22">
        <v>56.61</v>
      </c>
      <c r="W251" s="22">
        <v>53.57</v>
      </c>
      <c r="X251" s="22">
        <v>49.69</v>
      </c>
      <c r="Y251" s="22">
        <v>43.75</v>
      </c>
    </row>
    <row r="252" spans="1:25" x14ac:dyDescent="0.2">
      <c r="A252" s="35">
        <v>6</v>
      </c>
      <c r="B252" s="22">
        <v>37.229999999999997</v>
      </c>
      <c r="C252" s="22">
        <v>35.22</v>
      </c>
      <c r="D252" s="22">
        <v>34</v>
      </c>
      <c r="E252" s="22">
        <v>33.479999999999997</v>
      </c>
      <c r="F252" s="22">
        <v>34.53</v>
      </c>
      <c r="G252" s="22">
        <v>36.770000000000003</v>
      </c>
      <c r="H252" s="22">
        <v>40.5</v>
      </c>
      <c r="I252" s="22">
        <v>48.47</v>
      </c>
      <c r="J252" s="22">
        <v>52.13</v>
      </c>
      <c r="K252" s="22">
        <v>58.07</v>
      </c>
      <c r="L252" s="22">
        <v>58.82</v>
      </c>
      <c r="M252" s="22">
        <v>54.48</v>
      </c>
      <c r="N252" s="22">
        <v>53.47</v>
      </c>
      <c r="O252" s="22">
        <v>53.62</v>
      </c>
      <c r="P252" s="22">
        <v>53.74</v>
      </c>
      <c r="Q252" s="22">
        <v>52.61</v>
      </c>
      <c r="R252" s="22">
        <v>51.02</v>
      </c>
      <c r="S252" s="22">
        <v>50.75</v>
      </c>
      <c r="T252" s="22">
        <v>51.24</v>
      </c>
      <c r="U252" s="22">
        <v>55.59</v>
      </c>
      <c r="V252" s="22">
        <v>55.69</v>
      </c>
      <c r="W252" s="22">
        <v>54.02</v>
      </c>
      <c r="X252" s="22">
        <v>50.88</v>
      </c>
      <c r="Y252" s="22">
        <v>45.03</v>
      </c>
    </row>
    <row r="253" spans="1:25" x14ac:dyDescent="0.2">
      <c r="A253" s="35">
        <v>7</v>
      </c>
      <c r="B253" s="22">
        <v>40.880000000000003</v>
      </c>
      <c r="C253" s="22">
        <v>38.9</v>
      </c>
      <c r="D253" s="22">
        <v>37.590000000000003</v>
      </c>
      <c r="E253" s="22">
        <v>37.25</v>
      </c>
      <c r="F253" s="22">
        <v>37.869999999999997</v>
      </c>
      <c r="G253" s="22">
        <v>40.049999999999997</v>
      </c>
      <c r="H253" s="22">
        <v>42.69</v>
      </c>
      <c r="I253" s="22">
        <v>48.42</v>
      </c>
      <c r="J253" s="22">
        <v>52.48</v>
      </c>
      <c r="K253" s="22">
        <v>59.53</v>
      </c>
      <c r="L253" s="22">
        <v>59.2</v>
      </c>
      <c r="M253" s="22">
        <v>57.51</v>
      </c>
      <c r="N253" s="22">
        <v>55.13</v>
      </c>
      <c r="O253" s="22">
        <v>54.59</v>
      </c>
      <c r="P253" s="22">
        <v>53.26</v>
      </c>
      <c r="Q253" s="22">
        <v>50.75</v>
      </c>
      <c r="R253" s="22">
        <v>50.19</v>
      </c>
      <c r="S253" s="22">
        <v>49.57</v>
      </c>
      <c r="T253" s="22">
        <v>49.31</v>
      </c>
      <c r="U253" s="22">
        <v>53.32</v>
      </c>
      <c r="V253" s="22">
        <v>57.55</v>
      </c>
      <c r="W253" s="22">
        <v>54.2</v>
      </c>
      <c r="X253" s="22">
        <v>49.45</v>
      </c>
      <c r="Y253" s="22">
        <v>44.89</v>
      </c>
    </row>
    <row r="254" spans="1:25" x14ac:dyDescent="0.2">
      <c r="A254" s="35">
        <v>8</v>
      </c>
      <c r="B254" s="22">
        <v>44.42</v>
      </c>
      <c r="C254" s="22">
        <v>42.11</v>
      </c>
      <c r="D254" s="22">
        <v>41.24</v>
      </c>
      <c r="E254" s="22">
        <v>39.24</v>
      </c>
      <c r="F254" s="22">
        <v>36.770000000000003</v>
      </c>
      <c r="G254" s="22">
        <v>36.369999999999997</v>
      </c>
      <c r="H254" s="22">
        <v>36.89</v>
      </c>
      <c r="I254" s="22">
        <v>40.94</v>
      </c>
      <c r="J254" s="22">
        <v>42.08</v>
      </c>
      <c r="K254" s="22">
        <v>46.21</v>
      </c>
      <c r="L254" s="22">
        <v>48.73</v>
      </c>
      <c r="M254" s="22">
        <v>48.94</v>
      </c>
      <c r="N254" s="22">
        <v>48.57</v>
      </c>
      <c r="O254" s="22">
        <v>48.16</v>
      </c>
      <c r="P254" s="22">
        <v>47.59</v>
      </c>
      <c r="Q254" s="22">
        <v>46.61</v>
      </c>
      <c r="R254" s="22">
        <v>45.39</v>
      </c>
      <c r="S254" s="22">
        <v>44.16</v>
      </c>
      <c r="T254" s="22">
        <v>45.99</v>
      </c>
      <c r="U254" s="22">
        <v>50.71</v>
      </c>
      <c r="V254" s="22">
        <v>53.27</v>
      </c>
      <c r="W254" s="22">
        <v>52.05</v>
      </c>
      <c r="X254" s="22">
        <v>49.9</v>
      </c>
      <c r="Y254" s="22">
        <v>44.46</v>
      </c>
    </row>
    <row r="255" spans="1:25" x14ac:dyDescent="0.2">
      <c r="A255" s="35">
        <v>9</v>
      </c>
      <c r="B255" s="22">
        <v>44.9</v>
      </c>
      <c r="C255" s="22">
        <v>42.7</v>
      </c>
      <c r="D255" s="22">
        <v>40.380000000000003</v>
      </c>
      <c r="E255" s="22">
        <v>39.659999999999997</v>
      </c>
      <c r="F255" s="22">
        <v>37.32</v>
      </c>
      <c r="G255" s="22">
        <v>36.97</v>
      </c>
      <c r="H255" s="22">
        <v>40.26</v>
      </c>
      <c r="I255" s="22">
        <v>41.55</v>
      </c>
      <c r="J255" s="22">
        <v>42.95</v>
      </c>
      <c r="K255" s="22">
        <v>45.6</v>
      </c>
      <c r="L255" s="22">
        <v>48.16</v>
      </c>
      <c r="M255" s="22">
        <v>48.58</v>
      </c>
      <c r="N255" s="22">
        <v>48.13</v>
      </c>
      <c r="O255" s="22">
        <v>47.37</v>
      </c>
      <c r="P255" s="22">
        <v>46.79</v>
      </c>
      <c r="Q255" s="22">
        <v>46.42</v>
      </c>
      <c r="R255" s="22">
        <v>45.9</v>
      </c>
      <c r="S255" s="22">
        <v>45.32</v>
      </c>
      <c r="T255" s="22">
        <v>46.74</v>
      </c>
      <c r="U255" s="22">
        <v>50.8</v>
      </c>
      <c r="V255" s="22">
        <v>53.75</v>
      </c>
      <c r="W255" s="22">
        <v>52.38</v>
      </c>
      <c r="X255" s="22">
        <v>49.6</v>
      </c>
      <c r="Y255" s="22">
        <v>45.09</v>
      </c>
    </row>
    <row r="256" spans="1:25" x14ac:dyDescent="0.2">
      <c r="A256" s="35">
        <v>10</v>
      </c>
      <c r="B256" s="22">
        <v>45.61</v>
      </c>
      <c r="C256" s="22">
        <v>41.12</v>
      </c>
      <c r="D256" s="22">
        <v>37.880000000000003</v>
      </c>
      <c r="E256" s="22">
        <v>36.74</v>
      </c>
      <c r="F256" s="22">
        <v>36.56</v>
      </c>
      <c r="G256" s="22">
        <v>36.69</v>
      </c>
      <c r="H256" s="22">
        <v>39.68</v>
      </c>
      <c r="I256" s="22">
        <v>42.56</v>
      </c>
      <c r="J256" s="22">
        <v>45.28</v>
      </c>
      <c r="K256" s="22">
        <v>48.52</v>
      </c>
      <c r="L256" s="22">
        <v>49.7</v>
      </c>
      <c r="M256" s="22">
        <v>49.9</v>
      </c>
      <c r="N256" s="22">
        <v>49.35</v>
      </c>
      <c r="O256" s="22">
        <v>49.01</v>
      </c>
      <c r="P256" s="22">
        <v>48.94</v>
      </c>
      <c r="Q256" s="22">
        <v>48.73</v>
      </c>
      <c r="R256" s="22">
        <v>48.39</v>
      </c>
      <c r="S256" s="22">
        <v>47.18</v>
      </c>
      <c r="T256" s="22">
        <v>49.22</v>
      </c>
      <c r="U256" s="22">
        <v>54.01</v>
      </c>
      <c r="V256" s="22">
        <v>56.77</v>
      </c>
      <c r="W256" s="22">
        <v>54.39</v>
      </c>
      <c r="X256" s="22">
        <v>51.24</v>
      </c>
      <c r="Y256" s="22">
        <v>48.56</v>
      </c>
    </row>
    <row r="257" spans="1:25" x14ac:dyDescent="0.2">
      <c r="A257" s="35">
        <v>11</v>
      </c>
      <c r="B257" s="22">
        <v>42.63</v>
      </c>
      <c r="C257" s="22">
        <v>36.21</v>
      </c>
      <c r="D257" s="22">
        <v>34.21</v>
      </c>
      <c r="E257" s="22">
        <v>33.47</v>
      </c>
      <c r="F257" s="22">
        <v>33.64</v>
      </c>
      <c r="G257" s="22">
        <v>35.79</v>
      </c>
      <c r="H257" s="22">
        <v>44.68</v>
      </c>
      <c r="I257" s="22">
        <v>50.4</v>
      </c>
      <c r="J257" s="22">
        <v>55</v>
      </c>
      <c r="K257" s="22">
        <v>62.88</v>
      </c>
      <c r="L257" s="22">
        <v>61.8</v>
      </c>
      <c r="M257" s="22">
        <v>62.68</v>
      </c>
      <c r="N257" s="22">
        <v>57.33</v>
      </c>
      <c r="O257" s="22">
        <v>57.89</v>
      </c>
      <c r="P257" s="22">
        <v>57.65</v>
      </c>
      <c r="Q257" s="22">
        <v>55.64</v>
      </c>
      <c r="R257" s="22">
        <v>53.83</v>
      </c>
      <c r="S257" s="22">
        <v>52.29</v>
      </c>
      <c r="T257" s="22">
        <v>52.71</v>
      </c>
      <c r="U257" s="22">
        <v>57.71</v>
      </c>
      <c r="V257" s="22">
        <v>57.64</v>
      </c>
      <c r="W257" s="22">
        <v>58.19</v>
      </c>
      <c r="X257" s="22">
        <v>51.56</v>
      </c>
      <c r="Y257" s="22">
        <v>48.6</v>
      </c>
    </row>
    <row r="258" spans="1:25" x14ac:dyDescent="0.2">
      <c r="A258" s="35">
        <v>12</v>
      </c>
      <c r="B258" s="22">
        <v>42.08</v>
      </c>
      <c r="C258" s="22">
        <v>36.54</v>
      </c>
      <c r="D258" s="22">
        <v>35.21</v>
      </c>
      <c r="E258" s="22">
        <v>35.19</v>
      </c>
      <c r="F258" s="22">
        <v>35.65</v>
      </c>
      <c r="G258" s="22">
        <v>38.94</v>
      </c>
      <c r="H258" s="22">
        <v>44.72</v>
      </c>
      <c r="I258" s="22">
        <v>50.8</v>
      </c>
      <c r="J258" s="22">
        <v>54.27</v>
      </c>
      <c r="K258" s="22">
        <v>61.14</v>
      </c>
      <c r="L258" s="22">
        <v>61.96</v>
      </c>
      <c r="M258" s="22">
        <v>62.04</v>
      </c>
      <c r="N258" s="22">
        <v>56.69</v>
      </c>
      <c r="O258" s="22">
        <v>56.75</v>
      </c>
      <c r="P258" s="22">
        <v>55.99</v>
      </c>
      <c r="Q258" s="22">
        <v>53.29</v>
      </c>
      <c r="R258" s="22">
        <v>52.72</v>
      </c>
      <c r="S258" s="22">
        <v>52.24</v>
      </c>
      <c r="T258" s="22">
        <v>52.57</v>
      </c>
      <c r="U258" s="22">
        <v>56.92</v>
      </c>
      <c r="V258" s="22">
        <v>59.54</v>
      </c>
      <c r="W258" s="22">
        <v>57.29</v>
      </c>
      <c r="X258" s="22">
        <v>52.48</v>
      </c>
      <c r="Y258" s="22">
        <v>49.18</v>
      </c>
    </row>
    <row r="259" spans="1:25" x14ac:dyDescent="0.2">
      <c r="A259" s="35">
        <v>13</v>
      </c>
      <c r="B259" s="22">
        <v>41.58</v>
      </c>
      <c r="C259" s="22">
        <v>35.97</v>
      </c>
      <c r="D259" s="22">
        <v>35.369999999999997</v>
      </c>
      <c r="E259" s="22">
        <v>35.270000000000003</v>
      </c>
      <c r="F259" s="22">
        <v>35.61</v>
      </c>
      <c r="G259" s="22">
        <v>39.14</v>
      </c>
      <c r="H259" s="22">
        <v>43.71</v>
      </c>
      <c r="I259" s="22">
        <v>49.49</v>
      </c>
      <c r="J259" s="22">
        <v>52.91</v>
      </c>
      <c r="K259" s="22">
        <v>58.44</v>
      </c>
      <c r="L259" s="22">
        <v>58.47</v>
      </c>
      <c r="M259" s="22">
        <v>58.31</v>
      </c>
      <c r="N259" s="22">
        <v>55.6</v>
      </c>
      <c r="O259" s="22">
        <v>56.13</v>
      </c>
      <c r="P259" s="22">
        <v>55.78</v>
      </c>
      <c r="Q259" s="22">
        <v>54.52</v>
      </c>
      <c r="R259" s="22">
        <v>52.9</v>
      </c>
      <c r="S259" s="22">
        <v>51.95</v>
      </c>
      <c r="T259" s="22">
        <v>52.25</v>
      </c>
      <c r="U259" s="22">
        <v>54.16</v>
      </c>
      <c r="V259" s="22">
        <v>57.15</v>
      </c>
      <c r="W259" s="22">
        <v>58.05</v>
      </c>
      <c r="X259" s="22">
        <v>52.13</v>
      </c>
      <c r="Y259" s="22">
        <v>48.26</v>
      </c>
    </row>
    <row r="260" spans="1:25" x14ac:dyDescent="0.2">
      <c r="A260" s="35">
        <v>14</v>
      </c>
      <c r="B260" s="22">
        <v>41.18</v>
      </c>
      <c r="C260" s="22">
        <v>38.26</v>
      </c>
      <c r="D260" s="22">
        <v>36.92</v>
      </c>
      <c r="E260" s="22">
        <v>36.24</v>
      </c>
      <c r="F260" s="22">
        <v>36.979999999999997</v>
      </c>
      <c r="G260" s="22">
        <v>38.93</v>
      </c>
      <c r="H260" s="22">
        <v>42.95</v>
      </c>
      <c r="I260" s="22">
        <v>49.78</v>
      </c>
      <c r="J260" s="22">
        <v>53.88</v>
      </c>
      <c r="K260" s="22">
        <v>59.47</v>
      </c>
      <c r="L260" s="22">
        <v>59</v>
      </c>
      <c r="M260" s="22">
        <v>57.86</v>
      </c>
      <c r="N260" s="22">
        <v>56.32</v>
      </c>
      <c r="O260" s="22">
        <v>54.94</v>
      </c>
      <c r="P260" s="22">
        <v>54.25</v>
      </c>
      <c r="Q260" s="22">
        <v>53.14</v>
      </c>
      <c r="R260" s="22">
        <v>52.25</v>
      </c>
      <c r="S260" s="22">
        <v>51.28</v>
      </c>
      <c r="T260" s="22">
        <v>51.51</v>
      </c>
      <c r="U260" s="22">
        <v>52.94</v>
      </c>
      <c r="V260" s="22">
        <v>55.01</v>
      </c>
      <c r="W260" s="22">
        <v>56.85</v>
      </c>
      <c r="X260" s="22">
        <v>51</v>
      </c>
      <c r="Y260" s="22">
        <v>46.01</v>
      </c>
    </row>
    <row r="261" spans="1:25" x14ac:dyDescent="0.2">
      <c r="A261" s="35">
        <v>15</v>
      </c>
      <c r="B261" s="22">
        <v>45.8</v>
      </c>
      <c r="C261" s="22">
        <v>42.84</v>
      </c>
      <c r="D261" s="22">
        <v>39.28</v>
      </c>
      <c r="E261" s="22">
        <v>38.57</v>
      </c>
      <c r="F261" s="22">
        <v>38.54</v>
      </c>
      <c r="G261" s="22">
        <v>39.340000000000003</v>
      </c>
      <c r="H261" s="22">
        <v>40.450000000000003</v>
      </c>
      <c r="I261" s="22">
        <v>43.22</v>
      </c>
      <c r="J261" s="22">
        <v>45.49</v>
      </c>
      <c r="K261" s="22">
        <v>49.27</v>
      </c>
      <c r="L261" s="22">
        <v>51.18</v>
      </c>
      <c r="M261" s="22">
        <v>51.02</v>
      </c>
      <c r="N261" s="22">
        <v>49.46</v>
      </c>
      <c r="O261" s="22">
        <v>49</v>
      </c>
      <c r="P261" s="22">
        <v>47.59</v>
      </c>
      <c r="Q261" s="22">
        <v>47</v>
      </c>
      <c r="R261" s="22">
        <v>46.64</v>
      </c>
      <c r="S261" s="22">
        <v>46.36</v>
      </c>
      <c r="T261" s="22">
        <v>46.91</v>
      </c>
      <c r="U261" s="22">
        <v>50.23</v>
      </c>
      <c r="V261" s="22">
        <v>53.83</v>
      </c>
      <c r="W261" s="22">
        <v>52.46</v>
      </c>
      <c r="X261" s="22">
        <v>49.86</v>
      </c>
      <c r="Y261" s="22">
        <v>46.64</v>
      </c>
    </row>
    <row r="262" spans="1:25" x14ac:dyDescent="0.2">
      <c r="A262" s="35">
        <v>16</v>
      </c>
      <c r="B262" s="22">
        <v>44.94</v>
      </c>
      <c r="C262" s="22">
        <v>40.36</v>
      </c>
      <c r="D262" s="22">
        <v>36.83</v>
      </c>
      <c r="E262" s="22">
        <v>36.33</v>
      </c>
      <c r="F262" s="22">
        <v>36.33</v>
      </c>
      <c r="G262" s="22">
        <v>36.799999999999997</v>
      </c>
      <c r="H262" s="22">
        <v>37.94</v>
      </c>
      <c r="I262" s="22">
        <v>37.18</v>
      </c>
      <c r="J262" s="22">
        <v>42.44</v>
      </c>
      <c r="K262" s="22">
        <v>45.36</v>
      </c>
      <c r="L262" s="22">
        <v>47.06</v>
      </c>
      <c r="M262" s="22">
        <v>47.4</v>
      </c>
      <c r="N262" s="22">
        <v>46.92</v>
      </c>
      <c r="O262" s="22">
        <v>46.61</v>
      </c>
      <c r="P262" s="22">
        <v>46.32</v>
      </c>
      <c r="Q262" s="22">
        <v>46.25</v>
      </c>
      <c r="R262" s="22">
        <v>46.15</v>
      </c>
      <c r="S262" s="22">
        <v>45.57</v>
      </c>
      <c r="T262" s="22">
        <v>46.31</v>
      </c>
      <c r="U262" s="22">
        <v>50.63</v>
      </c>
      <c r="V262" s="22">
        <v>54.01</v>
      </c>
      <c r="W262" s="22">
        <v>52.23</v>
      </c>
      <c r="X262" s="22">
        <v>49.87</v>
      </c>
      <c r="Y262" s="22">
        <v>46.79</v>
      </c>
    </row>
    <row r="263" spans="1:25" x14ac:dyDescent="0.2">
      <c r="A263" s="35">
        <v>17</v>
      </c>
      <c r="B263" s="22">
        <v>43.81</v>
      </c>
      <c r="C263" s="22">
        <v>36.659999999999997</v>
      </c>
      <c r="D263" s="22">
        <v>35.31</v>
      </c>
      <c r="E263" s="22">
        <v>34.53</v>
      </c>
      <c r="F263" s="22">
        <v>34.590000000000003</v>
      </c>
      <c r="G263" s="22">
        <v>35.35</v>
      </c>
      <c r="H263" s="22">
        <v>43.47</v>
      </c>
      <c r="I263" s="22">
        <v>49.96</v>
      </c>
      <c r="J263" s="22">
        <v>53.78</v>
      </c>
      <c r="K263" s="22">
        <v>59.56</v>
      </c>
      <c r="L263" s="22">
        <v>59.28</v>
      </c>
      <c r="M263" s="22">
        <v>58.19</v>
      </c>
      <c r="N263" s="22">
        <v>56.56</v>
      </c>
      <c r="O263" s="22">
        <v>57.22</v>
      </c>
      <c r="P263" s="22">
        <v>57.14</v>
      </c>
      <c r="Q263" s="22">
        <v>55.17</v>
      </c>
      <c r="R263" s="22">
        <v>52.7</v>
      </c>
      <c r="S263" s="22">
        <v>51.51</v>
      </c>
      <c r="T263" s="22">
        <v>52.2</v>
      </c>
      <c r="U263" s="22">
        <v>54.62</v>
      </c>
      <c r="V263" s="22">
        <v>57</v>
      </c>
      <c r="W263" s="22">
        <v>57.74</v>
      </c>
      <c r="X263" s="22">
        <v>51.33</v>
      </c>
      <c r="Y263" s="22">
        <v>48.51</v>
      </c>
    </row>
    <row r="264" spans="1:25" x14ac:dyDescent="0.2">
      <c r="A264" s="35">
        <v>18</v>
      </c>
      <c r="B264" s="22">
        <v>43.64</v>
      </c>
      <c r="C264" s="22">
        <v>37.549999999999997</v>
      </c>
      <c r="D264" s="22">
        <v>35.130000000000003</v>
      </c>
      <c r="E264" s="22">
        <v>34.6</v>
      </c>
      <c r="F264" s="22">
        <v>35.130000000000003</v>
      </c>
      <c r="G264" s="22">
        <v>40.630000000000003</v>
      </c>
      <c r="H264" s="22">
        <v>46.91</v>
      </c>
      <c r="I264" s="22">
        <v>51.59</v>
      </c>
      <c r="J264" s="22">
        <v>54.42</v>
      </c>
      <c r="K264" s="22">
        <v>59.41</v>
      </c>
      <c r="L264" s="22">
        <v>59.46</v>
      </c>
      <c r="M264" s="22">
        <v>59.23</v>
      </c>
      <c r="N264" s="22">
        <v>57.56</v>
      </c>
      <c r="O264" s="22">
        <v>57.18</v>
      </c>
      <c r="P264" s="22">
        <v>56.49</v>
      </c>
      <c r="Q264" s="22">
        <v>54.99</v>
      </c>
      <c r="R264" s="22">
        <v>53.91</v>
      </c>
      <c r="S264" s="22">
        <v>53.12</v>
      </c>
      <c r="T264" s="22">
        <v>53.18</v>
      </c>
      <c r="U264" s="22">
        <v>54.14</v>
      </c>
      <c r="V264" s="22">
        <v>56.92</v>
      </c>
      <c r="W264" s="22">
        <v>58.51</v>
      </c>
      <c r="X264" s="22">
        <v>52.84</v>
      </c>
      <c r="Y264" s="22">
        <v>49.39</v>
      </c>
    </row>
    <row r="265" spans="1:25" x14ac:dyDescent="0.2">
      <c r="A265" s="35">
        <v>19</v>
      </c>
      <c r="B265" s="22">
        <v>41.85</v>
      </c>
      <c r="C265" s="22">
        <v>35.79</v>
      </c>
      <c r="D265" s="22">
        <v>34.29</v>
      </c>
      <c r="E265" s="22">
        <v>33.6</v>
      </c>
      <c r="F265" s="22">
        <v>34.04</v>
      </c>
      <c r="G265" s="22">
        <v>38.32</v>
      </c>
      <c r="H265" s="22">
        <v>43.83</v>
      </c>
      <c r="I265" s="22">
        <v>50.44</v>
      </c>
      <c r="J265" s="22">
        <v>54.98</v>
      </c>
      <c r="K265" s="22">
        <v>60</v>
      </c>
      <c r="L265" s="22">
        <v>60.8</v>
      </c>
      <c r="M265" s="22">
        <v>60.1</v>
      </c>
      <c r="N265" s="22">
        <v>59.41</v>
      </c>
      <c r="O265" s="22">
        <v>59.55</v>
      </c>
      <c r="P265" s="22">
        <v>59.63</v>
      </c>
      <c r="Q265" s="22">
        <v>58.71</v>
      </c>
      <c r="R265" s="22">
        <v>56.1</v>
      </c>
      <c r="S265" s="22">
        <v>54.82</v>
      </c>
      <c r="T265" s="22">
        <v>55.02</v>
      </c>
      <c r="U265" s="22">
        <v>57.58</v>
      </c>
      <c r="V265" s="22">
        <v>59.24</v>
      </c>
      <c r="W265" s="22">
        <v>59.86</v>
      </c>
      <c r="X265" s="22">
        <v>53.1</v>
      </c>
      <c r="Y265" s="22">
        <v>48.67</v>
      </c>
    </row>
    <row r="266" spans="1:25" x14ac:dyDescent="0.2">
      <c r="A266" s="35">
        <v>20</v>
      </c>
      <c r="B266" s="22">
        <v>39.54</v>
      </c>
      <c r="C266" s="22">
        <v>35.42</v>
      </c>
      <c r="D266" s="22">
        <v>34.32</v>
      </c>
      <c r="E266" s="22">
        <v>33.549999999999997</v>
      </c>
      <c r="F266" s="22">
        <v>34.24</v>
      </c>
      <c r="G266" s="22">
        <v>36.43</v>
      </c>
      <c r="H266" s="22">
        <v>41.36</v>
      </c>
      <c r="I266" s="22">
        <v>49.77</v>
      </c>
      <c r="J266" s="22">
        <v>54.51</v>
      </c>
      <c r="K266" s="22">
        <v>60.47</v>
      </c>
      <c r="L266" s="22">
        <v>61.33</v>
      </c>
      <c r="M266" s="22">
        <v>61.38</v>
      </c>
      <c r="N266" s="22">
        <v>60.25</v>
      </c>
      <c r="O266" s="22">
        <v>60.21</v>
      </c>
      <c r="P266" s="22">
        <v>60.57</v>
      </c>
      <c r="Q266" s="22">
        <v>59.31</v>
      </c>
      <c r="R266" s="22">
        <v>56.6</v>
      </c>
      <c r="S266" s="22">
        <v>55.06</v>
      </c>
      <c r="T266" s="22">
        <v>54.72</v>
      </c>
      <c r="U266" s="22">
        <v>57.91</v>
      </c>
      <c r="V266" s="22">
        <v>60.04</v>
      </c>
      <c r="W266" s="22">
        <v>60.4</v>
      </c>
      <c r="X266" s="22">
        <v>53.26</v>
      </c>
      <c r="Y266" s="22">
        <v>49.85</v>
      </c>
    </row>
    <row r="267" spans="1:25" x14ac:dyDescent="0.2">
      <c r="A267" s="35">
        <v>21</v>
      </c>
      <c r="B267" s="22">
        <v>42.23</v>
      </c>
      <c r="C267" s="22">
        <v>36.31</v>
      </c>
      <c r="D267" s="22">
        <v>33.229999999999997</v>
      </c>
      <c r="E267" s="22">
        <v>34.4</v>
      </c>
      <c r="F267" s="22">
        <v>36.130000000000003</v>
      </c>
      <c r="G267" s="22">
        <v>38.79</v>
      </c>
      <c r="H267" s="22">
        <v>45.56</v>
      </c>
      <c r="I267" s="22">
        <v>50.88</v>
      </c>
      <c r="J267" s="22">
        <v>54.25</v>
      </c>
      <c r="K267" s="22">
        <v>62</v>
      </c>
      <c r="L267" s="22">
        <v>62.01</v>
      </c>
      <c r="M267" s="22">
        <v>62</v>
      </c>
      <c r="N267" s="22">
        <v>59.87</v>
      </c>
      <c r="O267" s="22">
        <v>59.66</v>
      </c>
      <c r="P267" s="22">
        <v>58.67</v>
      </c>
      <c r="Q267" s="22">
        <v>55.4</v>
      </c>
      <c r="R267" s="22">
        <v>53.92</v>
      </c>
      <c r="S267" s="22">
        <v>53.74</v>
      </c>
      <c r="T267" s="22">
        <v>53.16</v>
      </c>
      <c r="U267" s="22">
        <v>54.24</v>
      </c>
      <c r="V267" s="22">
        <v>57.33</v>
      </c>
      <c r="W267" s="22">
        <v>61.13</v>
      </c>
      <c r="X267" s="22">
        <v>53.44</v>
      </c>
      <c r="Y267" s="22">
        <v>48.73</v>
      </c>
    </row>
    <row r="268" spans="1:25" x14ac:dyDescent="0.2">
      <c r="A268" s="35">
        <v>22</v>
      </c>
      <c r="B268" s="22">
        <v>48.33</v>
      </c>
      <c r="C268" s="22">
        <v>46.08</v>
      </c>
      <c r="D268" s="22">
        <v>43.69</v>
      </c>
      <c r="E268" s="22">
        <v>41.07</v>
      </c>
      <c r="F268" s="22">
        <v>40.44</v>
      </c>
      <c r="G268" s="22">
        <v>42.1</v>
      </c>
      <c r="H268" s="22">
        <v>41.76</v>
      </c>
      <c r="I268" s="22">
        <v>43.74</v>
      </c>
      <c r="J268" s="22">
        <v>47.9</v>
      </c>
      <c r="K268" s="22">
        <v>50.75</v>
      </c>
      <c r="L268" s="22">
        <v>54.57</v>
      </c>
      <c r="M268" s="22">
        <v>54.4</v>
      </c>
      <c r="N268" s="22">
        <v>51.69</v>
      </c>
      <c r="O268" s="22">
        <v>50.77</v>
      </c>
      <c r="P268" s="22">
        <v>50.57</v>
      </c>
      <c r="Q268" s="22">
        <v>50.23</v>
      </c>
      <c r="R268" s="22">
        <v>49.97</v>
      </c>
      <c r="S268" s="22">
        <v>49.28</v>
      </c>
      <c r="T268" s="22">
        <v>49.31</v>
      </c>
      <c r="U268" s="22">
        <v>52.46</v>
      </c>
      <c r="V268" s="22">
        <v>58.96</v>
      </c>
      <c r="W268" s="22">
        <v>53.92</v>
      </c>
      <c r="X268" s="22">
        <v>50.8</v>
      </c>
      <c r="Y268" s="22">
        <v>46.76</v>
      </c>
    </row>
    <row r="269" spans="1:25" x14ac:dyDescent="0.2">
      <c r="A269" s="35">
        <v>23</v>
      </c>
      <c r="B269" s="22">
        <v>46.33</v>
      </c>
      <c r="C269" s="22">
        <v>41.04</v>
      </c>
      <c r="D269" s="22">
        <v>37.950000000000003</v>
      </c>
      <c r="E269" s="22">
        <v>37.35</v>
      </c>
      <c r="F269" s="22">
        <v>37.4</v>
      </c>
      <c r="G269" s="22">
        <v>37.32</v>
      </c>
      <c r="H269" s="22">
        <v>41.08</v>
      </c>
      <c r="I269" s="22">
        <v>40.39</v>
      </c>
      <c r="J269" s="22">
        <v>42.06</v>
      </c>
      <c r="K269" s="22">
        <v>45.98</v>
      </c>
      <c r="L269" s="22">
        <v>47.32</v>
      </c>
      <c r="M269" s="22">
        <v>48.08</v>
      </c>
      <c r="N269" s="22">
        <v>47.85</v>
      </c>
      <c r="O269" s="22">
        <v>47.71</v>
      </c>
      <c r="P269" s="22">
        <v>47.77</v>
      </c>
      <c r="Q269" s="22">
        <v>47.4</v>
      </c>
      <c r="R269" s="22">
        <v>46.94</v>
      </c>
      <c r="S269" s="22">
        <v>46.58</v>
      </c>
      <c r="T269" s="22">
        <v>46.73</v>
      </c>
      <c r="U269" s="22">
        <v>51.39</v>
      </c>
      <c r="V269" s="22">
        <v>59.46</v>
      </c>
      <c r="W269" s="22">
        <v>54.55</v>
      </c>
      <c r="X269" s="22">
        <v>50.49</v>
      </c>
      <c r="Y269" s="22">
        <v>47.1</v>
      </c>
    </row>
    <row r="270" spans="1:25" x14ac:dyDescent="0.2">
      <c r="A270" s="35">
        <v>24</v>
      </c>
      <c r="B270" s="22">
        <v>47.92</v>
      </c>
      <c r="C270" s="22">
        <v>42.44</v>
      </c>
      <c r="D270" s="22">
        <v>41.24</v>
      </c>
      <c r="E270" s="22">
        <v>40.950000000000003</v>
      </c>
      <c r="F270" s="22">
        <v>40.86</v>
      </c>
      <c r="G270" s="22">
        <v>41.93</v>
      </c>
      <c r="H270" s="22">
        <v>49.34</v>
      </c>
      <c r="I270" s="22">
        <v>54.11</v>
      </c>
      <c r="J270" s="22">
        <v>62.15</v>
      </c>
      <c r="K270" s="22">
        <v>81.319999999999993</v>
      </c>
      <c r="L270" s="22">
        <v>88.45</v>
      </c>
      <c r="M270" s="22">
        <v>81.25</v>
      </c>
      <c r="N270" s="22">
        <v>71.08</v>
      </c>
      <c r="O270" s="22">
        <v>79.08</v>
      </c>
      <c r="P270" s="22">
        <v>70.930000000000007</v>
      </c>
      <c r="Q270" s="22">
        <v>65.150000000000006</v>
      </c>
      <c r="R270" s="22">
        <v>62.66</v>
      </c>
      <c r="S270" s="22">
        <v>59.5</v>
      </c>
      <c r="T270" s="22">
        <v>59.19</v>
      </c>
      <c r="U270" s="22">
        <v>64.760000000000005</v>
      </c>
      <c r="V270" s="22">
        <v>81.209999999999994</v>
      </c>
      <c r="W270" s="22">
        <v>81.19</v>
      </c>
      <c r="X270" s="22">
        <v>59.44</v>
      </c>
      <c r="Y270" s="22">
        <v>51.26</v>
      </c>
    </row>
    <row r="271" spans="1:25" x14ac:dyDescent="0.2">
      <c r="A271" s="35">
        <v>25</v>
      </c>
      <c r="B271" s="22">
        <v>44.02</v>
      </c>
      <c r="C271" s="22">
        <v>42.04</v>
      </c>
      <c r="D271" s="22">
        <v>41.02</v>
      </c>
      <c r="E271" s="22">
        <v>40.57</v>
      </c>
      <c r="F271" s="22">
        <v>41.71</v>
      </c>
      <c r="G271" s="22">
        <v>42.35</v>
      </c>
      <c r="H271" s="22">
        <v>43.36</v>
      </c>
      <c r="I271" s="22">
        <v>48.86</v>
      </c>
      <c r="J271" s="22">
        <v>52.53</v>
      </c>
      <c r="K271" s="22">
        <v>61.02</v>
      </c>
      <c r="L271" s="22">
        <v>62.69</v>
      </c>
      <c r="M271" s="22">
        <v>62.43</v>
      </c>
      <c r="N271" s="22">
        <v>59.4</v>
      </c>
      <c r="O271" s="22">
        <v>59.44</v>
      </c>
      <c r="P271" s="22">
        <v>59.01</v>
      </c>
      <c r="Q271" s="22">
        <v>54.21</v>
      </c>
      <c r="R271" s="22">
        <v>53.06</v>
      </c>
      <c r="S271" s="22">
        <v>52.2</v>
      </c>
      <c r="T271" s="22">
        <v>52.02</v>
      </c>
      <c r="U271" s="22">
        <v>52.17</v>
      </c>
      <c r="V271" s="22">
        <v>64.89</v>
      </c>
      <c r="W271" s="22">
        <v>64.2</v>
      </c>
      <c r="X271" s="22">
        <v>53.48</v>
      </c>
      <c r="Y271" s="22">
        <v>49.48</v>
      </c>
    </row>
    <row r="272" spans="1:25" x14ac:dyDescent="0.2">
      <c r="A272" s="35">
        <v>26</v>
      </c>
      <c r="B272" s="22">
        <v>41.3</v>
      </c>
      <c r="C272" s="22">
        <v>38.22</v>
      </c>
      <c r="D272" s="22">
        <v>36.49</v>
      </c>
      <c r="E272" s="22">
        <v>36.33</v>
      </c>
      <c r="F272" s="22">
        <v>37.54</v>
      </c>
      <c r="G272" s="22">
        <v>39.53</v>
      </c>
      <c r="H272" s="22">
        <v>41.47</v>
      </c>
      <c r="I272" s="22">
        <v>47.22</v>
      </c>
      <c r="J272" s="22">
        <v>53.81</v>
      </c>
      <c r="K272" s="22">
        <v>62.54</v>
      </c>
      <c r="L272" s="22">
        <v>62.6</v>
      </c>
      <c r="M272" s="22">
        <v>62.62</v>
      </c>
      <c r="N272" s="22">
        <v>60.33</v>
      </c>
      <c r="O272" s="22">
        <v>60.66</v>
      </c>
      <c r="P272" s="22">
        <v>58.46</v>
      </c>
      <c r="Q272" s="22">
        <v>54.25</v>
      </c>
      <c r="R272" s="22">
        <v>52.09</v>
      </c>
      <c r="S272" s="22">
        <v>50.07</v>
      </c>
      <c r="T272" s="22">
        <v>49.65</v>
      </c>
      <c r="U272" s="22">
        <v>51.39</v>
      </c>
      <c r="V272" s="22">
        <v>57.65</v>
      </c>
      <c r="W272" s="22">
        <v>61.69</v>
      </c>
      <c r="X272" s="22">
        <v>50.58</v>
      </c>
      <c r="Y272" s="22">
        <v>46.2</v>
      </c>
    </row>
    <row r="273" spans="1:25" x14ac:dyDescent="0.2">
      <c r="A273" s="35">
        <v>27</v>
      </c>
      <c r="B273" s="22">
        <v>41.85</v>
      </c>
      <c r="C273" s="22">
        <v>39.979999999999997</v>
      </c>
      <c r="D273" s="22">
        <v>37.659999999999997</v>
      </c>
      <c r="E273" s="22">
        <v>37.19</v>
      </c>
      <c r="F273" s="22">
        <v>39.14</v>
      </c>
      <c r="G273" s="22">
        <v>40.44</v>
      </c>
      <c r="H273" s="22">
        <v>41.45</v>
      </c>
      <c r="I273" s="22">
        <v>45.09</v>
      </c>
      <c r="J273" s="22">
        <v>53.91</v>
      </c>
      <c r="K273" s="22">
        <v>63.3</v>
      </c>
      <c r="L273" s="22">
        <v>63.39</v>
      </c>
      <c r="M273" s="22">
        <v>60.39</v>
      </c>
      <c r="N273" s="22">
        <v>54.5</v>
      </c>
      <c r="O273" s="22">
        <v>54.49</v>
      </c>
      <c r="P273" s="22">
        <v>55.46</v>
      </c>
      <c r="Q273" s="22">
        <v>53.49</v>
      </c>
      <c r="R273" s="22">
        <v>50.9</v>
      </c>
      <c r="S273" s="22">
        <v>49.42</v>
      </c>
      <c r="T273" s="22">
        <v>47.13</v>
      </c>
      <c r="U273" s="22">
        <v>51.68</v>
      </c>
      <c r="V273" s="22">
        <v>58.24</v>
      </c>
      <c r="W273" s="22">
        <v>60.15</v>
      </c>
      <c r="X273" s="22">
        <v>50.11</v>
      </c>
      <c r="Y273" s="22">
        <v>45.03</v>
      </c>
    </row>
    <row r="274" spans="1:25" x14ac:dyDescent="0.2">
      <c r="A274" s="35">
        <v>28</v>
      </c>
      <c r="B274" s="22">
        <v>40.97</v>
      </c>
      <c r="C274" s="22">
        <v>37.81</v>
      </c>
      <c r="D274" s="22">
        <v>35.770000000000003</v>
      </c>
      <c r="E274" s="22">
        <v>35.57</v>
      </c>
      <c r="F274" s="22">
        <v>36.21</v>
      </c>
      <c r="G274" s="22">
        <v>39.369999999999997</v>
      </c>
      <c r="H274" s="22">
        <v>40.58</v>
      </c>
      <c r="I274" s="22">
        <v>44.04</v>
      </c>
      <c r="J274" s="22">
        <v>48.86</v>
      </c>
      <c r="K274" s="22">
        <v>55.52</v>
      </c>
      <c r="L274" s="22">
        <v>56.81</v>
      </c>
      <c r="M274" s="22">
        <v>55.95</v>
      </c>
      <c r="N274" s="22">
        <v>54.37</v>
      </c>
      <c r="O274" s="22">
        <v>54.28</v>
      </c>
      <c r="P274" s="22">
        <v>52.9</v>
      </c>
      <c r="Q274" s="22">
        <v>50.25</v>
      </c>
      <c r="R274" s="22">
        <v>48.88</v>
      </c>
      <c r="S274" s="22">
        <v>46.92</v>
      </c>
      <c r="T274" s="22">
        <v>46.84</v>
      </c>
      <c r="U274" s="22">
        <v>47.55</v>
      </c>
      <c r="V274" s="22">
        <v>53.2</v>
      </c>
      <c r="W274" s="22">
        <v>56.58</v>
      </c>
      <c r="X274" s="22">
        <v>48.94</v>
      </c>
      <c r="Y274" s="22">
        <v>41.63</v>
      </c>
    </row>
    <row r="275" spans="1:25" x14ac:dyDescent="0.2">
      <c r="A275" s="35">
        <v>29</v>
      </c>
      <c r="B275" s="22">
        <v>42.13</v>
      </c>
      <c r="C275" s="22">
        <v>40.83</v>
      </c>
      <c r="D275" s="22">
        <v>38.33</v>
      </c>
      <c r="E275" s="22">
        <v>36.9</v>
      </c>
      <c r="F275" s="22">
        <v>36.5</v>
      </c>
      <c r="G275" s="22">
        <v>38.49</v>
      </c>
      <c r="H275" s="22">
        <v>40.619999999999997</v>
      </c>
      <c r="I275" s="22">
        <v>33.86</v>
      </c>
      <c r="J275" s="22">
        <v>42.16</v>
      </c>
      <c r="K275" s="22">
        <v>45.88</v>
      </c>
      <c r="L275" s="22">
        <v>48.85</v>
      </c>
      <c r="M275" s="22">
        <v>49.43</v>
      </c>
      <c r="N275" s="22">
        <v>47.22</v>
      </c>
      <c r="O275" s="22">
        <v>46.47</v>
      </c>
      <c r="P275" s="22">
        <v>46.32</v>
      </c>
      <c r="Q275" s="22">
        <v>45.89</v>
      </c>
      <c r="R275" s="22">
        <v>45.47</v>
      </c>
      <c r="S275" s="22">
        <v>44.76</v>
      </c>
      <c r="T275" s="22">
        <v>45.1</v>
      </c>
      <c r="U275" s="22">
        <v>47.13</v>
      </c>
      <c r="V275" s="22">
        <v>51.54</v>
      </c>
      <c r="W275" s="22">
        <v>51.27</v>
      </c>
      <c r="X275" s="22">
        <v>48.04</v>
      </c>
      <c r="Y275" s="22">
        <v>42.72</v>
      </c>
    </row>
    <row r="276" spans="1:25" x14ac:dyDescent="0.2">
      <c r="A276" s="35">
        <v>30</v>
      </c>
      <c r="B276" s="22">
        <v>41.32</v>
      </c>
      <c r="C276" s="22">
        <v>39.11</v>
      </c>
      <c r="D276" s="22">
        <v>36.74</v>
      </c>
      <c r="E276" s="22">
        <v>36.22</v>
      </c>
      <c r="F276" s="22">
        <v>36.229999999999997</v>
      </c>
      <c r="G276" s="22">
        <v>36.25</v>
      </c>
      <c r="H276" s="22">
        <v>37.729999999999997</v>
      </c>
      <c r="I276" s="22">
        <v>37.770000000000003</v>
      </c>
      <c r="J276" s="22">
        <v>40.42</v>
      </c>
      <c r="K276" s="22">
        <v>42.81</v>
      </c>
      <c r="L276" s="22">
        <v>45.93</v>
      </c>
      <c r="M276" s="22">
        <v>46.15</v>
      </c>
      <c r="N276" s="22">
        <v>46.02</v>
      </c>
      <c r="O276" s="22">
        <v>45.4</v>
      </c>
      <c r="P276" s="22">
        <v>45.27</v>
      </c>
      <c r="Q276" s="22">
        <v>44.37</v>
      </c>
      <c r="R276" s="22">
        <v>43.37</v>
      </c>
      <c r="S276" s="22">
        <v>42.73</v>
      </c>
      <c r="T276" s="22">
        <v>43.52</v>
      </c>
      <c r="U276" s="22">
        <v>46.91</v>
      </c>
      <c r="V276" s="22">
        <v>52.23</v>
      </c>
      <c r="W276" s="22">
        <v>51.76</v>
      </c>
      <c r="X276" s="22">
        <v>49.12</v>
      </c>
      <c r="Y276" s="22">
        <v>43.84</v>
      </c>
    </row>
    <row r="277" spans="1:25" x14ac:dyDescent="0.2">
      <c r="A277" s="35">
        <v>31</v>
      </c>
      <c r="B277" s="22">
        <v>40.65</v>
      </c>
      <c r="C277" s="22">
        <v>39.619999999999997</v>
      </c>
      <c r="D277" s="22">
        <v>36.33</v>
      </c>
      <c r="E277" s="22">
        <v>34.69</v>
      </c>
      <c r="F277" s="22">
        <v>36.020000000000003</v>
      </c>
      <c r="G277" s="22">
        <v>39</v>
      </c>
      <c r="H277" s="22">
        <v>40.99</v>
      </c>
      <c r="I277" s="22">
        <v>43.72</v>
      </c>
      <c r="J277" s="22">
        <v>51.19</v>
      </c>
      <c r="K277" s="22">
        <v>62.67</v>
      </c>
      <c r="L277" s="22">
        <v>62.92</v>
      </c>
      <c r="M277" s="22">
        <v>64.099999999999994</v>
      </c>
      <c r="N277" s="22">
        <v>62.51</v>
      </c>
      <c r="O277" s="22">
        <v>61.73</v>
      </c>
      <c r="P277" s="22">
        <v>58.78</v>
      </c>
      <c r="Q277" s="22">
        <v>56.13</v>
      </c>
      <c r="R277" s="22">
        <v>54.8</v>
      </c>
      <c r="S277" s="22">
        <v>52.36</v>
      </c>
      <c r="T277" s="22">
        <v>52.33</v>
      </c>
      <c r="U277" s="22">
        <v>53.08</v>
      </c>
      <c r="V277" s="22">
        <v>58.35</v>
      </c>
      <c r="W277" s="22">
        <v>60.37</v>
      </c>
      <c r="X277" s="22">
        <v>50.65</v>
      </c>
      <c r="Y277" s="22">
        <v>43.81</v>
      </c>
    </row>
    <row r="278" spans="1:25" ht="3" customHeight="1" x14ac:dyDescent="0.2"/>
    <row r="279" spans="1:25" ht="24.75" customHeight="1" x14ac:dyDescent="0.25">
      <c r="A279" s="111" t="s">
        <v>141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1:25" ht="2.25" customHeight="1" x14ac:dyDescent="0.2"/>
    <row r="281" spans="1:25" x14ac:dyDescent="0.2">
      <c r="A281" s="109" t="s">
        <v>14</v>
      </c>
      <c r="B281" s="110" t="s">
        <v>128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1:25" ht="18.95" customHeight="1" x14ac:dyDescent="0.2">
      <c r="A282" s="109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5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5.91</v>
      </c>
      <c r="I283" s="27">
        <v>7.02</v>
      </c>
      <c r="J283" s="27">
        <v>5.26</v>
      </c>
      <c r="K283" s="27">
        <v>2.65</v>
      </c>
      <c r="L283" s="27">
        <v>3.11</v>
      </c>
      <c r="M283" s="27">
        <v>0.87</v>
      </c>
      <c r="N283" s="27">
        <v>0</v>
      </c>
      <c r="O283" s="27">
        <v>0.05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35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0.25</v>
      </c>
      <c r="I284" s="27">
        <v>2.52</v>
      </c>
      <c r="J284" s="27">
        <v>13.65</v>
      </c>
      <c r="K284" s="27">
        <v>4.3</v>
      </c>
      <c r="L284" s="27">
        <v>4.45</v>
      </c>
      <c r="M284" s="27">
        <v>2.06</v>
      </c>
      <c r="N284" s="27">
        <v>0.28000000000000003</v>
      </c>
      <c r="O284" s="27">
        <v>1.1200000000000001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5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6.3</v>
      </c>
      <c r="I285" s="27">
        <v>2.15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4.79</v>
      </c>
      <c r="U285" s="27">
        <v>3.9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5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13.6</v>
      </c>
      <c r="I286" s="27">
        <v>1.32</v>
      </c>
      <c r="J286" s="27">
        <v>4.22</v>
      </c>
      <c r="K286" s="27">
        <v>1.08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0.8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5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5.4</v>
      </c>
      <c r="H287" s="27">
        <v>13.31</v>
      </c>
      <c r="I287" s="27">
        <v>5.55</v>
      </c>
      <c r="J287" s="27">
        <v>4.8499999999999996</v>
      </c>
      <c r="K287" s="27">
        <v>3.38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0.24</v>
      </c>
      <c r="T287" s="27">
        <v>0.35</v>
      </c>
      <c r="U287" s="27">
        <v>3.52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5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7.69</v>
      </c>
      <c r="H288" s="27">
        <v>16.61</v>
      </c>
      <c r="I288" s="27">
        <v>6.69</v>
      </c>
      <c r="J288" s="27">
        <v>2.7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>
        <v>7.56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5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1.91</v>
      </c>
      <c r="H289" s="27">
        <v>4.43</v>
      </c>
      <c r="I289" s="27">
        <v>5.18</v>
      </c>
      <c r="J289" s="27">
        <v>4.7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5">
        <v>8</v>
      </c>
      <c r="B290" s="27">
        <v>0</v>
      </c>
      <c r="C290" s="27">
        <v>0</v>
      </c>
      <c r="D290" s="27">
        <v>0</v>
      </c>
      <c r="E290" s="27">
        <v>0.91</v>
      </c>
      <c r="F290" s="27">
        <v>5.19</v>
      </c>
      <c r="G290" s="27">
        <v>10.47</v>
      </c>
      <c r="H290" s="27">
        <v>5.77</v>
      </c>
      <c r="I290" s="27">
        <v>0</v>
      </c>
      <c r="J290" s="27">
        <v>0.86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35">
        <v>9</v>
      </c>
      <c r="B291" s="27">
        <v>0</v>
      </c>
      <c r="C291" s="27">
        <v>0</v>
      </c>
      <c r="D291" s="27">
        <v>0</v>
      </c>
      <c r="E291" s="27">
        <v>0.01</v>
      </c>
      <c r="F291" s="27">
        <v>0</v>
      </c>
      <c r="G291" s="27">
        <v>3.29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5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0.45</v>
      </c>
      <c r="O292" s="27">
        <v>0.09</v>
      </c>
      <c r="P292" s="27">
        <v>1.31</v>
      </c>
      <c r="Q292" s="27">
        <v>0.42</v>
      </c>
      <c r="R292" s="27">
        <v>0.7</v>
      </c>
      <c r="S292" s="27">
        <v>3.5</v>
      </c>
      <c r="T292" s="27">
        <v>1.21</v>
      </c>
      <c r="U292" s="27">
        <v>3.76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5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12.8</v>
      </c>
      <c r="H293" s="27">
        <v>5.43</v>
      </c>
      <c r="I293" s="27">
        <v>3.74</v>
      </c>
      <c r="J293" s="27">
        <v>2.42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3.1</v>
      </c>
      <c r="U293" s="27">
        <v>23.89</v>
      </c>
      <c r="V293" s="27">
        <v>11.43</v>
      </c>
      <c r="W293" s="27">
        <v>0</v>
      </c>
      <c r="X293" s="27">
        <v>0</v>
      </c>
      <c r="Y293" s="27">
        <v>0</v>
      </c>
    </row>
    <row r="294" spans="1:25" x14ac:dyDescent="0.2">
      <c r="A294" s="35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8.8800000000000008</v>
      </c>
      <c r="H294" s="27">
        <v>4.4000000000000004</v>
      </c>
      <c r="I294" s="27">
        <v>5.73</v>
      </c>
      <c r="J294" s="27">
        <v>7.92</v>
      </c>
      <c r="K294" s="27">
        <v>14.04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12.08</v>
      </c>
      <c r="U294" s="27">
        <v>28.22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5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6.15</v>
      </c>
      <c r="H295" s="27">
        <v>6.89</v>
      </c>
      <c r="I295" s="27">
        <v>5.14</v>
      </c>
      <c r="J295" s="27">
        <v>6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6.24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5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5.08</v>
      </c>
      <c r="H296" s="27">
        <v>8.34</v>
      </c>
      <c r="I296" s="27">
        <v>8.02</v>
      </c>
      <c r="J296" s="27">
        <v>11.27</v>
      </c>
      <c r="K296" s="27">
        <v>0.82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2.1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5">
        <v>15</v>
      </c>
      <c r="B297" s="27">
        <v>0</v>
      </c>
      <c r="C297" s="27">
        <v>0</v>
      </c>
      <c r="D297" s="27">
        <v>0</v>
      </c>
      <c r="E297" s="27">
        <v>1.08</v>
      </c>
      <c r="F297" s="27">
        <v>2.39</v>
      </c>
      <c r="G297" s="27">
        <v>6.38</v>
      </c>
      <c r="H297" s="27">
        <v>3.24</v>
      </c>
      <c r="I297" s="27">
        <v>4.7699999999999996</v>
      </c>
      <c r="J297" s="27">
        <v>7.13</v>
      </c>
      <c r="K297" s="27">
        <v>3.31</v>
      </c>
      <c r="L297" s="27">
        <v>0</v>
      </c>
      <c r="M297" s="27">
        <v>0</v>
      </c>
      <c r="N297" s="27">
        <v>0.53</v>
      </c>
      <c r="O297" s="27">
        <v>0.28000000000000003</v>
      </c>
      <c r="P297" s="27">
        <v>3</v>
      </c>
      <c r="Q297" s="27">
        <v>3.59</v>
      </c>
      <c r="R297" s="27">
        <v>2.25</v>
      </c>
      <c r="S297" s="27">
        <v>2.67</v>
      </c>
      <c r="T297" s="27">
        <v>7.35</v>
      </c>
      <c r="U297" s="27">
        <v>11.9</v>
      </c>
      <c r="V297" s="27">
        <v>4.66</v>
      </c>
      <c r="W297" s="27">
        <v>2.59</v>
      </c>
      <c r="X297" s="27">
        <v>2.62</v>
      </c>
      <c r="Y297" s="27">
        <v>0</v>
      </c>
    </row>
    <row r="298" spans="1:25" x14ac:dyDescent="0.2">
      <c r="A298" s="35">
        <v>16</v>
      </c>
      <c r="B298" s="27">
        <v>0</v>
      </c>
      <c r="C298" s="27">
        <v>0.01</v>
      </c>
      <c r="D298" s="27">
        <v>4.12</v>
      </c>
      <c r="E298" s="27">
        <v>3.97</v>
      </c>
      <c r="F298" s="27">
        <v>0</v>
      </c>
      <c r="G298" s="27">
        <v>3.77</v>
      </c>
      <c r="H298" s="27">
        <v>5.34</v>
      </c>
      <c r="I298" s="27">
        <v>6.53</v>
      </c>
      <c r="J298" s="27">
        <v>5.01</v>
      </c>
      <c r="K298" s="27">
        <v>1.57</v>
      </c>
      <c r="L298" s="27">
        <v>0</v>
      </c>
      <c r="M298" s="27">
        <v>0</v>
      </c>
      <c r="N298" s="27">
        <v>0</v>
      </c>
      <c r="O298" s="27">
        <v>0</v>
      </c>
      <c r="P298" s="27">
        <v>0.79</v>
      </c>
      <c r="Q298" s="27">
        <v>0.69</v>
      </c>
      <c r="R298" s="27">
        <v>2.46</v>
      </c>
      <c r="S298" s="27">
        <v>4.25</v>
      </c>
      <c r="T298" s="27">
        <v>11.07</v>
      </c>
      <c r="U298" s="27">
        <v>23.16</v>
      </c>
      <c r="V298" s="27">
        <v>14.05</v>
      </c>
      <c r="W298" s="27">
        <v>0</v>
      </c>
      <c r="X298" s="27">
        <v>0</v>
      </c>
      <c r="Y298" s="27">
        <v>0</v>
      </c>
    </row>
    <row r="299" spans="1:25" x14ac:dyDescent="0.2">
      <c r="A299" s="35">
        <v>17</v>
      </c>
      <c r="B299" s="27">
        <v>0</v>
      </c>
      <c r="C299" s="27">
        <v>0</v>
      </c>
      <c r="D299" s="27">
        <v>0.12</v>
      </c>
      <c r="E299" s="27">
        <v>0.4</v>
      </c>
      <c r="F299" s="27">
        <v>0</v>
      </c>
      <c r="G299" s="27">
        <v>5.85</v>
      </c>
      <c r="H299" s="27">
        <v>1.73</v>
      </c>
      <c r="I299" s="27">
        <v>4.1900000000000004</v>
      </c>
      <c r="J299" s="27">
        <v>8.48</v>
      </c>
      <c r="K299" s="27">
        <v>5.26</v>
      </c>
      <c r="L299" s="27">
        <v>0.01</v>
      </c>
      <c r="M299" s="27">
        <v>0</v>
      </c>
      <c r="N299" s="27">
        <v>12.71</v>
      </c>
      <c r="O299" s="27">
        <v>8.99</v>
      </c>
      <c r="P299" s="27">
        <v>12.24</v>
      </c>
      <c r="Q299" s="27">
        <v>14.34</v>
      </c>
      <c r="R299" s="27">
        <v>18.89</v>
      </c>
      <c r="S299" s="27">
        <v>22.39</v>
      </c>
      <c r="T299" s="27">
        <v>23.29</v>
      </c>
      <c r="U299" s="27">
        <v>22.28</v>
      </c>
      <c r="V299" s="27">
        <v>5.52</v>
      </c>
      <c r="W299" s="27">
        <v>0</v>
      </c>
      <c r="X299" s="27">
        <v>0</v>
      </c>
      <c r="Y299" s="27">
        <v>0</v>
      </c>
    </row>
    <row r="300" spans="1:25" x14ac:dyDescent="0.2">
      <c r="A300" s="35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11.39</v>
      </c>
      <c r="K300" s="27">
        <v>0.49</v>
      </c>
      <c r="L300" s="27">
        <v>0</v>
      </c>
      <c r="M300" s="27">
        <v>0</v>
      </c>
      <c r="N300" s="27">
        <v>4.12</v>
      </c>
      <c r="O300" s="27">
        <v>3.3</v>
      </c>
      <c r="P300" s="27">
        <v>5.58</v>
      </c>
      <c r="Q300" s="27">
        <v>5.52</v>
      </c>
      <c r="R300" s="27">
        <v>2</v>
      </c>
      <c r="S300" s="27">
        <v>4.3099999999999996</v>
      </c>
      <c r="T300" s="27">
        <v>0.01</v>
      </c>
      <c r="U300" s="27">
        <v>0.28000000000000003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5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2.65</v>
      </c>
      <c r="G301" s="27">
        <v>9.85</v>
      </c>
      <c r="H301" s="27">
        <v>12.32</v>
      </c>
      <c r="I301" s="27">
        <v>6.81</v>
      </c>
      <c r="J301" s="27">
        <v>12.4</v>
      </c>
      <c r="K301" s="27">
        <v>2.62</v>
      </c>
      <c r="L301" s="27">
        <v>0.03</v>
      </c>
      <c r="M301" s="27">
        <v>0.01</v>
      </c>
      <c r="N301" s="27">
        <v>0</v>
      </c>
      <c r="O301" s="27">
        <v>0</v>
      </c>
      <c r="P301" s="27">
        <v>0</v>
      </c>
      <c r="Q301" s="27">
        <v>0</v>
      </c>
      <c r="R301" s="27">
        <v>10.78</v>
      </c>
      <c r="S301" s="27">
        <v>13.87</v>
      </c>
      <c r="T301" s="27">
        <v>19.59</v>
      </c>
      <c r="U301" s="27">
        <v>14.44</v>
      </c>
      <c r="V301" s="27">
        <v>7.48</v>
      </c>
      <c r="W301" s="27">
        <v>1.03</v>
      </c>
      <c r="X301" s="27">
        <v>0</v>
      </c>
      <c r="Y301" s="27">
        <v>0</v>
      </c>
    </row>
    <row r="302" spans="1:25" x14ac:dyDescent="0.2">
      <c r="A302" s="35">
        <v>20</v>
      </c>
      <c r="B302" s="27">
        <v>0</v>
      </c>
      <c r="C302" s="27">
        <v>0</v>
      </c>
      <c r="D302" s="27">
        <v>0</v>
      </c>
      <c r="E302" s="27">
        <v>0.64</v>
      </c>
      <c r="F302" s="27">
        <v>5.64</v>
      </c>
      <c r="G302" s="27">
        <v>14.65</v>
      </c>
      <c r="H302" s="27">
        <v>18.14</v>
      </c>
      <c r="I302" s="27">
        <v>12</v>
      </c>
      <c r="J302" s="27">
        <v>15.25</v>
      </c>
      <c r="K302" s="27">
        <v>6.39</v>
      </c>
      <c r="L302" s="27">
        <v>2.87</v>
      </c>
      <c r="M302" s="27">
        <v>0.56000000000000005</v>
      </c>
      <c r="N302" s="27">
        <v>9.1999999999999993</v>
      </c>
      <c r="O302" s="27">
        <v>8.66</v>
      </c>
      <c r="P302" s="27">
        <v>6.06</v>
      </c>
      <c r="Q302" s="27">
        <v>7.85</v>
      </c>
      <c r="R302" s="27">
        <v>11.29</v>
      </c>
      <c r="S302" s="27">
        <v>13.89</v>
      </c>
      <c r="T302" s="27">
        <v>14.85</v>
      </c>
      <c r="U302" s="27">
        <v>23.08</v>
      </c>
      <c r="V302" s="27">
        <v>6.36</v>
      </c>
      <c r="W302" s="27">
        <v>0</v>
      </c>
      <c r="X302" s="27">
        <v>0</v>
      </c>
      <c r="Y302" s="27">
        <v>0</v>
      </c>
    </row>
    <row r="303" spans="1:25" x14ac:dyDescent="0.2">
      <c r="A303" s="35">
        <v>21</v>
      </c>
      <c r="B303" s="27">
        <v>0</v>
      </c>
      <c r="C303" s="27">
        <v>0</v>
      </c>
      <c r="D303" s="27">
        <v>2.2000000000000002</v>
      </c>
      <c r="E303" s="27">
        <v>0.74</v>
      </c>
      <c r="F303" s="27">
        <v>6</v>
      </c>
      <c r="G303" s="27">
        <v>8.94</v>
      </c>
      <c r="H303" s="27">
        <v>14.27</v>
      </c>
      <c r="I303" s="27">
        <v>14.43</v>
      </c>
      <c r="J303" s="27">
        <v>17.5</v>
      </c>
      <c r="K303" s="27">
        <v>0.8</v>
      </c>
      <c r="L303" s="27">
        <v>0</v>
      </c>
      <c r="M303" s="27">
        <v>0</v>
      </c>
      <c r="N303" s="27">
        <v>9.83</v>
      </c>
      <c r="O303" s="27">
        <v>6.9</v>
      </c>
      <c r="P303" s="27">
        <v>10.5</v>
      </c>
      <c r="Q303" s="27">
        <v>17.46</v>
      </c>
      <c r="R303" s="27">
        <v>17.22</v>
      </c>
      <c r="S303" s="27">
        <v>17.87</v>
      </c>
      <c r="T303" s="27">
        <v>21.28</v>
      </c>
      <c r="U303" s="27">
        <v>22.13</v>
      </c>
      <c r="V303" s="27">
        <v>1.1100000000000001</v>
      </c>
      <c r="W303" s="27">
        <v>0</v>
      </c>
      <c r="X303" s="27">
        <v>0</v>
      </c>
      <c r="Y303" s="27">
        <v>0</v>
      </c>
    </row>
    <row r="304" spans="1:25" x14ac:dyDescent="0.2">
      <c r="A304" s="35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1.88</v>
      </c>
      <c r="G304" s="27">
        <v>3.87</v>
      </c>
      <c r="H304" s="27">
        <v>0</v>
      </c>
      <c r="I304" s="27">
        <v>5.94</v>
      </c>
      <c r="J304" s="27">
        <v>5.58</v>
      </c>
      <c r="K304" s="27">
        <v>2.79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4.13</v>
      </c>
      <c r="V304" s="27">
        <v>0</v>
      </c>
      <c r="W304" s="27">
        <v>0</v>
      </c>
      <c r="X304" s="27">
        <v>0</v>
      </c>
      <c r="Y304" s="27">
        <v>0</v>
      </c>
    </row>
    <row r="305" spans="1:25" x14ac:dyDescent="0.2">
      <c r="A305" s="35">
        <v>23</v>
      </c>
      <c r="B305" s="27">
        <v>0</v>
      </c>
      <c r="C305" s="27">
        <v>0.11</v>
      </c>
      <c r="D305" s="27">
        <v>0.31</v>
      </c>
      <c r="E305" s="27">
        <v>0</v>
      </c>
      <c r="F305" s="27">
        <v>2.06</v>
      </c>
      <c r="G305" s="27">
        <v>6.49</v>
      </c>
      <c r="H305" s="27">
        <v>0</v>
      </c>
      <c r="I305" s="27">
        <v>1.28</v>
      </c>
      <c r="J305" s="27">
        <v>3.32</v>
      </c>
      <c r="K305" s="27">
        <v>0.03</v>
      </c>
      <c r="L305" s="27">
        <v>0.41</v>
      </c>
      <c r="M305" s="27">
        <v>0.1</v>
      </c>
      <c r="N305" s="27">
        <v>0.43</v>
      </c>
      <c r="O305" s="27">
        <v>0.17</v>
      </c>
      <c r="P305" s="27">
        <v>0.74</v>
      </c>
      <c r="Q305" s="27">
        <v>2</v>
      </c>
      <c r="R305" s="27">
        <v>2.59</v>
      </c>
      <c r="S305" s="27">
        <v>3.17</v>
      </c>
      <c r="T305" s="27">
        <v>3.51</v>
      </c>
      <c r="U305" s="27">
        <v>12.79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35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6.52</v>
      </c>
      <c r="H306" s="27">
        <v>1.52</v>
      </c>
      <c r="I306" s="27">
        <v>4.46</v>
      </c>
      <c r="J306" s="27">
        <v>3.57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5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0.03</v>
      </c>
      <c r="I307" s="27">
        <v>0.02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5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5.0599999999999996</v>
      </c>
      <c r="I308" s="27">
        <v>2.56</v>
      </c>
      <c r="J308" s="27">
        <v>1.45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3.02</v>
      </c>
      <c r="U308" s="27">
        <v>14.05</v>
      </c>
      <c r="V308" s="27">
        <v>26.4</v>
      </c>
      <c r="W308" s="27">
        <v>0</v>
      </c>
      <c r="X308" s="27">
        <v>0</v>
      </c>
      <c r="Y308" s="27">
        <v>0</v>
      </c>
    </row>
    <row r="309" spans="1:25" x14ac:dyDescent="0.2">
      <c r="A309" s="35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0.12</v>
      </c>
      <c r="G309" s="27">
        <v>1.36</v>
      </c>
      <c r="H309" s="27">
        <v>9.8800000000000008</v>
      </c>
      <c r="I309" s="27">
        <v>14.83</v>
      </c>
      <c r="J309" s="27">
        <v>25.2</v>
      </c>
      <c r="K309" s="27">
        <v>12.98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7</v>
      </c>
      <c r="U309" s="27">
        <v>14.02</v>
      </c>
      <c r="V309" s="27">
        <v>4.04</v>
      </c>
      <c r="W309" s="27">
        <v>0</v>
      </c>
      <c r="X309" s="27">
        <v>0</v>
      </c>
      <c r="Y309" s="27">
        <v>0</v>
      </c>
    </row>
    <row r="310" spans="1:25" x14ac:dyDescent="0.2">
      <c r="A310" s="35">
        <v>28</v>
      </c>
      <c r="B310" s="27">
        <v>0</v>
      </c>
      <c r="C310" s="27">
        <v>0</v>
      </c>
      <c r="D310" s="27">
        <v>0</v>
      </c>
      <c r="E310" s="27">
        <v>0.13</v>
      </c>
      <c r="F310" s="27">
        <v>3.27</v>
      </c>
      <c r="G310" s="27">
        <v>2.57</v>
      </c>
      <c r="H310" s="27">
        <v>10.3</v>
      </c>
      <c r="I310" s="27">
        <v>7.26</v>
      </c>
      <c r="J310" s="27">
        <v>5.81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1.19</v>
      </c>
      <c r="R310" s="27">
        <v>4.62</v>
      </c>
      <c r="S310" s="27">
        <v>8.91</v>
      </c>
      <c r="T310" s="27">
        <v>13.68</v>
      </c>
      <c r="U310" s="27">
        <v>13.26</v>
      </c>
      <c r="V310" s="27">
        <v>36.159999999999997</v>
      </c>
      <c r="W310" s="27">
        <v>0</v>
      </c>
      <c r="X310" s="27">
        <v>0</v>
      </c>
      <c r="Y310" s="27">
        <v>0</v>
      </c>
    </row>
    <row r="311" spans="1:25" x14ac:dyDescent="0.2">
      <c r="A311" s="35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9.7100000000000009</v>
      </c>
      <c r="G311" s="27">
        <v>6.42</v>
      </c>
      <c r="H311" s="27">
        <v>3.98</v>
      </c>
      <c r="I311" s="27">
        <v>23.04</v>
      </c>
      <c r="J311" s="27">
        <v>11.23</v>
      </c>
      <c r="K311" s="27">
        <v>8.31</v>
      </c>
      <c r="L311" s="27">
        <v>2.0099999999999998</v>
      </c>
      <c r="M311" s="27">
        <v>0.02</v>
      </c>
      <c r="N311" s="27">
        <v>7.37</v>
      </c>
      <c r="O311" s="27">
        <v>8.23</v>
      </c>
      <c r="P311" s="27">
        <v>11.53</v>
      </c>
      <c r="Q311" s="27">
        <v>11.53</v>
      </c>
      <c r="R311" s="27">
        <v>15.43</v>
      </c>
      <c r="S311" s="27">
        <v>16.43</v>
      </c>
      <c r="T311" s="27">
        <v>20.68</v>
      </c>
      <c r="U311" s="27">
        <v>23.42</v>
      </c>
      <c r="V311" s="27">
        <v>16.829999999999998</v>
      </c>
      <c r="W311" s="27">
        <v>10.63</v>
      </c>
      <c r="X311" s="27">
        <v>4.43</v>
      </c>
      <c r="Y311" s="27">
        <v>5.0599999999999996</v>
      </c>
    </row>
    <row r="312" spans="1:25" x14ac:dyDescent="0.2">
      <c r="A312" s="35">
        <v>30</v>
      </c>
      <c r="B312" s="27">
        <v>3.27</v>
      </c>
      <c r="C312" s="27">
        <v>5.48</v>
      </c>
      <c r="D312" s="27">
        <v>8.75</v>
      </c>
      <c r="E312" s="27">
        <v>9.61</v>
      </c>
      <c r="F312" s="27">
        <v>9.56</v>
      </c>
      <c r="G312" s="27">
        <v>12.52</v>
      </c>
      <c r="H312" s="27">
        <v>9.1</v>
      </c>
      <c r="I312" s="27">
        <v>5.05</v>
      </c>
      <c r="J312" s="27">
        <v>8.2200000000000006</v>
      </c>
      <c r="K312" s="27">
        <v>7.6</v>
      </c>
      <c r="L312" s="27">
        <v>0.04</v>
      </c>
      <c r="M312" s="27">
        <v>0</v>
      </c>
      <c r="N312" s="27">
        <v>0.09</v>
      </c>
      <c r="O312" s="27">
        <v>1.23</v>
      </c>
      <c r="P312" s="27">
        <v>2.9</v>
      </c>
      <c r="Q312" s="27">
        <v>5.26</v>
      </c>
      <c r="R312" s="27">
        <v>4.2300000000000004</v>
      </c>
      <c r="S312" s="27">
        <v>5.43</v>
      </c>
      <c r="T312" s="27">
        <v>9.7100000000000009</v>
      </c>
      <c r="U312" s="27">
        <v>15.25</v>
      </c>
      <c r="V312" s="27">
        <v>10.27</v>
      </c>
      <c r="W312" s="27">
        <v>0</v>
      </c>
      <c r="X312" s="27">
        <v>0</v>
      </c>
      <c r="Y312" s="27">
        <v>3</v>
      </c>
    </row>
    <row r="313" spans="1:25" x14ac:dyDescent="0.2">
      <c r="A313" s="35">
        <v>31</v>
      </c>
      <c r="B313" s="27">
        <v>0</v>
      </c>
      <c r="C313" s="27">
        <v>0</v>
      </c>
      <c r="D313" s="27">
        <v>0</v>
      </c>
      <c r="E313" s="27">
        <v>3.25</v>
      </c>
      <c r="F313" s="27">
        <v>4.01</v>
      </c>
      <c r="G313" s="27">
        <v>0.67</v>
      </c>
      <c r="H313" s="27">
        <v>6.08</v>
      </c>
      <c r="I313" s="27">
        <v>6.06</v>
      </c>
      <c r="J313" s="27">
        <v>8.77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13.94</v>
      </c>
      <c r="U313" s="27">
        <v>20.74</v>
      </c>
      <c r="V313" s="27">
        <v>12.15</v>
      </c>
      <c r="W313" s="27">
        <v>0.19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09" t="s">
        <v>14</v>
      </c>
      <c r="B315" s="110" t="s">
        <v>129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1:25" ht="22.5" x14ac:dyDescent="0.2">
      <c r="A316" s="109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5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5.43</v>
      </c>
      <c r="I317" s="27">
        <v>6.45</v>
      </c>
      <c r="J317" s="27">
        <v>4.83</v>
      </c>
      <c r="K317" s="27">
        <v>2.44</v>
      </c>
      <c r="L317" s="27">
        <v>2.85</v>
      </c>
      <c r="M317" s="27">
        <v>0.8</v>
      </c>
      <c r="N317" s="27">
        <v>0</v>
      </c>
      <c r="O317" s="27">
        <v>0.05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35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0.23</v>
      </c>
      <c r="I318" s="27">
        <v>2.31</v>
      </c>
      <c r="J318" s="27">
        <v>12.53</v>
      </c>
      <c r="K318" s="27">
        <v>3.94</v>
      </c>
      <c r="L318" s="27">
        <v>4.08</v>
      </c>
      <c r="M318" s="27">
        <v>1.9</v>
      </c>
      <c r="N318" s="27">
        <v>0.25</v>
      </c>
      <c r="O318" s="27">
        <v>1.03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5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5.79</v>
      </c>
      <c r="I319" s="27">
        <v>1.98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4.4000000000000004</v>
      </c>
      <c r="U319" s="27">
        <v>3.58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5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12.49</v>
      </c>
      <c r="I320" s="27">
        <v>1.21</v>
      </c>
      <c r="J320" s="27">
        <v>3.87</v>
      </c>
      <c r="K320" s="27">
        <v>0.99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0.73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5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4.96</v>
      </c>
      <c r="H321" s="27">
        <v>12.22</v>
      </c>
      <c r="I321" s="27">
        <v>5.0999999999999996</v>
      </c>
      <c r="J321" s="27">
        <v>4.45</v>
      </c>
      <c r="K321" s="27">
        <v>3.1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0.22</v>
      </c>
      <c r="T321" s="27">
        <v>0.32</v>
      </c>
      <c r="U321" s="27">
        <v>3.24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5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7.06</v>
      </c>
      <c r="H322" s="27">
        <v>15.26</v>
      </c>
      <c r="I322" s="27">
        <v>6.15</v>
      </c>
      <c r="J322" s="27">
        <v>2.48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0.92</v>
      </c>
      <c r="U322" s="27">
        <v>6.94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5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1.75</v>
      </c>
      <c r="H323" s="27">
        <v>4.0599999999999996</v>
      </c>
      <c r="I323" s="27">
        <v>4.76</v>
      </c>
      <c r="J323" s="27">
        <v>4.3099999999999996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5">
        <v>8</v>
      </c>
      <c r="B324" s="27">
        <v>0</v>
      </c>
      <c r="C324" s="27">
        <v>0</v>
      </c>
      <c r="D324" s="27">
        <v>0</v>
      </c>
      <c r="E324" s="27">
        <v>0.84</v>
      </c>
      <c r="F324" s="27">
        <v>4.76</v>
      </c>
      <c r="G324" s="27">
        <v>9.61</v>
      </c>
      <c r="H324" s="27">
        <v>5.3</v>
      </c>
      <c r="I324" s="27">
        <v>0</v>
      </c>
      <c r="J324" s="27">
        <v>0.79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35">
        <v>9</v>
      </c>
      <c r="B325" s="27">
        <v>0</v>
      </c>
      <c r="C325" s="27">
        <v>0</v>
      </c>
      <c r="D325" s="27">
        <v>0</v>
      </c>
      <c r="E325" s="27">
        <v>0.01</v>
      </c>
      <c r="F325" s="27">
        <v>0</v>
      </c>
      <c r="G325" s="27">
        <v>3.02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5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0.41</v>
      </c>
      <c r="O326" s="27">
        <v>0.08</v>
      </c>
      <c r="P326" s="27">
        <v>1.2</v>
      </c>
      <c r="Q326" s="27">
        <v>0.39</v>
      </c>
      <c r="R326" s="27">
        <v>0.64</v>
      </c>
      <c r="S326" s="27">
        <v>3.22</v>
      </c>
      <c r="T326" s="27">
        <v>1.1100000000000001</v>
      </c>
      <c r="U326" s="27">
        <v>3.45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5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11.75</v>
      </c>
      <c r="H327" s="27">
        <v>4.99</v>
      </c>
      <c r="I327" s="27">
        <v>3.44</v>
      </c>
      <c r="J327" s="27">
        <v>2.2200000000000002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2.85</v>
      </c>
      <c r="U327" s="27">
        <v>21.94</v>
      </c>
      <c r="V327" s="27">
        <v>10.5</v>
      </c>
      <c r="W327" s="27">
        <v>0</v>
      </c>
      <c r="X327" s="27">
        <v>0</v>
      </c>
      <c r="Y327" s="27">
        <v>0</v>
      </c>
    </row>
    <row r="328" spans="1:25" x14ac:dyDescent="0.2">
      <c r="A328" s="35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8.15</v>
      </c>
      <c r="H328" s="27">
        <v>4.04</v>
      </c>
      <c r="I328" s="27">
        <v>5.26</v>
      </c>
      <c r="J328" s="27">
        <v>7.27</v>
      </c>
      <c r="K328" s="27">
        <v>12.89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11.09</v>
      </c>
      <c r="U328" s="27">
        <v>25.91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5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5.65</v>
      </c>
      <c r="H329" s="27">
        <v>6.33</v>
      </c>
      <c r="I329" s="27">
        <v>4.72</v>
      </c>
      <c r="J329" s="27">
        <v>5.51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5.73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5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4.67</v>
      </c>
      <c r="H330" s="27">
        <v>7.66</v>
      </c>
      <c r="I330" s="27">
        <v>7.37</v>
      </c>
      <c r="J330" s="27">
        <v>10.34</v>
      </c>
      <c r="K330" s="27">
        <v>0.75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1.93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5">
        <v>15</v>
      </c>
      <c r="B331" s="27">
        <v>0</v>
      </c>
      <c r="C331" s="27">
        <v>0</v>
      </c>
      <c r="D331" s="27">
        <v>0</v>
      </c>
      <c r="E331" s="27">
        <v>0.99</v>
      </c>
      <c r="F331" s="27">
        <v>2.2000000000000002</v>
      </c>
      <c r="G331" s="27">
        <v>5.86</v>
      </c>
      <c r="H331" s="27">
        <v>2.98</v>
      </c>
      <c r="I331" s="27">
        <v>4.38</v>
      </c>
      <c r="J331" s="27">
        <v>6.55</v>
      </c>
      <c r="K331" s="27">
        <v>3.04</v>
      </c>
      <c r="L331" s="27">
        <v>0</v>
      </c>
      <c r="M331" s="27">
        <v>0</v>
      </c>
      <c r="N331" s="27">
        <v>0.48</v>
      </c>
      <c r="O331" s="27">
        <v>0.26</v>
      </c>
      <c r="P331" s="27">
        <v>2.75</v>
      </c>
      <c r="Q331" s="27">
        <v>3.3</v>
      </c>
      <c r="R331" s="27">
        <v>2.06</v>
      </c>
      <c r="S331" s="27">
        <v>2.4500000000000002</v>
      </c>
      <c r="T331" s="27">
        <v>6.75</v>
      </c>
      <c r="U331" s="27">
        <v>10.93</v>
      </c>
      <c r="V331" s="27">
        <v>4.28</v>
      </c>
      <c r="W331" s="27">
        <v>2.38</v>
      </c>
      <c r="X331" s="27">
        <v>2.41</v>
      </c>
      <c r="Y331" s="27">
        <v>0</v>
      </c>
    </row>
    <row r="332" spans="1:25" x14ac:dyDescent="0.2">
      <c r="A332" s="35">
        <v>16</v>
      </c>
      <c r="B332" s="27">
        <v>0</v>
      </c>
      <c r="C332" s="27">
        <v>0.01</v>
      </c>
      <c r="D332" s="27">
        <v>3.78</v>
      </c>
      <c r="E332" s="27">
        <v>3.65</v>
      </c>
      <c r="F332" s="27">
        <v>0</v>
      </c>
      <c r="G332" s="27">
        <v>3.46</v>
      </c>
      <c r="H332" s="27">
        <v>4.9000000000000004</v>
      </c>
      <c r="I332" s="27">
        <v>5.99</v>
      </c>
      <c r="J332" s="27">
        <v>4.5999999999999996</v>
      </c>
      <c r="K332" s="27">
        <v>1.44</v>
      </c>
      <c r="L332" s="27">
        <v>0</v>
      </c>
      <c r="M332" s="27">
        <v>0</v>
      </c>
      <c r="N332" s="27">
        <v>0</v>
      </c>
      <c r="O332" s="27">
        <v>0</v>
      </c>
      <c r="P332" s="27">
        <v>0.72</v>
      </c>
      <c r="Q332" s="27">
        <v>0.63</v>
      </c>
      <c r="R332" s="27">
        <v>2.2599999999999998</v>
      </c>
      <c r="S332" s="27">
        <v>3.9</v>
      </c>
      <c r="T332" s="27">
        <v>10.17</v>
      </c>
      <c r="U332" s="27">
        <v>21.26</v>
      </c>
      <c r="V332" s="27">
        <v>12.9</v>
      </c>
      <c r="W332" s="27">
        <v>0</v>
      </c>
      <c r="X332" s="27">
        <v>0</v>
      </c>
      <c r="Y332" s="27">
        <v>0</v>
      </c>
    </row>
    <row r="333" spans="1:25" x14ac:dyDescent="0.2">
      <c r="A333" s="35">
        <v>17</v>
      </c>
      <c r="B333" s="27">
        <v>0</v>
      </c>
      <c r="C333" s="27">
        <v>0</v>
      </c>
      <c r="D333" s="27">
        <v>0.11</v>
      </c>
      <c r="E333" s="27">
        <v>0.36</v>
      </c>
      <c r="F333" s="27">
        <v>0</v>
      </c>
      <c r="G333" s="27">
        <v>5.37</v>
      </c>
      <c r="H333" s="27">
        <v>1.59</v>
      </c>
      <c r="I333" s="27">
        <v>3.85</v>
      </c>
      <c r="J333" s="27">
        <v>7.79</v>
      </c>
      <c r="K333" s="27">
        <v>4.83</v>
      </c>
      <c r="L333" s="27">
        <v>0.01</v>
      </c>
      <c r="M333" s="27">
        <v>0</v>
      </c>
      <c r="N333" s="27">
        <v>11.67</v>
      </c>
      <c r="O333" s="27">
        <v>8.26</v>
      </c>
      <c r="P333" s="27">
        <v>11.24</v>
      </c>
      <c r="Q333" s="27">
        <v>13.17</v>
      </c>
      <c r="R333" s="27">
        <v>17.34</v>
      </c>
      <c r="S333" s="27">
        <v>20.56</v>
      </c>
      <c r="T333" s="27">
        <v>21.38</v>
      </c>
      <c r="U333" s="27">
        <v>20.46</v>
      </c>
      <c r="V333" s="27">
        <v>5.07</v>
      </c>
      <c r="W333" s="27">
        <v>0</v>
      </c>
      <c r="X333" s="27">
        <v>0</v>
      </c>
      <c r="Y333" s="27">
        <v>0</v>
      </c>
    </row>
    <row r="334" spans="1:25" x14ac:dyDescent="0.2">
      <c r="A334" s="35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10.46</v>
      </c>
      <c r="K334" s="27">
        <v>0.45</v>
      </c>
      <c r="L334" s="27">
        <v>0</v>
      </c>
      <c r="M334" s="27">
        <v>0</v>
      </c>
      <c r="N334" s="27">
        <v>3.78</v>
      </c>
      <c r="O334" s="27">
        <v>3.03</v>
      </c>
      <c r="P334" s="27">
        <v>5.13</v>
      </c>
      <c r="Q334" s="27">
        <v>5.07</v>
      </c>
      <c r="R334" s="27">
        <v>1.84</v>
      </c>
      <c r="S334" s="27">
        <v>3.96</v>
      </c>
      <c r="T334" s="27">
        <v>0.01</v>
      </c>
      <c r="U334" s="27">
        <v>0.25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5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2.44</v>
      </c>
      <c r="G335" s="27">
        <v>9.0399999999999991</v>
      </c>
      <c r="H335" s="27">
        <v>11.31</v>
      </c>
      <c r="I335" s="27">
        <v>6.25</v>
      </c>
      <c r="J335" s="27">
        <v>11.39</v>
      </c>
      <c r="K335" s="27">
        <v>2.4</v>
      </c>
      <c r="L335" s="27">
        <v>0.03</v>
      </c>
      <c r="M335" s="27">
        <v>0.01</v>
      </c>
      <c r="N335" s="27">
        <v>0</v>
      </c>
      <c r="O335" s="27">
        <v>0</v>
      </c>
      <c r="P335" s="27">
        <v>0</v>
      </c>
      <c r="Q335" s="27">
        <v>0</v>
      </c>
      <c r="R335" s="27">
        <v>9.9</v>
      </c>
      <c r="S335" s="27">
        <v>12.74</v>
      </c>
      <c r="T335" s="27">
        <v>17.989999999999998</v>
      </c>
      <c r="U335" s="27">
        <v>13.26</v>
      </c>
      <c r="V335" s="27">
        <v>6.86</v>
      </c>
      <c r="W335" s="27">
        <v>0.94</v>
      </c>
      <c r="X335" s="27">
        <v>0</v>
      </c>
      <c r="Y335" s="27">
        <v>0</v>
      </c>
    </row>
    <row r="336" spans="1:25" x14ac:dyDescent="0.2">
      <c r="A336" s="35">
        <v>20</v>
      </c>
      <c r="B336" s="27">
        <v>0</v>
      </c>
      <c r="C336" s="27">
        <v>0</v>
      </c>
      <c r="D336" s="27">
        <v>0</v>
      </c>
      <c r="E336" s="27">
        <v>0.59</v>
      </c>
      <c r="F336" s="27">
        <v>5.18</v>
      </c>
      <c r="G336" s="27">
        <v>13.46</v>
      </c>
      <c r="H336" s="27">
        <v>16.66</v>
      </c>
      <c r="I336" s="27">
        <v>11.02</v>
      </c>
      <c r="J336" s="27">
        <v>14.01</v>
      </c>
      <c r="K336" s="27">
        <v>5.87</v>
      </c>
      <c r="L336" s="27">
        <v>2.63</v>
      </c>
      <c r="M336" s="27">
        <v>0.52</v>
      </c>
      <c r="N336" s="27">
        <v>8.4499999999999993</v>
      </c>
      <c r="O336" s="27">
        <v>7.95</v>
      </c>
      <c r="P336" s="27">
        <v>5.57</v>
      </c>
      <c r="Q336" s="27">
        <v>7.21</v>
      </c>
      <c r="R336" s="27">
        <v>10.37</v>
      </c>
      <c r="S336" s="27">
        <v>12.76</v>
      </c>
      <c r="T336" s="27">
        <v>13.63</v>
      </c>
      <c r="U336" s="27">
        <v>21.19</v>
      </c>
      <c r="V336" s="27">
        <v>5.84</v>
      </c>
      <c r="W336" s="27">
        <v>0</v>
      </c>
      <c r="X336" s="27">
        <v>0</v>
      </c>
      <c r="Y336" s="27">
        <v>0</v>
      </c>
    </row>
    <row r="337" spans="1:25" x14ac:dyDescent="0.2">
      <c r="A337" s="35">
        <v>21</v>
      </c>
      <c r="B337" s="27">
        <v>0</v>
      </c>
      <c r="C337" s="27">
        <v>0</v>
      </c>
      <c r="D337" s="27">
        <v>2.02</v>
      </c>
      <c r="E337" s="27">
        <v>0.68</v>
      </c>
      <c r="F337" s="27">
        <v>5.51</v>
      </c>
      <c r="G337" s="27">
        <v>8.2100000000000009</v>
      </c>
      <c r="H337" s="27">
        <v>13.1</v>
      </c>
      <c r="I337" s="27">
        <v>13.25</v>
      </c>
      <c r="J337" s="27">
        <v>16.07</v>
      </c>
      <c r="K337" s="27">
        <v>0.74</v>
      </c>
      <c r="L337" s="27">
        <v>0</v>
      </c>
      <c r="M337" s="27">
        <v>0</v>
      </c>
      <c r="N337" s="27">
        <v>9.0299999999999994</v>
      </c>
      <c r="O337" s="27">
        <v>6.34</v>
      </c>
      <c r="P337" s="27">
        <v>9.64</v>
      </c>
      <c r="Q337" s="27">
        <v>16.03</v>
      </c>
      <c r="R337" s="27">
        <v>15.81</v>
      </c>
      <c r="S337" s="27">
        <v>16.41</v>
      </c>
      <c r="T337" s="27">
        <v>19.54</v>
      </c>
      <c r="U337" s="27">
        <v>20.32</v>
      </c>
      <c r="V337" s="27">
        <v>1.02</v>
      </c>
      <c r="W337" s="27">
        <v>0</v>
      </c>
      <c r="X337" s="27">
        <v>0</v>
      </c>
      <c r="Y337" s="27">
        <v>0</v>
      </c>
    </row>
    <row r="338" spans="1:25" x14ac:dyDescent="0.2">
      <c r="A338" s="35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1.72</v>
      </c>
      <c r="G338" s="27">
        <v>3.55</v>
      </c>
      <c r="H338" s="27">
        <v>0</v>
      </c>
      <c r="I338" s="27">
        <v>5.46</v>
      </c>
      <c r="J338" s="27">
        <v>5.13</v>
      </c>
      <c r="K338" s="27">
        <v>2.56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3.79</v>
      </c>
      <c r="V338" s="27">
        <v>0</v>
      </c>
      <c r="W338" s="27">
        <v>0</v>
      </c>
      <c r="X338" s="27">
        <v>0</v>
      </c>
      <c r="Y338" s="27">
        <v>0</v>
      </c>
    </row>
    <row r="339" spans="1:25" x14ac:dyDescent="0.2">
      <c r="A339" s="35">
        <v>23</v>
      </c>
      <c r="B339" s="27">
        <v>0</v>
      </c>
      <c r="C339" s="27">
        <v>0.1</v>
      </c>
      <c r="D339" s="27">
        <v>0.28000000000000003</v>
      </c>
      <c r="E339" s="27">
        <v>0</v>
      </c>
      <c r="F339" s="27">
        <v>1.89</v>
      </c>
      <c r="G339" s="27">
        <v>5.96</v>
      </c>
      <c r="H339" s="27">
        <v>0</v>
      </c>
      <c r="I339" s="27">
        <v>1.17</v>
      </c>
      <c r="J339" s="27">
        <v>3.05</v>
      </c>
      <c r="K339" s="27">
        <v>0.03</v>
      </c>
      <c r="L339" s="27">
        <v>0.38</v>
      </c>
      <c r="M339" s="27">
        <v>0.09</v>
      </c>
      <c r="N339" s="27">
        <v>0.4</v>
      </c>
      <c r="O339" s="27">
        <v>0.16</v>
      </c>
      <c r="P339" s="27">
        <v>0.68</v>
      </c>
      <c r="Q339" s="27">
        <v>1.83</v>
      </c>
      <c r="R339" s="27">
        <v>2.38</v>
      </c>
      <c r="S339" s="27">
        <v>2.91</v>
      </c>
      <c r="T339" s="27">
        <v>3.22</v>
      </c>
      <c r="U339" s="27">
        <v>11.75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35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5.99</v>
      </c>
      <c r="H340" s="27">
        <v>1.39</v>
      </c>
      <c r="I340" s="27">
        <v>4.0999999999999996</v>
      </c>
      <c r="J340" s="27">
        <v>3.28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5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0.03</v>
      </c>
      <c r="I341" s="27">
        <v>0.02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5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4.6399999999999997</v>
      </c>
      <c r="I342" s="27">
        <v>2.35</v>
      </c>
      <c r="J342" s="27">
        <v>1.34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2.77</v>
      </c>
      <c r="U342" s="27">
        <v>12.9</v>
      </c>
      <c r="V342" s="27">
        <v>24.25</v>
      </c>
      <c r="W342" s="27">
        <v>0</v>
      </c>
      <c r="X342" s="27">
        <v>0</v>
      </c>
      <c r="Y342" s="27">
        <v>0</v>
      </c>
    </row>
    <row r="343" spans="1:25" x14ac:dyDescent="0.2">
      <c r="A343" s="35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0.11</v>
      </c>
      <c r="G343" s="27">
        <v>1.25</v>
      </c>
      <c r="H343" s="27">
        <v>9.07</v>
      </c>
      <c r="I343" s="27">
        <v>13.62</v>
      </c>
      <c r="J343" s="27">
        <v>23.14</v>
      </c>
      <c r="K343" s="27">
        <v>11.92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6.43</v>
      </c>
      <c r="U343" s="27">
        <v>12.87</v>
      </c>
      <c r="V343" s="27">
        <v>3.71</v>
      </c>
      <c r="W343" s="27">
        <v>0</v>
      </c>
      <c r="X343" s="27">
        <v>0</v>
      </c>
      <c r="Y343" s="27">
        <v>0</v>
      </c>
    </row>
    <row r="344" spans="1:25" x14ac:dyDescent="0.2">
      <c r="A344" s="35">
        <v>28</v>
      </c>
      <c r="B344" s="27">
        <v>0</v>
      </c>
      <c r="C344" s="27">
        <v>0</v>
      </c>
      <c r="D344" s="27">
        <v>0</v>
      </c>
      <c r="E344" s="27">
        <v>0.12</v>
      </c>
      <c r="F344" s="27">
        <v>3</v>
      </c>
      <c r="G344" s="27">
        <v>2.36</v>
      </c>
      <c r="H344" s="27">
        <v>9.4600000000000009</v>
      </c>
      <c r="I344" s="27">
        <v>6.67</v>
      </c>
      <c r="J344" s="27">
        <v>5.34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1.0900000000000001</v>
      </c>
      <c r="R344" s="27">
        <v>4.24</v>
      </c>
      <c r="S344" s="27">
        <v>8.18</v>
      </c>
      <c r="T344" s="27">
        <v>12.56</v>
      </c>
      <c r="U344" s="27">
        <v>12.18</v>
      </c>
      <c r="V344" s="27">
        <v>33.200000000000003</v>
      </c>
      <c r="W344" s="27">
        <v>0</v>
      </c>
      <c r="X344" s="27">
        <v>0</v>
      </c>
      <c r="Y344" s="27">
        <v>0</v>
      </c>
    </row>
    <row r="345" spans="1:25" x14ac:dyDescent="0.2">
      <c r="A345" s="35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8.92</v>
      </c>
      <c r="G345" s="27">
        <v>5.89</v>
      </c>
      <c r="H345" s="27">
        <v>3.65</v>
      </c>
      <c r="I345" s="27">
        <v>21.16</v>
      </c>
      <c r="J345" s="27">
        <v>10.31</v>
      </c>
      <c r="K345" s="27">
        <v>7.63</v>
      </c>
      <c r="L345" s="27">
        <v>1.85</v>
      </c>
      <c r="M345" s="27">
        <v>0.02</v>
      </c>
      <c r="N345" s="27">
        <v>6.76</v>
      </c>
      <c r="O345" s="27">
        <v>7.56</v>
      </c>
      <c r="P345" s="27">
        <v>10.58</v>
      </c>
      <c r="Q345" s="27">
        <v>10.59</v>
      </c>
      <c r="R345" s="27">
        <v>14.17</v>
      </c>
      <c r="S345" s="27">
        <v>15.08</v>
      </c>
      <c r="T345" s="27">
        <v>18.989999999999998</v>
      </c>
      <c r="U345" s="27">
        <v>21.5</v>
      </c>
      <c r="V345" s="27">
        <v>15.46</v>
      </c>
      <c r="W345" s="27">
        <v>9.76</v>
      </c>
      <c r="X345" s="27">
        <v>4.07</v>
      </c>
      <c r="Y345" s="27">
        <v>4.6399999999999997</v>
      </c>
    </row>
    <row r="346" spans="1:25" x14ac:dyDescent="0.2">
      <c r="A346" s="35">
        <v>30</v>
      </c>
      <c r="B346" s="27">
        <v>3</v>
      </c>
      <c r="C346" s="27">
        <v>5.03</v>
      </c>
      <c r="D346" s="27">
        <v>8.0299999999999994</v>
      </c>
      <c r="E346" s="27">
        <v>8.82</v>
      </c>
      <c r="F346" s="27">
        <v>8.7799999999999994</v>
      </c>
      <c r="G346" s="27">
        <v>11.49</v>
      </c>
      <c r="H346" s="27">
        <v>8.36</v>
      </c>
      <c r="I346" s="27">
        <v>4.6399999999999997</v>
      </c>
      <c r="J346" s="27">
        <v>7.54</v>
      </c>
      <c r="K346" s="27">
        <v>6.98</v>
      </c>
      <c r="L346" s="27">
        <v>0.03</v>
      </c>
      <c r="M346" s="27">
        <v>0</v>
      </c>
      <c r="N346" s="27">
        <v>0.09</v>
      </c>
      <c r="O346" s="27">
        <v>1.1299999999999999</v>
      </c>
      <c r="P346" s="27">
        <v>2.66</v>
      </c>
      <c r="Q346" s="27">
        <v>4.83</v>
      </c>
      <c r="R346" s="27">
        <v>3.88</v>
      </c>
      <c r="S346" s="27">
        <v>4.9800000000000004</v>
      </c>
      <c r="T346" s="27">
        <v>8.91</v>
      </c>
      <c r="U346" s="27">
        <v>14</v>
      </c>
      <c r="V346" s="27">
        <v>9.43</v>
      </c>
      <c r="W346" s="27">
        <v>0</v>
      </c>
      <c r="X346" s="27">
        <v>0</v>
      </c>
      <c r="Y346" s="27">
        <v>2.76</v>
      </c>
    </row>
    <row r="347" spans="1:25" x14ac:dyDescent="0.2">
      <c r="A347" s="35">
        <v>31</v>
      </c>
      <c r="B347" s="27">
        <v>0</v>
      </c>
      <c r="C347" s="27">
        <v>0</v>
      </c>
      <c r="D347" s="27">
        <v>0</v>
      </c>
      <c r="E347" s="27">
        <v>2.99</v>
      </c>
      <c r="F347" s="27">
        <v>3.68</v>
      </c>
      <c r="G347" s="27">
        <v>0.62</v>
      </c>
      <c r="H347" s="27">
        <v>5.59</v>
      </c>
      <c r="I347" s="27">
        <v>5.56</v>
      </c>
      <c r="J347" s="27">
        <v>8.0500000000000007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12.8</v>
      </c>
      <c r="U347" s="27">
        <v>19.04</v>
      </c>
      <c r="V347" s="27">
        <v>11.16</v>
      </c>
      <c r="W347" s="27">
        <v>0.18</v>
      </c>
      <c r="X347" s="27">
        <v>0</v>
      </c>
      <c r="Y347" s="27">
        <v>0</v>
      </c>
    </row>
    <row r="349" spans="1:25" x14ac:dyDescent="0.2">
      <c r="A349" s="109" t="s">
        <v>14</v>
      </c>
      <c r="B349" s="110" t="s">
        <v>130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1:25" ht="22.5" x14ac:dyDescent="0.2">
      <c r="A350" s="109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5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3.7</v>
      </c>
      <c r="I351" s="27">
        <v>4.3899999999999997</v>
      </c>
      <c r="J351" s="27">
        <v>3.29</v>
      </c>
      <c r="K351" s="27">
        <v>1.66</v>
      </c>
      <c r="L351" s="27">
        <v>1.94</v>
      </c>
      <c r="M351" s="27">
        <v>0.54</v>
      </c>
      <c r="N351" s="27">
        <v>0</v>
      </c>
      <c r="O351" s="27">
        <v>0.03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35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0.16</v>
      </c>
      <c r="I352" s="27">
        <v>1.57</v>
      </c>
      <c r="J352" s="27">
        <v>8.5299999999999994</v>
      </c>
      <c r="K352" s="27">
        <v>2.69</v>
      </c>
      <c r="L352" s="27">
        <v>2.78</v>
      </c>
      <c r="M352" s="27">
        <v>1.29</v>
      </c>
      <c r="N352" s="27">
        <v>0.17</v>
      </c>
      <c r="O352" s="27">
        <v>0.7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5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3.94</v>
      </c>
      <c r="I353" s="27">
        <v>1.35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>
        <v>2.44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5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8.51</v>
      </c>
      <c r="I354" s="27">
        <v>0.83</v>
      </c>
      <c r="J354" s="27">
        <v>2.64</v>
      </c>
      <c r="K354" s="27">
        <v>0.67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0.5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5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3.38</v>
      </c>
      <c r="H355" s="27">
        <v>8.32</v>
      </c>
      <c r="I355" s="27">
        <v>3.47</v>
      </c>
      <c r="J355" s="27">
        <v>3.03</v>
      </c>
      <c r="K355" s="27">
        <v>2.11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0.15</v>
      </c>
      <c r="T355" s="27">
        <v>0.22</v>
      </c>
      <c r="U355" s="27">
        <v>2.2000000000000002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5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4.8099999999999996</v>
      </c>
      <c r="H356" s="27">
        <v>10.39</v>
      </c>
      <c r="I356" s="27">
        <v>4.1900000000000004</v>
      </c>
      <c r="J356" s="27">
        <v>1.69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0.63</v>
      </c>
      <c r="U356" s="27">
        <v>4.72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5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1.19</v>
      </c>
      <c r="H357" s="27">
        <v>2.77</v>
      </c>
      <c r="I357" s="27">
        <v>3.24</v>
      </c>
      <c r="J357" s="27">
        <v>2.94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5">
        <v>8</v>
      </c>
      <c r="B358" s="27">
        <v>0</v>
      </c>
      <c r="C358" s="27">
        <v>0</v>
      </c>
      <c r="D358" s="27">
        <v>0</v>
      </c>
      <c r="E358" s="27">
        <v>0.56999999999999995</v>
      </c>
      <c r="F358" s="27">
        <v>3.24</v>
      </c>
      <c r="G358" s="27">
        <v>6.55</v>
      </c>
      <c r="H358" s="27">
        <v>3.61</v>
      </c>
      <c r="I358" s="27">
        <v>0</v>
      </c>
      <c r="J358" s="27">
        <v>0.54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35">
        <v>9</v>
      </c>
      <c r="B359" s="27">
        <v>0</v>
      </c>
      <c r="C359" s="27">
        <v>0</v>
      </c>
      <c r="D359" s="27">
        <v>0</v>
      </c>
      <c r="E359" s="27">
        <v>0.01</v>
      </c>
      <c r="F359" s="27">
        <v>0</v>
      </c>
      <c r="G359" s="27">
        <v>2.06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5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0.28000000000000003</v>
      </c>
      <c r="O360" s="27">
        <v>0.06</v>
      </c>
      <c r="P360" s="27">
        <v>0.82</v>
      </c>
      <c r="Q360" s="27">
        <v>0.26</v>
      </c>
      <c r="R360" s="27">
        <v>0.44</v>
      </c>
      <c r="S360" s="27">
        <v>2.19</v>
      </c>
      <c r="T360" s="27">
        <v>0.76</v>
      </c>
      <c r="U360" s="27">
        <v>2.35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5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8</v>
      </c>
      <c r="H361" s="27">
        <v>3.4</v>
      </c>
      <c r="I361" s="27">
        <v>2.34</v>
      </c>
      <c r="J361" s="27">
        <v>1.51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1.94</v>
      </c>
      <c r="U361" s="27">
        <v>14.94</v>
      </c>
      <c r="V361" s="27">
        <v>7.15</v>
      </c>
      <c r="W361" s="27">
        <v>0</v>
      </c>
      <c r="X361" s="27">
        <v>0</v>
      </c>
      <c r="Y361" s="27">
        <v>0</v>
      </c>
    </row>
    <row r="362" spans="1:25" x14ac:dyDescent="0.2">
      <c r="A362" s="35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5.55</v>
      </c>
      <c r="H362" s="27">
        <v>2.75</v>
      </c>
      <c r="I362" s="27">
        <v>3.58</v>
      </c>
      <c r="J362" s="27">
        <v>4.95</v>
      </c>
      <c r="K362" s="27">
        <v>8.7799999999999994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7.55</v>
      </c>
      <c r="U362" s="27">
        <v>17.64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5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3.85</v>
      </c>
      <c r="H363" s="27">
        <v>4.3099999999999996</v>
      </c>
      <c r="I363" s="27">
        <v>3.21</v>
      </c>
      <c r="J363" s="27">
        <v>3.75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3.9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5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3.18</v>
      </c>
      <c r="H364" s="27">
        <v>5.21</v>
      </c>
      <c r="I364" s="27">
        <v>5.0199999999999996</v>
      </c>
      <c r="J364" s="27">
        <v>7.04</v>
      </c>
      <c r="K364" s="27">
        <v>0.51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1.31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5">
        <v>15</v>
      </c>
      <c r="B365" s="27">
        <v>0</v>
      </c>
      <c r="C365" s="27">
        <v>0</v>
      </c>
      <c r="D365" s="27">
        <v>0</v>
      </c>
      <c r="E365" s="27">
        <v>0.68</v>
      </c>
      <c r="F365" s="27">
        <v>1.5</v>
      </c>
      <c r="G365" s="27">
        <v>3.99</v>
      </c>
      <c r="H365" s="27">
        <v>2.0299999999999998</v>
      </c>
      <c r="I365" s="27">
        <v>2.98</v>
      </c>
      <c r="J365" s="27">
        <v>4.46</v>
      </c>
      <c r="K365" s="27">
        <v>2.0699999999999998</v>
      </c>
      <c r="L365" s="27">
        <v>0</v>
      </c>
      <c r="M365" s="27">
        <v>0</v>
      </c>
      <c r="N365" s="27">
        <v>0.33</v>
      </c>
      <c r="O365" s="27">
        <v>0.18</v>
      </c>
      <c r="P365" s="27">
        <v>1.87</v>
      </c>
      <c r="Q365" s="27">
        <v>2.2400000000000002</v>
      </c>
      <c r="R365" s="27">
        <v>1.4</v>
      </c>
      <c r="S365" s="27">
        <v>1.67</v>
      </c>
      <c r="T365" s="27">
        <v>4.59</v>
      </c>
      <c r="U365" s="27">
        <v>7.44</v>
      </c>
      <c r="V365" s="27">
        <v>2.91</v>
      </c>
      <c r="W365" s="27">
        <v>1.62</v>
      </c>
      <c r="X365" s="27">
        <v>1.64</v>
      </c>
      <c r="Y365" s="27">
        <v>0</v>
      </c>
    </row>
    <row r="366" spans="1:25" x14ac:dyDescent="0.2">
      <c r="A366" s="35">
        <v>16</v>
      </c>
      <c r="B366" s="27">
        <v>0</v>
      </c>
      <c r="C366" s="27">
        <v>0.01</v>
      </c>
      <c r="D366" s="27">
        <v>2.58</v>
      </c>
      <c r="E366" s="27">
        <v>2.48</v>
      </c>
      <c r="F366" s="27">
        <v>0</v>
      </c>
      <c r="G366" s="27">
        <v>2.35</v>
      </c>
      <c r="H366" s="27">
        <v>3.34</v>
      </c>
      <c r="I366" s="27">
        <v>4.08</v>
      </c>
      <c r="J366" s="27">
        <v>3.14</v>
      </c>
      <c r="K366" s="27">
        <v>0.98</v>
      </c>
      <c r="L366" s="27">
        <v>0</v>
      </c>
      <c r="M366" s="27">
        <v>0</v>
      </c>
      <c r="N366" s="27">
        <v>0</v>
      </c>
      <c r="O366" s="27">
        <v>0</v>
      </c>
      <c r="P366" s="27">
        <v>0.49</v>
      </c>
      <c r="Q366" s="27">
        <v>0.43</v>
      </c>
      <c r="R366" s="27">
        <v>1.54</v>
      </c>
      <c r="S366" s="27">
        <v>2.66</v>
      </c>
      <c r="T366" s="27">
        <v>6.92</v>
      </c>
      <c r="U366" s="27">
        <v>14.48</v>
      </c>
      <c r="V366" s="27">
        <v>8.7899999999999991</v>
      </c>
      <c r="W366" s="27">
        <v>0</v>
      </c>
      <c r="X366" s="27">
        <v>0</v>
      </c>
      <c r="Y366" s="27">
        <v>0</v>
      </c>
    </row>
    <row r="367" spans="1:25" x14ac:dyDescent="0.2">
      <c r="A367" s="35">
        <v>17</v>
      </c>
      <c r="B367" s="27">
        <v>0</v>
      </c>
      <c r="C367" s="27">
        <v>0</v>
      </c>
      <c r="D367" s="27">
        <v>0.08</v>
      </c>
      <c r="E367" s="27">
        <v>0.25</v>
      </c>
      <c r="F367" s="27">
        <v>0</v>
      </c>
      <c r="G367" s="27">
        <v>3.65</v>
      </c>
      <c r="H367" s="27">
        <v>1.08</v>
      </c>
      <c r="I367" s="27">
        <v>2.62</v>
      </c>
      <c r="J367" s="27">
        <v>5.3</v>
      </c>
      <c r="K367" s="27">
        <v>3.29</v>
      </c>
      <c r="L367" s="27">
        <v>0</v>
      </c>
      <c r="M367" s="27">
        <v>0</v>
      </c>
      <c r="N367" s="27">
        <v>7.95</v>
      </c>
      <c r="O367" s="27">
        <v>5.62</v>
      </c>
      <c r="P367" s="27">
        <v>7.65</v>
      </c>
      <c r="Q367" s="27">
        <v>8.9700000000000006</v>
      </c>
      <c r="R367" s="27">
        <v>11.81</v>
      </c>
      <c r="S367" s="27">
        <v>14</v>
      </c>
      <c r="T367" s="27">
        <v>14.56</v>
      </c>
      <c r="U367" s="27">
        <v>13.93</v>
      </c>
      <c r="V367" s="27">
        <v>3.45</v>
      </c>
      <c r="W367" s="27">
        <v>0</v>
      </c>
      <c r="X367" s="27">
        <v>0</v>
      </c>
      <c r="Y367" s="27">
        <v>0</v>
      </c>
    </row>
    <row r="368" spans="1:25" x14ac:dyDescent="0.2">
      <c r="A368" s="35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7.12</v>
      </c>
      <c r="K368" s="27">
        <v>0.31</v>
      </c>
      <c r="L368" s="27">
        <v>0</v>
      </c>
      <c r="M368" s="27">
        <v>0</v>
      </c>
      <c r="N368" s="27">
        <v>2.57</v>
      </c>
      <c r="O368" s="27">
        <v>2.06</v>
      </c>
      <c r="P368" s="27">
        <v>3.49</v>
      </c>
      <c r="Q368" s="27">
        <v>3.45</v>
      </c>
      <c r="R368" s="27">
        <v>1.25</v>
      </c>
      <c r="S368" s="27">
        <v>2.69</v>
      </c>
      <c r="T368" s="27">
        <v>0.01</v>
      </c>
      <c r="U368" s="27">
        <v>0.17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5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1.66</v>
      </c>
      <c r="G369" s="27">
        <v>6.16</v>
      </c>
      <c r="H369" s="27">
        <v>7.7</v>
      </c>
      <c r="I369" s="27">
        <v>4.26</v>
      </c>
      <c r="J369" s="27">
        <v>7.75</v>
      </c>
      <c r="K369" s="27">
        <v>1.64</v>
      </c>
      <c r="L369" s="27">
        <v>0.02</v>
      </c>
      <c r="M369" s="27">
        <v>0.01</v>
      </c>
      <c r="N369" s="27">
        <v>0</v>
      </c>
      <c r="O369" s="27">
        <v>0</v>
      </c>
      <c r="P369" s="27">
        <v>0</v>
      </c>
      <c r="Q369" s="27">
        <v>0</v>
      </c>
      <c r="R369" s="27">
        <v>6.74</v>
      </c>
      <c r="S369" s="27">
        <v>8.67</v>
      </c>
      <c r="T369" s="27">
        <v>12.25</v>
      </c>
      <c r="U369" s="27">
        <v>9.0299999999999994</v>
      </c>
      <c r="V369" s="27">
        <v>4.67</v>
      </c>
      <c r="W369" s="27">
        <v>0.64</v>
      </c>
      <c r="X369" s="27">
        <v>0</v>
      </c>
      <c r="Y369" s="27">
        <v>0</v>
      </c>
    </row>
    <row r="370" spans="1:25" x14ac:dyDescent="0.2">
      <c r="A370" s="35">
        <v>20</v>
      </c>
      <c r="B370" s="27">
        <v>0</v>
      </c>
      <c r="C370" s="27">
        <v>0</v>
      </c>
      <c r="D370" s="27">
        <v>0</v>
      </c>
      <c r="E370" s="27">
        <v>0.4</v>
      </c>
      <c r="F370" s="27">
        <v>3.53</v>
      </c>
      <c r="G370" s="27">
        <v>9.16</v>
      </c>
      <c r="H370" s="27">
        <v>11.34</v>
      </c>
      <c r="I370" s="27">
        <v>7.5</v>
      </c>
      <c r="J370" s="27">
        <v>9.5399999999999991</v>
      </c>
      <c r="K370" s="27">
        <v>4</v>
      </c>
      <c r="L370" s="27">
        <v>1.79</v>
      </c>
      <c r="M370" s="27">
        <v>0.35</v>
      </c>
      <c r="N370" s="27">
        <v>5.75</v>
      </c>
      <c r="O370" s="27">
        <v>5.41</v>
      </c>
      <c r="P370" s="27">
        <v>3.79</v>
      </c>
      <c r="Q370" s="27">
        <v>4.91</v>
      </c>
      <c r="R370" s="27">
        <v>7.06</v>
      </c>
      <c r="S370" s="27">
        <v>8.69</v>
      </c>
      <c r="T370" s="27">
        <v>9.2799999999999994</v>
      </c>
      <c r="U370" s="27">
        <v>14.43</v>
      </c>
      <c r="V370" s="27">
        <v>3.97</v>
      </c>
      <c r="W370" s="27">
        <v>0</v>
      </c>
      <c r="X370" s="27">
        <v>0</v>
      </c>
      <c r="Y370" s="27">
        <v>0</v>
      </c>
    </row>
    <row r="371" spans="1:25" x14ac:dyDescent="0.2">
      <c r="A371" s="35">
        <v>21</v>
      </c>
      <c r="B371" s="27">
        <v>0</v>
      </c>
      <c r="C371" s="27">
        <v>0</v>
      </c>
      <c r="D371" s="27">
        <v>1.38</v>
      </c>
      <c r="E371" s="27">
        <v>0.47</v>
      </c>
      <c r="F371" s="27">
        <v>3.75</v>
      </c>
      <c r="G371" s="27">
        <v>5.59</v>
      </c>
      <c r="H371" s="27">
        <v>8.92</v>
      </c>
      <c r="I371" s="27">
        <v>9.02</v>
      </c>
      <c r="J371" s="27">
        <v>10.94</v>
      </c>
      <c r="K371" s="27">
        <v>0.5</v>
      </c>
      <c r="L371" s="27">
        <v>0</v>
      </c>
      <c r="M371" s="27">
        <v>0</v>
      </c>
      <c r="N371" s="27">
        <v>6.15</v>
      </c>
      <c r="O371" s="27">
        <v>4.3099999999999996</v>
      </c>
      <c r="P371" s="27">
        <v>6.56</v>
      </c>
      <c r="Q371" s="27">
        <v>10.91</v>
      </c>
      <c r="R371" s="27">
        <v>10.76</v>
      </c>
      <c r="S371" s="27">
        <v>11.18</v>
      </c>
      <c r="T371" s="27">
        <v>13.31</v>
      </c>
      <c r="U371" s="27">
        <v>13.83</v>
      </c>
      <c r="V371" s="27">
        <v>0.69</v>
      </c>
      <c r="W371" s="27">
        <v>0</v>
      </c>
      <c r="X371" s="27">
        <v>0</v>
      </c>
      <c r="Y371" s="27">
        <v>0</v>
      </c>
    </row>
    <row r="372" spans="1:25" x14ac:dyDescent="0.2">
      <c r="A372" s="35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1.17</v>
      </c>
      <c r="G372" s="27">
        <v>2.42</v>
      </c>
      <c r="H372" s="27">
        <v>0</v>
      </c>
      <c r="I372" s="27">
        <v>3.72</v>
      </c>
      <c r="J372" s="27">
        <v>3.49</v>
      </c>
      <c r="K372" s="27">
        <v>1.74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2.58</v>
      </c>
      <c r="V372" s="27">
        <v>0</v>
      </c>
      <c r="W372" s="27">
        <v>0</v>
      </c>
      <c r="X372" s="27">
        <v>0</v>
      </c>
      <c r="Y372" s="27">
        <v>0</v>
      </c>
    </row>
    <row r="373" spans="1:25" x14ac:dyDescent="0.2">
      <c r="A373" s="35">
        <v>23</v>
      </c>
      <c r="B373" s="27">
        <v>0</v>
      </c>
      <c r="C373" s="27">
        <v>7.0000000000000007E-2</v>
      </c>
      <c r="D373" s="27">
        <v>0.19</v>
      </c>
      <c r="E373" s="27">
        <v>0</v>
      </c>
      <c r="F373" s="27">
        <v>1.29</v>
      </c>
      <c r="G373" s="27">
        <v>4.0599999999999996</v>
      </c>
      <c r="H373" s="27">
        <v>0</v>
      </c>
      <c r="I373" s="27">
        <v>0.8</v>
      </c>
      <c r="J373" s="27">
        <v>2.08</v>
      </c>
      <c r="K373" s="27">
        <v>0.02</v>
      </c>
      <c r="L373" s="27">
        <v>0.26</v>
      </c>
      <c r="M373" s="27">
        <v>0.06</v>
      </c>
      <c r="N373" s="27">
        <v>0.27</v>
      </c>
      <c r="O373" s="27">
        <v>0.11</v>
      </c>
      <c r="P373" s="27">
        <v>0.46</v>
      </c>
      <c r="Q373" s="27">
        <v>1.25</v>
      </c>
      <c r="R373" s="27">
        <v>1.62</v>
      </c>
      <c r="S373" s="27">
        <v>1.98</v>
      </c>
      <c r="T373" s="27">
        <v>2.19</v>
      </c>
      <c r="U373" s="27">
        <v>8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35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4.08</v>
      </c>
      <c r="H374" s="27">
        <v>0.95</v>
      </c>
      <c r="I374" s="27">
        <v>2.79</v>
      </c>
      <c r="J374" s="27">
        <v>2.23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5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0.02</v>
      </c>
      <c r="I375" s="27">
        <v>0.01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5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3.16</v>
      </c>
      <c r="I376" s="27">
        <v>1.6</v>
      </c>
      <c r="J376" s="27">
        <v>0.91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1.89</v>
      </c>
      <c r="U376" s="27">
        <v>8.7799999999999994</v>
      </c>
      <c r="V376" s="27">
        <v>16.510000000000002</v>
      </c>
      <c r="W376" s="27">
        <v>0</v>
      </c>
      <c r="X376" s="27">
        <v>0</v>
      </c>
      <c r="Y376" s="27">
        <v>0</v>
      </c>
    </row>
    <row r="377" spans="1:25" x14ac:dyDescent="0.2">
      <c r="A377" s="35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7.0000000000000007E-2</v>
      </c>
      <c r="G377" s="27">
        <v>0.85</v>
      </c>
      <c r="H377" s="27">
        <v>6.17</v>
      </c>
      <c r="I377" s="27">
        <v>9.27</v>
      </c>
      <c r="J377" s="27">
        <v>15.76</v>
      </c>
      <c r="K377" s="27">
        <v>8.1199999999999992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4.38</v>
      </c>
      <c r="U377" s="27">
        <v>8.76</v>
      </c>
      <c r="V377" s="27">
        <v>2.5299999999999998</v>
      </c>
      <c r="W377" s="27">
        <v>0</v>
      </c>
      <c r="X377" s="27">
        <v>0</v>
      </c>
      <c r="Y377" s="27">
        <v>0</v>
      </c>
    </row>
    <row r="378" spans="1:25" x14ac:dyDescent="0.2">
      <c r="A378" s="35">
        <v>28</v>
      </c>
      <c r="B378" s="27">
        <v>0</v>
      </c>
      <c r="C378" s="27">
        <v>0</v>
      </c>
      <c r="D378" s="27">
        <v>0</v>
      </c>
      <c r="E378" s="27">
        <v>0.08</v>
      </c>
      <c r="F378" s="27">
        <v>2.04</v>
      </c>
      <c r="G378" s="27">
        <v>1.61</v>
      </c>
      <c r="H378" s="27">
        <v>6.44</v>
      </c>
      <c r="I378" s="27">
        <v>4.54</v>
      </c>
      <c r="J378" s="27">
        <v>3.63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0.74</v>
      </c>
      <c r="R378" s="27">
        <v>2.89</v>
      </c>
      <c r="S378" s="27">
        <v>5.57</v>
      </c>
      <c r="T378" s="27">
        <v>8.5500000000000007</v>
      </c>
      <c r="U378" s="27">
        <v>8.2899999999999991</v>
      </c>
      <c r="V378" s="27">
        <v>22.61</v>
      </c>
      <c r="W378" s="27">
        <v>0</v>
      </c>
      <c r="X378" s="27">
        <v>0</v>
      </c>
      <c r="Y378" s="27">
        <v>0</v>
      </c>
    </row>
    <row r="379" spans="1:25" x14ac:dyDescent="0.2">
      <c r="A379" s="35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6.07</v>
      </c>
      <c r="G379" s="27">
        <v>4.01</v>
      </c>
      <c r="H379" s="27">
        <v>2.4900000000000002</v>
      </c>
      <c r="I379" s="27">
        <v>14.41</v>
      </c>
      <c r="J379" s="27">
        <v>7.02</v>
      </c>
      <c r="K379" s="27">
        <v>5.2</v>
      </c>
      <c r="L379" s="27">
        <v>1.26</v>
      </c>
      <c r="M379" s="27">
        <v>0.01</v>
      </c>
      <c r="N379" s="27">
        <v>4.6100000000000003</v>
      </c>
      <c r="O379" s="27">
        <v>5.14</v>
      </c>
      <c r="P379" s="27">
        <v>7.21</v>
      </c>
      <c r="Q379" s="27">
        <v>7.21</v>
      </c>
      <c r="R379" s="27">
        <v>9.65</v>
      </c>
      <c r="S379" s="27">
        <v>10.27</v>
      </c>
      <c r="T379" s="27">
        <v>12.93</v>
      </c>
      <c r="U379" s="27">
        <v>14.64</v>
      </c>
      <c r="V379" s="27">
        <v>10.53</v>
      </c>
      <c r="W379" s="27">
        <v>6.65</v>
      </c>
      <c r="X379" s="27">
        <v>2.77</v>
      </c>
      <c r="Y379" s="27">
        <v>3.16</v>
      </c>
    </row>
    <row r="380" spans="1:25" x14ac:dyDescent="0.2">
      <c r="A380" s="35">
        <v>30</v>
      </c>
      <c r="B380" s="27">
        <v>2.04</v>
      </c>
      <c r="C380" s="27">
        <v>3.42</v>
      </c>
      <c r="D380" s="27">
        <v>5.47</v>
      </c>
      <c r="E380" s="27">
        <v>6.01</v>
      </c>
      <c r="F380" s="27">
        <v>5.98</v>
      </c>
      <c r="G380" s="27">
        <v>7.82</v>
      </c>
      <c r="H380" s="27">
        <v>5.69</v>
      </c>
      <c r="I380" s="27">
        <v>3.16</v>
      </c>
      <c r="J380" s="27">
        <v>5.14</v>
      </c>
      <c r="K380" s="27">
        <v>4.75</v>
      </c>
      <c r="L380" s="27">
        <v>0.02</v>
      </c>
      <c r="M380" s="27">
        <v>0</v>
      </c>
      <c r="N380" s="27">
        <v>0.06</v>
      </c>
      <c r="O380" s="27">
        <v>0.77</v>
      </c>
      <c r="P380" s="27">
        <v>1.81</v>
      </c>
      <c r="Q380" s="27">
        <v>3.29</v>
      </c>
      <c r="R380" s="27">
        <v>2.64</v>
      </c>
      <c r="S380" s="27">
        <v>3.39</v>
      </c>
      <c r="T380" s="27">
        <v>6.07</v>
      </c>
      <c r="U380" s="27">
        <v>9.5299999999999994</v>
      </c>
      <c r="V380" s="27">
        <v>6.42</v>
      </c>
      <c r="W380" s="27">
        <v>0</v>
      </c>
      <c r="X380" s="27">
        <v>0</v>
      </c>
      <c r="Y380" s="27">
        <v>1.88</v>
      </c>
    </row>
    <row r="381" spans="1:25" x14ac:dyDescent="0.2">
      <c r="A381" s="35">
        <v>31</v>
      </c>
      <c r="B381" s="27">
        <v>0</v>
      </c>
      <c r="C381" s="27">
        <v>0</v>
      </c>
      <c r="D381" s="27">
        <v>0</v>
      </c>
      <c r="E381" s="27">
        <v>2.0299999999999998</v>
      </c>
      <c r="F381" s="27">
        <v>2.5099999999999998</v>
      </c>
      <c r="G381" s="27">
        <v>0.42</v>
      </c>
      <c r="H381" s="27">
        <v>3.8</v>
      </c>
      <c r="I381" s="27">
        <v>3.79</v>
      </c>
      <c r="J381" s="27">
        <v>5.48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8.7100000000000009</v>
      </c>
      <c r="U381" s="27">
        <v>12.96</v>
      </c>
      <c r="V381" s="27">
        <v>7.6</v>
      </c>
      <c r="W381" s="27">
        <v>0.12</v>
      </c>
      <c r="X381" s="27">
        <v>0</v>
      </c>
      <c r="Y381" s="27">
        <v>0</v>
      </c>
    </row>
    <row r="383" spans="1:25" x14ac:dyDescent="0.2">
      <c r="A383" s="109" t="s">
        <v>14</v>
      </c>
      <c r="B383" s="110" t="s">
        <v>131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1:25" ht="22.5" x14ac:dyDescent="0.2">
      <c r="A384" s="109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5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2.17</v>
      </c>
      <c r="I385" s="27">
        <v>2.57</v>
      </c>
      <c r="J385" s="27">
        <v>1.93</v>
      </c>
      <c r="K385" s="27">
        <v>0.97</v>
      </c>
      <c r="L385" s="27">
        <v>1.1399999999999999</v>
      </c>
      <c r="M385" s="27">
        <v>0.32</v>
      </c>
      <c r="N385" s="27">
        <v>0</v>
      </c>
      <c r="O385" s="27">
        <v>0.02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35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0.09</v>
      </c>
      <c r="I386" s="27">
        <v>0.92</v>
      </c>
      <c r="J386" s="27">
        <v>5</v>
      </c>
      <c r="K386" s="27">
        <v>1.57</v>
      </c>
      <c r="L386" s="27">
        <v>1.63</v>
      </c>
      <c r="M386" s="27">
        <v>0.76</v>
      </c>
      <c r="N386" s="27">
        <v>0.1</v>
      </c>
      <c r="O386" s="27">
        <v>0.41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5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2.31</v>
      </c>
      <c r="I387" s="27">
        <v>0.79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1.75</v>
      </c>
      <c r="U387" s="27">
        <v>1.43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5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4.9800000000000004</v>
      </c>
      <c r="I388" s="27">
        <v>0.48</v>
      </c>
      <c r="J388" s="27">
        <v>1.54</v>
      </c>
      <c r="K388" s="27">
        <v>0.4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0.28999999999999998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5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1.98</v>
      </c>
      <c r="H389" s="27">
        <v>4.88</v>
      </c>
      <c r="I389" s="27">
        <v>2.0299999999999998</v>
      </c>
      <c r="J389" s="27">
        <v>1.77</v>
      </c>
      <c r="K389" s="27">
        <v>1.24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0.09</v>
      </c>
      <c r="T389" s="27">
        <v>0.13</v>
      </c>
      <c r="U389" s="27">
        <v>1.29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5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2.82</v>
      </c>
      <c r="H390" s="27">
        <v>6.09</v>
      </c>
      <c r="I390" s="27">
        <v>2.4500000000000002</v>
      </c>
      <c r="J390" s="27">
        <v>0.99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0.37</v>
      </c>
      <c r="U390" s="27">
        <v>2.77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5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0.7</v>
      </c>
      <c r="H391" s="27">
        <v>1.62</v>
      </c>
      <c r="I391" s="27">
        <v>1.9</v>
      </c>
      <c r="J391" s="27">
        <v>1.72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5">
        <v>8</v>
      </c>
      <c r="B392" s="27">
        <v>0</v>
      </c>
      <c r="C392" s="27">
        <v>0</v>
      </c>
      <c r="D392" s="27">
        <v>0</v>
      </c>
      <c r="E392" s="27">
        <v>0.33</v>
      </c>
      <c r="F392" s="27">
        <v>1.9</v>
      </c>
      <c r="G392" s="27">
        <v>3.83</v>
      </c>
      <c r="H392" s="27">
        <v>2.11</v>
      </c>
      <c r="I392" s="27">
        <v>0</v>
      </c>
      <c r="J392" s="27">
        <v>0.31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35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1.21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5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0.16</v>
      </c>
      <c r="O394" s="27">
        <v>0.03</v>
      </c>
      <c r="P394" s="27">
        <v>0.48</v>
      </c>
      <c r="Q394" s="27">
        <v>0.15</v>
      </c>
      <c r="R394" s="27">
        <v>0.26</v>
      </c>
      <c r="S394" s="27">
        <v>1.28</v>
      </c>
      <c r="T394" s="27">
        <v>0.44</v>
      </c>
      <c r="U394" s="27">
        <v>1.38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5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4.6900000000000004</v>
      </c>
      <c r="H395" s="27">
        <v>1.99</v>
      </c>
      <c r="I395" s="27">
        <v>1.37</v>
      </c>
      <c r="J395" s="27">
        <v>0.89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1.1399999999999999</v>
      </c>
      <c r="U395" s="27">
        <v>8.75</v>
      </c>
      <c r="V395" s="27">
        <v>4.1900000000000004</v>
      </c>
      <c r="W395" s="27">
        <v>0</v>
      </c>
      <c r="X395" s="27">
        <v>0</v>
      </c>
      <c r="Y395" s="27">
        <v>0</v>
      </c>
    </row>
    <row r="396" spans="1:25" x14ac:dyDescent="0.2">
      <c r="A396" s="35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3.25</v>
      </c>
      <c r="H396" s="27">
        <v>1.61</v>
      </c>
      <c r="I396" s="27">
        <v>2.1</v>
      </c>
      <c r="J396" s="27">
        <v>2.9</v>
      </c>
      <c r="K396" s="27">
        <v>5.14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4.42</v>
      </c>
      <c r="U396" s="27">
        <v>10.33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5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2.25</v>
      </c>
      <c r="H397" s="27">
        <v>2.52</v>
      </c>
      <c r="I397" s="27">
        <v>1.88</v>
      </c>
      <c r="J397" s="27">
        <v>2.2000000000000002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2.2799999999999998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5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1.86</v>
      </c>
      <c r="H398" s="27">
        <v>3.05</v>
      </c>
      <c r="I398" s="27">
        <v>2.94</v>
      </c>
      <c r="J398" s="27">
        <v>4.13</v>
      </c>
      <c r="K398" s="27">
        <v>0.3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0.77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5">
        <v>15</v>
      </c>
      <c r="B399" s="27">
        <v>0</v>
      </c>
      <c r="C399" s="27">
        <v>0</v>
      </c>
      <c r="D399" s="27">
        <v>0</v>
      </c>
      <c r="E399" s="27">
        <v>0.4</v>
      </c>
      <c r="F399" s="27">
        <v>0.88</v>
      </c>
      <c r="G399" s="27">
        <v>2.34</v>
      </c>
      <c r="H399" s="27">
        <v>1.19</v>
      </c>
      <c r="I399" s="27">
        <v>1.75</v>
      </c>
      <c r="J399" s="27">
        <v>2.61</v>
      </c>
      <c r="K399" s="27">
        <v>1.21</v>
      </c>
      <c r="L399" s="27">
        <v>0</v>
      </c>
      <c r="M399" s="27">
        <v>0</v>
      </c>
      <c r="N399" s="27">
        <v>0.19</v>
      </c>
      <c r="O399" s="27">
        <v>0.1</v>
      </c>
      <c r="P399" s="27">
        <v>1.1000000000000001</v>
      </c>
      <c r="Q399" s="27">
        <v>1.31</v>
      </c>
      <c r="R399" s="27">
        <v>0.82</v>
      </c>
      <c r="S399" s="27">
        <v>0.98</v>
      </c>
      <c r="T399" s="27">
        <v>2.69</v>
      </c>
      <c r="U399" s="27">
        <v>4.3600000000000003</v>
      </c>
      <c r="V399" s="27">
        <v>1.71</v>
      </c>
      <c r="W399" s="27">
        <v>0.95</v>
      </c>
      <c r="X399" s="27">
        <v>0.96</v>
      </c>
      <c r="Y399" s="27">
        <v>0</v>
      </c>
    </row>
    <row r="400" spans="1:25" x14ac:dyDescent="0.2">
      <c r="A400" s="35">
        <v>16</v>
      </c>
      <c r="B400" s="27">
        <v>0</v>
      </c>
      <c r="C400" s="27">
        <v>0</v>
      </c>
      <c r="D400" s="27">
        <v>1.51</v>
      </c>
      <c r="E400" s="27">
        <v>1.45</v>
      </c>
      <c r="F400" s="27">
        <v>0</v>
      </c>
      <c r="G400" s="27">
        <v>1.38</v>
      </c>
      <c r="H400" s="27">
        <v>1.96</v>
      </c>
      <c r="I400" s="27">
        <v>2.39</v>
      </c>
      <c r="J400" s="27">
        <v>1.84</v>
      </c>
      <c r="K400" s="27">
        <v>0.56999999999999995</v>
      </c>
      <c r="L400" s="27">
        <v>0</v>
      </c>
      <c r="M400" s="27">
        <v>0</v>
      </c>
      <c r="N400" s="27">
        <v>0</v>
      </c>
      <c r="O400" s="27">
        <v>0</v>
      </c>
      <c r="P400" s="27">
        <v>0.28999999999999998</v>
      </c>
      <c r="Q400" s="27">
        <v>0.25</v>
      </c>
      <c r="R400" s="27">
        <v>0.9</v>
      </c>
      <c r="S400" s="27">
        <v>1.56</v>
      </c>
      <c r="T400" s="27">
        <v>4.05</v>
      </c>
      <c r="U400" s="27">
        <v>8.48</v>
      </c>
      <c r="V400" s="27">
        <v>5.15</v>
      </c>
      <c r="W400" s="27">
        <v>0</v>
      </c>
      <c r="X400" s="27">
        <v>0</v>
      </c>
      <c r="Y400" s="27">
        <v>0</v>
      </c>
    </row>
    <row r="401" spans="1:25" x14ac:dyDescent="0.2">
      <c r="A401" s="35">
        <v>17</v>
      </c>
      <c r="B401" s="27">
        <v>0</v>
      </c>
      <c r="C401" s="27">
        <v>0</v>
      </c>
      <c r="D401" s="27">
        <v>0.05</v>
      </c>
      <c r="E401" s="27">
        <v>0.15</v>
      </c>
      <c r="F401" s="27">
        <v>0</v>
      </c>
      <c r="G401" s="27">
        <v>2.14</v>
      </c>
      <c r="H401" s="27">
        <v>0.64</v>
      </c>
      <c r="I401" s="27">
        <v>1.53</v>
      </c>
      <c r="J401" s="27">
        <v>3.11</v>
      </c>
      <c r="K401" s="27">
        <v>1.93</v>
      </c>
      <c r="L401" s="27">
        <v>0</v>
      </c>
      <c r="M401" s="27">
        <v>0</v>
      </c>
      <c r="N401" s="27">
        <v>4.66</v>
      </c>
      <c r="O401" s="27">
        <v>3.29</v>
      </c>
      <c r="P401" s="27">
        <v>4.4800000000000004</v>
      </c>
      <c r="Q401" s="27">
        <v>5.25</v>
      </c>
      <c r="R401" s="27">
        <v>6.92</v>
      </c>
      <c r="S401" s="27">
        <v>8.1999999999999993</v>
      </c>
      <c r="T401" s="27">
        <v>8.5299999999999994</v>
      </c>
      <c r="U401" s="27">
        <v>8.16</v>
      </c>
      <c r="V401" s="27">
        <v>2.02</v>
      </c>
      <c r="W401" s="27">
        <v>0</v>
      </c>
      <c r="X401" s="27">
        <v>0</v>
      </c>
      <c r="Y401" s="27">
        <v>0</v>
      </c>
    </row>
    <row r="402" spans="1:25" x14ac:dyDescent="0.2">
      <c r="A402" s="35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4.17</v>
      </c>
      <c r="K402" s="27">
        <v>0.18</v>
      </c>
      <c r="L402" s="27">
        <v>0</v>
      </c>
      <c r="M402" s="27">
        <v>0</v>
      </c>
      <c r="N402" s="27">
        <v>1.51</v>
      </c>
      <c r="O402" s="27">
        <v>1.21</v>
      </c>
      <c r="P402" s="27">
        <v>2.04</v>
      </c>
      <c r="Q402" s="27">
        <v>2.02</v>
      </c>
      <c r="R402" s="27">
        <v>0.73</v>
      </c>
      <c r="S402" s="27">
        <v>1.58</v>
      </c>
      <c r="T402" s="27">
        <v>0</v>
      </c>
      <c r="U402" s="27">
        <v>0.1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5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0.97</v>
      </c>
      <c r="G403" s="27">
        <v>3.61</v>
      </c>
      <c r="H403" s="27">
        <v>4.51</v>
      </c>
      <c r="I403" s="27">
        <v>2.4900000000000002</v>
      </c>
      <c r="J403" s="27">
        <v>4.54</v>
      </c>
      <c r="K403" s="27">
        <v>0.96</v>
      </c>
      <c r="L403" s="27">
        <v>0.01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3.95</v>
      </c>
      <c r="S403" s="27">
        <v>5.08</v>
      </c>
      <c r="T403" s="27">
        <v>7.17</v>
      </c>
      <c r="U403" s="27">
        <v>5.29</v>
      </c>
      <c r="V403" s="27">
        <v>2.74</v>
      </c>
      <c r="W403" s="27">
        <v>0.38</v>
      </c>
      <c r="X403" s="27">
        <v>0</v>
      </c>
      <c r="Y403" s="27">
        <v>0</v>
      </c>
    </row>
    <row r="404" spans="1:25" x14ac:dyDescent="0.2">
      <c r="A404" s="35">
        <v>20</v>
      </c>
      <c r="B404" s="27">
        <v>0</v>
      </c>
      <c r="C404" s="27">
        <v>0</v>
      </c>
      <c r="D404" s="27">
        <v>0</v>
      </c>
      <c r="E404" s="27">
        <v>0.24</v>
      </c>
      <c r="F404" s="27">
        <v>2.0699999999999998</v>
      </c>
      <c r="G404" s="27">
        <v>5.37</v>
      </c>
      <c r="H404" s="27">
        <v>6.65</v>
      </c>
      <c r="I404" s="27">
        <v>4.3899999999999997</v>
      </c>
      <c r="J404" s="27">
        <v>5.59</v>
      </c>
      <c r="K404" s="27">
        <v>2.34</v>
      </c>
      <c r="L404" s="27">
        <v>1.05</v>
      </c>
      <c r="M404" s="27">
        <v>0.21</v>
      </c>
      <c r="N404" s="27">
        <v>3.37</v>
      </c>
      <c r="O404" s="27">
        <v>3.17</v>
      </c>
      <c r="P404" s="27">
        <v>2.2200000000000002</v>
      </c>
      <c r="Q404" s="27">
        <v>2.88</v>
      </c>
      <c r="R404" s="27">
        <v>4.1399999999999997</v>
      </c>
      <c r="S404" s="27">
        <v>5.09</v>
      </c>
      <c r="T404" s="27">
        <v>5.44</v>
      </c>
      <c r="U404" s="27">
        <v>8.4499999999999993</v>
      </c>
      <c r="V404" s="27">
        <v>2.33</v>
      </c>
      <c r="W404" s="27">
        <v>0</v>
      </c>
      <c r="X404" s="27">
        <v>0</v>
      </c>
      <c r="Y404" s="27">
        <v>0</v>
      </c>
    </row>
    <row r="405" spans="1:25" x14ac:dyDescent="0.2">
      <c r="A405" s="35">
        <v>21</v>
      </c>
      <c r="B405" s="27">
        <v>0</v>
      </c>
      <c r="C405" s="27">
        <v>0</v>
      </c>
      <c r="D405" s="27">
        <v>0.81</v>
      </c>
      <c r="E405" s="27">
        <v>0.27</v>
      </c>
      <c r="F405" s="27">
        <v>2.2000000000000002</v>
      </c>
      <c r="G405" s="27">
        <v>3.27</v>
      </c>
      <c r="H405" s="27">
        <v>5.23</v>
      </c>
      <c r="I405" s="27">
        <v>5.29</v>
      </c>
      <c r="J405" s="27">
        <v>6.41</v>
      </c>
      <c r="K405" s="27">
        <v>0.28999999999999998</v>
      </c>
      <c r="L405" s="27">
        <v>0</v>
      </c>
      <c r="M405" s="27">
        <v>0</v>
      </c>
      <c r="N405" s="27">
        <v>3.6</v>
      </c>
      <c r="O405" s="27">
        <v>2.5299999999999998</v>
      </c>
      <c r="P405" s="27">
        <v>3.84</v>
      </c>
      <c r="Q405" s="27">
        <v>6.39</v>
      </c>
      <c r="R405" s="27">
        <v>6.31</v>
      </c>
      <c r="S405" s="27">
        <v>6.55</v>
      </c>
      <c r="T405" s="27">
        <v>7.79</v>
      </c>
      <c r="U405" s="27">
        <v>8.1</v>
      </c>
      <c r="V405" s="27">
        <v>0.41</v>
      </c>
      <c r="W405" s="27">
        <v>0</v>
      </c>
      <c r="X405" s="27">
        <v>0</v>
      </c>
      <c r="Y405" s="27">
        <v>0</v>
      </c>
    </row>
    <row r="406" spans="1:25" x14ac:dyDescent="0.2">
      <c r="A406" s="35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0.69</v>
      </c>
      <c r="G406" s="27">
        <v>1.42</v>
      </c>
      <c r="H406" s="27">
        <v>0</v>
      </c>
      <c r="I406" s="27">
        <v>2.1800000000000002</v>
      </c>
      <c r="J406" s="27">
        <v>2.0499999999999998</v>
      </c>
      <c r="K406" s="27">
        <v>1.02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1.51</v>
      </c>
      <c r="V406" s="27">
        <v>0</v>
      </c>
      <c r="W406" s="27">
        <v>0</v>
      </c>
      <c r="X406" s="27">
        <v>0</v>
      </c>
      <c r="Y406" s="27">
        <v>0</v>
      </c>
    </row>
    <row r="407" spans="1:25" x14ac:dyDescent="0.2">
      <c r="A407" s="35">
        <v>23</v>
      </c>
      <c r="B407" s="27">
        <v>0</v>
      </c>
      <c r="C407" s="27">
        <v>0.04</v>
      </c>
      <c r="D407" s="27">
        <v>0.11</v>
      </c>
      <c r="E407" s="27">
        <v>0</v>
      </c>
      <c r="F407" s="27">
        <v>0.75</v>
      </c>
      <c r="G407" s="27">
        <v>2.38</v>
      </c>
      <c r="H407" s="27">
        <v>0</v>
      </c>
      <c r="I407" s="27">
        <v>0.47</v>
      </c>
      <c r="J407" s="27">
        <v>1.22</v>
      </c>
      <c r="K407" s="27">
        <v>0.01</v>
      </c>
      <c r="L407" s="27">
        <v>0.15</v>
      </c>
      <c r="M407" s="27">
        <v>0.04</v>
      </c>
      <c r="N407" s="27">
        <v>0.16</v>
      </c>
      <c r="O407" s="27">
        <v>0.06</v>
      </c>
      <c r="P407" s="27">
        <v>0.27</v>
      </c>
      <c r="Q407" s="27">
        <v>0.73</v>
      </c>
      <c r="R407" s="27">
        <v>0.95</v>
      </c>
      <c r="S407" s="27">
        <v>1.1599999999999999</v>
      </c>
      <c r="T407" s="27">
        <v>1.28</v>
      </c>
      <c r="U407" s="27">
        <v>4.68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35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2.39</v>
      </c>
      <c r="H408" s="27">
        <v>0.55000000000000004</v>
      </c>
      <c r="I408" s="27">
        <v>1.63</v>
      </c>
      <c r="J408" s="27">
        <v>1.31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5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0.01</v>
      </c>
      <c r="I409" s="27">
        <v>0.01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5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1.85</v>
      </c>
      <c r="I410" s="27">
        <v>0.94</v>
      </c>
      <c r="J410" s="27">
        <v>0.53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1.1000000000000001</v>
      </c>
      <c r="U410" s="27">
        <v>5.14</v>
      </c>
      <c r="V410" s="27">
        <v>9.67</v>
      </c>
      <c r="W410" s="27">
        <v>0</v>
      </c>
      <c r="X410" s="27">
        <v>0</v>
      </c>
      <c r="Y410" s="27">
        <v>0</v>
      </c>
    </row>
    <row r="411" spans="1:25" x14ac:dyDescent="0.2">
      <c r="A411" s="35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0.04</v>
      </c>
      <c r="G411" s="27">
        <v>0.5</v>
      </c>
      <c r="H411" s="27">
        <v>3.62</v>
      </c>
      <c r="I411" s="27">
        <v>5.43</v>
      </c>
      <c r="J411" s="27">
        <v>9.23</v>
      </c>
      <c r="K411" s="27">
        <v>4.76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2.56</v>
      </c>
      <c r="U411" s="27">
        <v>5.13</v>
      </c>
      <c r="V411" s="27">
        <v>1.48</v>
      </c>
      <c r="W411" s="27">
        <v>0</v>
      </c>
      <c r="X411" s="27">
        <v>0</v>
      </c>
      <c r="Y411" s="27">
        <v>0</v>
      </c>
    </row>
    <row r="412" spans="1:25" x14ac:dyDescent="0.2">
      <c r="A412" s="35">
        <v>28</v>
      </c>
      <c r="B412" s="27">
        <v>0</v>
      </c>
      <c r="C412" s="27">
        <v>0</v>
      </c>
      <c r="D412" s="27">
        <v>0</v>
      </c>
      <c r="E412" s="27">
        <v>0.05</v>
      </c>
      <c r="F412" s="27">
        <v>1.2</v>
      </c>
      <c r="G412" s="27">
        <v>0.94</v>
      </c>
      <c r="H412" s="27">
        <v>3.77</v>
      </c>
      <c r="I412" s="27">
        <v>2.66</v>
      </c>
      <c r="J412" s="27">
        <v>2.13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0.43</v>
      </c>
      <c r="R412" s="27">
        <v>1.69</v>
      </c>
      <c r="S412" s="27">
        <v>3.26</v>
      </c>
      <c r="T412" s="27">
        <v>5.01</v>
      </c>
      <c r="U412" s="27">
        <v>4.8600000000000003</v>
      </c>
      <c r="V412" s="27">
        <v>13.24</v>
      </c>
      <c r="W412" s="27">
        <v>0</v>
      </c>
      <c r="X412" s="27">
        <v>0</v>
      </c>
      <c r="Y412" s="27">
        <v>0</v>
      </c>
    </row>
    <row r="413" spans="1:25" x14ac:dyDescent="0.2">
      <c r="A413" s="35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3.56</v>
      </c>
      <c r="G413" s="27">
        <v>2.35</v>
      </c>
      <c r="H413" s="27">
        <v>1.46</v>
      </c>
      <c r="I413" s="27">
        <v>8.44</v>
      </c>
      <c r="J413" s="27">
        <v>4.1100000000000003</v>
      </c>
      <c r="K413" s="27">
        <v>3.04</v>
      </c>
      <c r="L413" s="27">
        <v>0.74</v>
      </c>
      <c r="M413" s="27">
        <v>0.01</v>
      </c>
      <c r="N413" s="27">
        <v>2.7</v>
      </c>
      <c r="O413" s="27">
        <v>3.01</v>
      </c>
      <c r="P413" s="27">
        <v>4.22</v>
      </c>
      <c r="Q413" s="27">
        <v>4.22</v>
      </c>
      <c r="R413" s="27">
        <v>5.65</v>
      </c>
      <c r="S413" s="27">
        <v>6.02</v>
      </c>
      <c r="T413" s="27">
        <v>7.57</v>
      </c>
      <c r="U413" s="27">
        <v>8.58</v>
      </c>
      <c r="V413" s="27">
        <v>6.17</v>
      </c>
      <c r="W413" s="27">
        <v>3.89</v>
      </c>
      <c r="X413" s="27">
        <v>1.62</v>
      </c>
      <c r="Y413" s="27">
        <v>1.85</v>
      </c>
    </row>
    <row r="414" spans="1:25" x14ac:dyDescent="0.2">
      <c r="A414" s="35">
        <v>30</v>
      </c>
      <c r="B414" s="27">
        <v>1.2</v>
      </c>
      <c r="C414" s="27">
        <v>2.0099999999999998</v>
      </c>
      <c r="D414" s="27">
        <v>3.2</v>
      </c>
      <c r="E414" s="27">
        <v>3.52</v>
      </c>
      <c r="F414" s="27">
        <v>3.5</v>
      </c>
      <c r="G414" s="27">
        <v>4.58</v>
      </c>
      <c r="H414" s="27">
        <v>3.33</v>
      </c>
      <c r="I414" s="27">
        <v>1.85</v>
      </c>
      <c r="J414" s="27">
        <v>3.01</v>
      </c>
      <c r="K414" s="27">
        <v>2.78</v>
      </c>
      <c r="L414" s="27">
        <v>0.01</v>
      </c>
      <c r="M414" s="27">
        <v>0</v>
      </c>
      <c r="N414" s="27">
        <v>0.03</v>
      </c>
      <c r="O414" s="27">
        <v>0.45</v>
      </c>
      <c r="P414" s="27">
        <v>1.06</v>
      </c>
      <c r="Q414" s="27">
        <v>1.93</v>
      </c>
      <c r="R414" s="27">
        <v>1.55</v>
      </c>
      <c r="S414" s="27">
        <v>1.99</v>
      </c>
      <c r="T414" s="27">
        <v>3.56</v>
      </c>
      <c r="U414" s="27">
        <v>5.58</v>
      </c>
      <c r="V414" s="27">
        <v>3.76</v>
      </c>
      <c r="W414" s="27">
        <v>0</v>
      </c>
      <c r="X414" s="27">
        <v>0</v>
      </c>
      <c r="Y414" s="27">
        <v>1.1000000000000001</v>
      </c>
    </row>
    <row r="415" spans="1:25" x14ac:dyDescent="0.2">
      <c r="A415" s="35">
        <v>31</v>
      </c>
      <c r="B415" s="27">
        <v>0</v>
      </c>
      <c r="C415" s="27">
        <v>0</v>
      </c>
      <c r="D415" s="27">
        <v>0</v>
      </c>
      <c r="E415" s="27">
        <v>1.19</v>
      </c>
      <c r="F415" s="27">
        <v>1.47</v>
      </c>
      <c r="G415" s="27">
        <v>0.25</v>
      </c>
      <c r="H415" s="27">
        <v>2.23</v>
      </c>
      <c r="I415" s="27">
        <v>2.2200000000000002</v>
      </c>
      <c r="J415" s="27">
        <v>3.21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5.0999999999999996</v>
      </c>
      <c r="U415" s="27">
        <v>7.59</v>
      </c>
      <c r="V415" s="27">
        <v>4.45</v>
      </c>
      <c r="W415" s="27">
        <v>7.0000000000000007E-2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1" t="s">
        <v>142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1:25" ht="3" customHeight="1" x14ac:dyDescent="0.2"/>
    <row r="419" spans="1:25" x14ac:dyDescent="0.2">
      <c r="A419" s="109" t="s">
        <v>14</v>
      </c>
      <c r="B419" s="110" t="s">
        <v>132</v>
      </c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1:25" ht="22.5" x14ac:dyDescent="0.2">
      <c r="A420" s="109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5">
        <v>1</v>
      </c>
      <c r="B421" s="27">
        <v>12.52</v>
      </c>
      <c r="C421" s="27">
        <v>19.52</v>
      </c>
      <c r="D421" s="27">
        <v>17.829999999999998</v>
      </c>
      <c r="E421" s="27">
        <v>12.6</v>
      </c>
      <c r="F421" s="27">
        <v>6.37</v>
      </c>
      <c r="G421" s="27">
        <v>5.77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0.28999999999999998</v>
      </c>
      <c r="O421" s="27">
        <v>0.03</v>
      </c>
      <c r="P421" s="27">
        <v>5.69</v>
      </c>
      <c r="Q421" s="27">
        <v>6.63</v>
      </c>
      <c r="R421" s="27">
        <v>18.420000000000002</v>
      </c>
      <c r="S421" s="27">
        <v>7.73</v>
      </c>
      <c r="T421" s="27">
        <v>9.6300000000000008</v>
      </c>
      <c r="U421" s="27">
        <v>2.87</v>
      </c>
      <c r="V421" s="27">
        <v>25.18</v>
      </c>
      <c r="W421" s="27">
        <v>23.73</v>
      </c>
      <c r="X421" s="27">
        <v>19.059999999999999</v>
      </c>
      <c r="Y421" s="27">
        <v>25.43</v>
      </c>
    </row>
    <row r="422" spans="1:25" x14ac:dyDescent="0.2">
      <c r="A422" s="35">
        <v>2</v>
      </c>
      <c r="B422" s="27">
        <v>13.66</v>
      </c>
      <c r="C422" s="27">
        <v>3.32</v>
      </c>
      <c r="D422" s="27">
        <v>3.94</v>
      </c>
      <c r="E422" s="27">
        <v>6.17</v>
      </c>
      <c r="F422" s="27">
        <v>6.47</v>
      </c>
      <c r="G422" s="27">
        <v>3.18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6.79</v>
      </c>
      <c r="Q422" s="27">
        <v>7.23</v>
      </c>
      <c r="R422" s="27">
        <v>17.18</v>
      </c>
      <c r="S422" s="27">
        <v>14.49</v>
      </c>
      <c r="T422" s="27">
        <v>10.43</v>
      </c>
      <c r="U422" s="27">
        <v>7.97</v>
      </c>
      <c r="V422" s="27">
        <v>14.36</v>
      </c>
      <c r="W422" s="27">
        <v>18.72</v>
      </c>
      <c r="X422" s="27">
        <v>13.79</v>
      </c>
      <c r="Y422" s="27">
        <v>12.35</v>
      </c>
    </row>
    <row r="423" spans="1:25" x14ac:dyDescent="0.2">
      <c r="A423" s="35">
        <v>3</v>
      </c>
      <c r="B423" s="27">
        <v>15.15</v>
      </c>
      <c r="C423" s="27">
        <v>12.22</v>
      </c>
      <c r="D423" s="27">
        <v>25.57</v>
      </c>
      <c r="E423" s="27">
        <v>12.36</v>
      </c>
      <c r="F423" s="27">
        <v>13.09</v>
      </c>
      <c r="G423" s="27">
        <v>5.74</v>
      </c>
      <c r="H423" s="27">
        <v>0</v>
      </c>
      <c r="I423" s="27">
        <v>0</v>
      </c>
      <c r="J423" s="27">
        <v>0.7</v>
      </c>
      <c r="K423" s="27">
        <v>12.83</v>
      </c>
      <c r="L423" s="27">
        <v>21.05</v>
      </c>
      <c r="M423" s="27">
        <v>22.32</v>
      </c>
      <c r="N423" s="27">
        <v>18.87</v>
      </c>
      <c r="O423" s="27">
        <v>19.03</v>
      </c>
      <c r="P423" s="27">
        <v>21.71</v>
      </c>
      <c r="Q423" s="27">
        <v>18.63</v>
      </c>
      <c r="R423" s="27">
        <v>19.579999999999998</v>
      </c>
      <c r="S423" s="27">
        <v>9.73</v>
      </c>
      <c r="T423" s="27">
        <v>0</v>
      </c>
      <c r="U423" s="27">
        <v>0</v>
      </c>
      <c r="V423" s="27">
        <v>18.399999999999999</v>
      </c>
      <c r="W423" s="27">
        <v>44.06</v>
      </c>
      <c r="X423" s="27">
        <v>28.89</v>
      </c>
      <c r="Y423" s="27">
        <v>121.04</v>
      </c>
    </row>
    <row r="424" spans="1:25" x14ac:dyDescent="0.2">
      <c r="A424" s="35">
        <v>4</v>
      </c>
      <c r="B424" s="27">
        <v>35.83</v>
      </c>
      <c r="C424" s="27">
        <v>31.69</v>
      </c>
      <c r="D424" s="27">
        <v>32.57</v>
      </c>
      <c r="E424" s="27">
        <v>31.77</v>
      </c>
      <c r="F424" s="27">
        <v>10.19</v>
      </c>
      <c r="G424" s="27">
        <v>3.38</v>
      </c>
      <c r="H424" s="27">
        <v>0</v>
      </c>
      <c r="I424" s="27">
        <v>0</v>
      </c>
      <c r="J424" s="27">
        <v>0</v>
      </c>
      <c r="K424" s="27">
        <v>0</v>
      </c>
      <c r="L424" s="27">
        <v>3.56</v>
      </c>
      <c r="M424" s="27">
        <v>5.45</v>
      </c>
      <c r="N424" s="27">
        <v>6.22</v>
      </c>
      <c r="O424" s="27">
        <v>7.61</v>
      </c>
      <c r="P424" s="27">
        <v>17.899999999999999</v>
      </c>
      <c r="Q424" s="27">
        <v>11.5</v>
      </c>
      <c r="R424" s="27">
        <v>11.76</v>
      </c>
      <c r="S424" s="27">
        <v>5.9</v>
      </c>
      <c r="T424" s="27">
        <v>0</v>
      </c>
      <c r="U424" s="27">
        <v>1.31</v>
      </c>
      <c r="V424" s="27">
        <v>7.47</v>
      </c>
      <c r="W424" s="27">
        <v>10.71</v>
      </c>
      <c r="X424" s="27">
        <v>20.09</v>
      </c>
      <c r="Y424" s="27">
        <v>42.96</v>
      </c>
    </row>
    <row r="425" spans="1:25" x14ac:dyDescent="0.2">
      <c r="A425" s="35">
        <v>5</v>
      </c>
      <c r="B425" s="27">
        <v>11.04</v>
      </c>
      <c r="C425" s="27">
        <v>12.67</v>
      </c>
      <c r="D425" s="27">
        <v>8.26</v>
      </c>
      <c r="E425" s="27">
        <v>6.35</v>
      </c>
      <c r="F425" s="27">
        <v>3.65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7.18</v>
      </c>
      <c r="M425" s="27">
        <v>7.27</v>
      </c>
      <c r="N425" s="27">
        <v>3.26</v>
      </c>
      <c r="O425" s="27">
        <v>6.09</v>
      </c>
      <c r="P425" s="27">
        <v>5.35</v>
      </c>
      <c r="Q425" s="27">
        <v>8.39</v>
      </c>
      <c r="R425" s="27">
        <v>9.44</v>
      </c>
      <c r="S425" s="27">
        <v>1.32</v>
      </c>
      <c r="T425" s="27">
        <v>0.75</v>
      </c>
      <c r="U425" s="27">
        <v>0</v>
      </c>
      <c r="V425" s="27">
        <v>10.39</v>
      </c>
      <c r="W425" s="27">
        <v>13.64</v>
      </c>
      <c r="X425" s="27">
        <v>19.84</v>
      </c>
      <c r="Y425" s="27">
        <v>4.95</v>
      </c>
    </row>
    <row r="426" spans="1:25" x14ac:dyDescent="0.2">
      <c r="A426" s="35">
        <v>6</v>
      </c>
      <c r="B426" s="27">
        <v>24.19</v>
      </c>
      <c r="C426" s="27">
        <v>24.9</v>
      </c>
      <c r="D426" s="27">
        <v>23.33</v>
      </c>
      <c r="E426" s="27">
        <v>21.86</v>
      </c>
      <c r="F426" s="27">
        <v>7.61</v>
      </c>
      <c r="G426" s="27">
        <v>0</v>
      </c>
      <c r="H426" s="27">
        <v>0</v>
      </c>
      <c r="I426" s="27">
        <v>0</v>
      </c>
      <c r="J426" s="27">
        <v>0</v>
      </c>
      <c r="K426" s="27">
        <v>9.64</v>
      </c>
      <c r="L426" s="27">
        <v>11.18</v>
      </c>
      <c r="M426" s="27">
        <v>3.5</v>
      </c>
      <c r="N426" s="27">
        <v>5.86</v>
      </c>
      <c r="O426" s="27">
        <v>5.86</v>
      </c>
      <c r="P426" s="27">
        <v>7.33</v>
      </c>
      <c r="Q426" s="27">
        <v>5.93</v>
      </c>
      <c r="R426" s="27">
        <v>5.83</v>
      </c>
      <c r="S426" s="27">
        <v>1.92</v>
      </c>
      <c r="T426" s="27">
        <v>0</v>
      </c>
      <c r="U426" s="27">
        <v>0</v>
      </c>
      <c r="V426" s="27">
        <v>8.3699999999999992</v>
      </c>
      <c r="W426" s="27">
        <v>8.9700000000000006</v>
      </c>
      <c r="X426" s="27">
        <v>28</v>
      </c>
      <c r="Y426" s="27">
        <v>19.079999999999998</v>
      </c>
    </row>
    <row r="427" spans="1:25" x14ac:dyDescent="0.2">
      <c r="A427" s="35">
        <v>7</v>
      </c>
      <c r="B427" s="27">
        <v>6.91</v>
      </c>
      <c r="C427" s="27">
        <v>4.78</v>
      </c>
      <c r="D427" s="27">
        <v>4.4400000000000004</v>
      </c>
      <c r="E427" s="27">
        <v>5.84</v>
      </c>
      <c r="F427" s="27">
        <v>7.28</v>
      </c>
      <c r="G427" s="27">
        <v>0</v>
      </c>
      <c r="H427" s="27">
        <v>0</v>
      </c>
      <c r="I427" s="27">
        <v>0</v>
      </c>
      <c r="J427" s="27">
        <v>0</v>
      </c>
      <c r="K427" s="27">
        <v>15.27</v>
      </c>
      <c r="L427" s="27">
        <v>21.09</v>
      </c>
      <c r="M427" s="27">
        <v>17.52</v>
      </c>
      <c r="N427" s="27">
        <v>13.25</v>
      </c>
      <c r="O427" s="27">
        <v>16.11</v>
      </c>
      <c r="P427" s="27">
        <v>26.66</v>
      </c>
      <c r="Q427" s="27">
        <v>22.63</v>
      </c>
      <c r="R427" s="27">
        <v>32.619999999999997</v>
      </c>
      <c r="S427" s="27">
        <v>29.75</v>
      </c>
      <c r="T427" s="27">
        <v>30.34</v>
      </c>
      <c r="U427" s="27">
        <v>6.29</v>
      </c>
      <c r="V427" s="27">
        <v>23.97</v>
      </c>
      <c r="W427" s="27">
        <v>30.89</v>
      </c>
      <c r="X427" s="27">
        <v>55.9</v>
      </c>
      <c r="Y427" s="27">
        <v>53.36</v>
      </c>
    </row>
    <row r="428" spans="1:25" x14ac:dyDescent="0.2">
      <c r="A428" s="35">
        <v>8</v>
      </c>
      <c r="B428" s="27">
        <v>8.42</v>
      </c>
      <c r="C428" s="27">
        <v>2.76</v>
      </c>
      <c r="D428" s="27">
        <v>1.59</v>
      </c>
      <c r="E428" s="27">
        <v>0</v>
      </c>
      <c r="F428" s="27">
        <v>0</v>
      </c>
      <c r="G428" s="27">
        <v>0</v>
      </c>
      <c r="H428" s="27">
        <v>0</v>
      </c>
      <c r="I428" s="27">
        <v>1.07</v>
      </c>
      <c r="J428" s="27">
        <v>0</v>
      </c>
      <c r="K428" s="27">
        <v>5.34</v>
      </c>
      <c r="L428" s="27">
        <v>6.74</v>
      </c>
      <c r="M428" s="27">
        <v>9.99</v>
      </c>
      <c r="N428" s="27">
        <v>9.69</v>
      </c>
      <c r="O428" s="27">
        <v>10.9</v>
      </c>
      <c r="P428" s="27">
        <v>16.38</v>
      </c>
      <c r="Q428" s="27">
        <v>13.55</v>
      </c>
      <c r="R428" s="27">
        <v>16.05</v>
      </c>
      <c r="S428" s="27">
        <v>12.76</v>
      </c>
      <c r="T428" s="27">
        <v>14.31</v>
      </c>
      <c r="U428" s="27">
        <v>2.9</v>
      </c>
      <c r="V428" s="27">
        <v>15.88</v>
      </c>
      <c r="W428" s="27">
        <v>36.590000000000003</v>
      </c>
      <c r="X428" s="27">
        <v>22.36</v>
      </c>
      <c r="Y428" s="27">
        <v>27.84</v>
      </c>
    </row>
    <row r="429" spans="1:25" x14ac:dyDescent="0.2">
      <c r="A429" s="35">
        <v>9</v>
      </c>
      <c r="B429" s="27">
        <v>8.5500000000000007</v>
      </c>
      <c r="C429" s="27">
        <v>4.33</v>
      </c>
      <c r="D429" s="27">
        <v>1.58</v>
      </c>
      <c r="E429" s="27">
        <v>0.12</v>
      </c>
      <c r="F429" s="27">
        <v>0.23</v>
      </c>
      <c r="G429" s="27">
        <v>0</v>
      </c>
      <c r="H429" s="27">
        <v>5.7</v>
      </c>
      <c r="I429" s="27">
        <v>6.58</v>
      </c>
      <c r="J429" s="27">
        <v>3.25</v>
      </c>
      <c r="K429" s="27">
        <v>7.79</v>
      </c>
      <c r="L429" s="27">
        <v>11.37</v>
      </c>
      <c r="M429" s="27">
        <v>12.67</v>
      </c>
      <c r="N429" s="27">
        <v>15.31</v>
      </c>
      <c r="O429" s="27">
        <v>14.7</v>
      </c>
      <c r="P429" s="27">
        <v>10.77</v>
      </c>
      <c r="Q429" s="27">
        <v>10.27</v>
      </c>
      <c r="R429" s="27">
        <v>9.8000000000000007</v>
      </c>
      <c r="S429" s="27">
        <v>8.84</v>
      </c>
      <c r="T429" s="27">
        <v>7.81</v>
      </c>
      <c r="U429" s="27">
        <v>4.01</v>
      </c>
      <c r="V429" s="27">
        <v>14.82</v>
      </c>
      <c r="W429" s="27">
        <v>22.62</v>
      </c>
      <c r="X429" s="27">
        <v>4.24</v>
      </c>
      <c r="Y429" s="27">
        <v>2.2000000000000002</v>
      </c>
    </row>
    <row r="430" spans="1:25" x14ac:dyDescent="0.2">
      <c r="A430" s="35">
        <v>10</v>
      </c>
      <c r="B430" s="27">
        <v>19.91</v>
      </c>
      <c r="C430" s="27">
        <v>21.87</v>
      </c>
      <c r="D430" s="27">
        <v>34.81</v>
      </c>
      <c r="E430" s="27">
        <v>35.51</v>
      </c>
      <c r="F430" s="27">
        <v>102.17</v>
      </c>
      <c r="G430" s="27">
        <v>32.46</v>
      </c>
      <c r="H430" s="27">
        <v>11.79</v>
      </c>
      <c r="I430" s="27">
        <v>11.83</v>
      </c>
      <c r="J430" s="27">
        <v>0.77</v>
      </c>
      <c r="K430" s="27">
        <v>4.91</v>
      </c>
      <c r="L430" s="27">
        <v>3.02</v>
      </c>
      <c r="M430" s="27">
        <v>5.08</v>
      </c>
      <c r="N430" s="27">
        <v>0</v>
      </c>
      <c r="O430" s="27">
        <v>0.02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11.62</v>
      </c>
      <c r="W430" s="27">
        <v>7.08</v>
      </c>
      <c r="X430" s="27">
        <v>11.07</v>
      </c>
      <c r="Y430" s="27">
        <v>11.27</v>
      </c>
    </row>
    <row r="431" spans="1:25" x14ac:dyDescent="0.2">
      <c r="A431" s="35">
        <v>11</v>
      </c>
      <c r="B431" s="27">
        <v>24.34</v>
      </c>
      <c r="C431" s="27">
        <v>10.84</v>
      </c>
      <c r="D431" s="27">
        <v>6.22</v>
      </c>
      <c r="E431" s="27">
        <v>4.63</v>
      </c>
      <c r="F431" s="27">
        <v>6.63</v>
      </c>
      <c r="G431" s="27">
        <v>0</v>
      </c>
      <c r="H431" s="27">
        <v>0</v>
      </c>
      <c r="I431" s="27">
        <v>0</v>
      </c>
      <c r="J431" s="27">
        <v>0</v>
      </c>
      <c r="K431" s="27">
        <v>21.6</v>
      </c>
      <c r="L431" s="27">
        <v>22.91</v>
      </c>
      <c r="M431" s="27">
        <v>24.91</v>
      </c>
      <c r="N431" s="27">
        <v>14.81</v>
      </c>
      <c r="O431" s="27">
        <v>17.5</v>
      </c>
      <c r="P431" s="27">
        <v>20.07</v>
      </c>
      <c r="Q431" s="27">
        <v>15.62</v>
      </c>
      <c r="R431" s="27">
        <v>13.63</v>
      </c>
      <c r="S431" s="27">
        <v>8.6199999999999992</v>
      </c>
      <c r="T431" s="27">
        <v>0</v>
      </c>
      <c r="U431" s="27">
        <v>0</v>
      </c>
      <c r="V431" s="27">
        <v>0</v>
      </c>
      <c r="W431" s="27">
        <v>18.23</v>
      </c>
      <c r="X431" s="27">
        <v>25.21</v>
      </c>
      <c r="Y431" s="27">
        <v>22.97</v>
      </c>
    </row>
    <row r="432" spans="1:25" x14ac:dyDescent="0.2">
      <c r="A432" s="35">
        <v>12</v>
      </c>
      <c r="B432" s="27">
        <v>25.82</v>
      </c>
      <c r="C432" s="27">
        <v>15.55</v>
      </c>
      <c r="D432" s="27">
        <v>16.77</v>
      </c>
      <c r="E432" s="27">
        <v>15.73</v>
      </c>
      <c r="F432" s="27">
        <v>1.99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5.81</v>
      </c>
      <c r="M432" s="27">
        <v>16.7</v>
      </c>
      <c r="N432" s="27">
        <v>4.7699999999999996</v>
      </c>
      <c r="O432" s="27">
        <v>7.9</v>
      </c>
      <c r="P432" s="27">
        <v>8.75</v>
      </c>
      <c r="Q432" s="27">
        <v>6.53</v>
      </c>
      <c r="R432" s="27">
        <v>6.25</v>
      </c>
      <c r="S432" s="27">
        <v>1.08</v>
      </c>
      <c r="T432" s="27">
        <v>0</v>
      </c>
      <c r="U432" s="27">
        <v>0</v>
      </c>
      <c r="V432" s="27">
        <v>11.16</v>
      </c>
      <c r="W432" s="27">
        <v>15.08</v>
      </c>
      <c r="X432" s="27">
        <v>27.6</v>
      </c>
      <c r="Y432" s="27">
        <v>32.54</v>
      </c>
    </row>
    <row r="433" spans="1:25" x14ac:dyDescent="0.2">
      <c r="A433" s="35">
        <v>13</v>
      </c>
      <c r="B433" s="27">
        <v>24.33</v>
      </c>
      <c r="C433" s="27">
        <v>12.92</v>
      </c>
      <c r="D433" s="27">
        <v>12.8</v>
      </c>
      <c r="E433" s="27">
        <v>11.54</v>
      </c>
      <c r="F433" s="27">
        <v>9.69</v>
      </c>
      <c r="G433" s="27">
        <v>0</v>
      </c>
      <c r="H433" s="27">
        <v>0</v>
      </c>
      <c r="I433" s="27">
        <v>0</v>
      </c>
      <c r="J433" s="27">
        <v>0</v>
      </c>
      <c r="K433" s="27">
        <v>8.6199999999999992</v>
      </c>
      <c r="L433" s="27">
        <v>16.690000000000001</v>
      </c>
      <c r="M433" s="27">
        <v>17.149999999999999</v>
      </c>
      <c r="N433" s="27">
        <v>12.08</v>
      </c>
      <c r="O433" s="27">
        <v>14.24</v>
      </c>
      <c r="P433" s="27">
        <v>17.34</v>
      </c>
      <c r="Q433" s="27">
        <v>15.85</v>
      </c>
      <c r="R433" s="27">
        <v>18.059999999999999</v>
      </c>
      <c r="S433" s="27">
        <v>15.02</v>
      </c>
      <c r="T433" s="27">
        <v>5.71</v>
      </c>
      <c r="U433" s="27">
        <v>0</v>
      </c>
      <c r="V433" s="27">
        <v>14.88</v>
      </c>
      <c r="W433" s="27">
        <v>26.07</v>
      </c>
      <c r="X433" s="27">
        <v>26.51</v>
      </c>
      <c r="Y433" s="27">
        <v>25.86</v>
      </c>
    </row>
    <row r="434" spans="1:25" x14ac:dyDescent="0.2">
      <c r="A434" s="35">
        <v>14</v>
      </c>
      <c r="B434" s="27">
        <v>19.75</v>
      </c>
      <c r="C434" s="27">
        <v>18.2</v>
      </c>
      <c r="D434" s="27">
        <v>14.93</v>
      </c>
      <c r="E434" s="27">
        <v>12.34</v>
      </c>
      <c r="F434" s="27">
        <v>13.72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11.48</v>
      </c>
      <c r="M434" s="27">
        <v>10.17</v>
      </c>
      <c r="N434" s="27">
        <v>7.99</v>
      </c>
      <c r="O434" s="27">
        <v>5.32</v>
      </c>
      <c r="P434" s="27">
        <v>10.06</v>
      </c>
      <c r="Q434" s="27">
        <v>9.58</v>
      </c>
      <c r="R434" s="27">
        <v>11.44</v>
      </c>
      <c r="S434" s="27">
        <v>9.89</v>
      </c>
      <c r="T434" s="27">
        <v>1.47</v>
      </c>
      <c r="U434" s="27">
        <v>0</v>
      </c>
      <c r="V434" s="27">
        <v>3.72</v>
      </c>
      <c r="W434" s="27">
        <v>11.94</v>
      </c>
      <c r="X434" s="27">
        <v>10.09</v>
      </c>
      <c r="Y434" s="27">
        <v>4.3499999999999996</v>
      </c>
    </row>
    <row r="435" spans="1:25" x14ac:dyDescent="0.2">
      <c r="A435" s="35">
        <v>15</v>
      </c>
      <c r="B435" s="27">
        <v>4.4800000000000004</v>
      </c>
      <c r="C435" s="27">
        <v>9.64</v>
      </c>
      <c r="D435" s="27">
        <v>1.61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1.79</v>
      </c>
      <c r="M435" s="27">
        <v>4.18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24.06</v>
      </c>
    </row>
    <row r="436" spans="1:25" x14ac:dyDescent="0.2">
      <c r="A436" s="35">
        <v>16</v>
      </c>
      <c r="B436" s="27">
        <v>5.18</v>
      </c>
      <c r="C436" s="27">
        <v>0.08</v>
      </c>
      <c r="D436" s="27">
        <v>0</v>
      </c>
      <c r="E436" s="27">
        <v>0</v>
      </c>
      <c r="F436" s="27">
        <v>10.1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0.83</v>
      </c>
      <c r="M436" s="27">
        <v>2.34</v>
      </c>
      <c r="N436" s="27">
        <v>2.09</v>
      </c>
      <c r="O436" s="27">
        <v>1.96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4.71</v>
      </c>
      <c r="X436" s="27">
        <v>11.39</v>
      </c>
      <c r="Y436" s="27">
        <v>16.170000000000002</v>
      </c>
    </row>
    <row r="437" spans="1:25" x14ac:dyDescent="0.2">
      <c r="A437" s="35">
        <v>17</v>
      </c>
      <c r="B437" s="27">
        <v>19.100000000000001</v>
      </c>
      <c r="C437" s="27">
        <v>2</v>
      </c>
      <c r="D437" s="27">
        <v>0</v>
      </c>
      <c r="E437" s="27">
        <v>0</v>
      </c>
      <c r="F437" s="27">
        <v>6.89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1.47</v>
      </c>
      <c r="M437" s="27">
        <v>1.86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9.91</v>
      </c>
      <c r="X437" s="27">
        <v>26.47</v>
      </c>
      <c r="Y437" s="27">
        <v>24.22</v>
      </c>
    </row>
    <row r="438" spans="1:25" x14ac:dyDescent="0.2">
      <c r="A438" s="35">
        <v>18</v>
      </c>
      <c r="B438" s="27">
        <v>123.4</v>
      </c>
      <c r="C438" s="27">
        <v>106.19</v>
      </c>
      <c r="D438" s="27">
        <v>73.97</v>
      </c>
      <c r="E438" s="27">
        <v>58.02</v>
      </c>
      <c r="F438" s="27">
        <v>23.36</v>
      </c>
      <c r="G438" s="27">
        <v>13.27</v>
      </c>
      <c r="H438" s="27">
        <v>33.1</v>
      </c>
      <c r="I438" s="27">
        <v>47.52</v>
      </c>
      <c r="J438" s="27">
        <v>0</v>
      </c>
      <c r="K438" s="27">
        <v>0</v>
      </c>
      <c r="L438" s="27">
        <v>13.29</v>
      </c>
      <c r="M438" s="27">
        <v>18.739999999999998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5.03</v>
      </c>
      <c r="U438" s="27">
        <v>1.7</v>
      </c>
      <c r="V438" s="27">
        <v>9.1199999999999992</v>
      </c>
      <c r="W438" s="27">
        <v>16.850000000000001</v>
      </c>
      <c r="X438" s="27">
        <v>49.48</v>
      </c>
      <c r="Y438" s="27">
        <v>48.98</v>
      </c>
    </row>
    <row r="439" spans="1:25" x14ac:dyDescent="0.2">
      <c r="A439" s="35">
        <v>19</v>
      </c>
      <c r="B439" s="27">
        <v>116.71</v>
      </c>
      <c r="C439" s="27">
        <v>99.73</v>
      </c>
      <c r="D439" s="27">
        <v>2.97</v>
      </c>
      <c r="E439" s="27">
        <v>0.55000000000000004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0.42</v>
      </c>
      <c r="M439" s="27">
        <v>0.49</v>
      </c>
      <c r="N439" s="27">
        <v>4.68</v>
      </c>
      <c r="O439" s="27">
        <v>8.06</v>
      </c>
      <c r="P439" s="27">
        <v>7.87</v>
      </c>
      <c r="Q439" s="27">
        <v>7.25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40.71</v>
      </c>
      <c r="Y439" s="27">
        <v>35.74</v>
      </c>
    </row>
    <row r="440" spans="1:25" x14ac:dyDescent="0.2">
      <c r="A440" s="35">
        <v>20</v>
      </c>
      <c r="B440" s="27">
        <v>16.489999999999998</v>
      </c>
      <c r="C440" s="27">
        <v>5.98</v>
      </c>
      <c r="D440" s="27">
        <v>2.2400000000000002</v>
      </c>
      <c r="E440" s="27">
        <v>0.01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0.03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16.399999999999999</v>
      </c>
      <c r="X440" s="27">
        <v>19.66</v>
      </c>
      <c r="Y440" s="27">
        <v>21.48</v>
      </c>
    </row>
    <row r="441" spans="1:25" x14ac:dyDescent="0.2">
      <c r="A441" s="35">
        <v>21</v>
      </c>
      <c r="B441" s="27">
        <v>12.08</v>
      </c>
      <c r="C441" s="27">
        <v>5.13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3.39</v>
      </c>
      <c r="M441" s="27">
        <v>5.44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14.37</v>
      </c>
      <c r="X441" s="27">
        <v>34.380000000000003</v>
      </c>
      <c r="Y441" s="27">
        <v>41.93</v>
      </c>
    </row>
    <row r="442" spans="1:25" x14ac:dyDescent="0.2">
      <c r="A442" s="35">
        <v>22</v>
      </c>
      <c r="B442" s="27">
        <v>4.04</v>
      </c>
      <c r="C442" s="27">
        <v>13.27</v>
      </c>
      <c r="D442" s="27">
        <v>8.83</v>
      </c>
      <c r="E442" s="27">
        <v>12.79</v>
      </c>
      <c r="F442" s="27">
        <v>0</v>
      </c>
      <c r="G442" s="27">
        <v>0</v>
      </c>
      <c r="H442" s="27">
        <v>5.89</v>
      </c>
      <c r="I442" s="27">
        <v>0</v>
      </c>
      <c r="J442" s="27">
        <v>0</v>
      </c>
      <c r="K442" s="27">
        <v>0</v>
      </c>
      <c r="L442" s="27">
        <v>5.41</v>
      </c>
      <c r="M442" s="27">
        <v>8.5</v>
      </c>
      <c r="N442" s="27">
        <v>4.43</v>
      </c>
      <c r="O442" s="27">
        <v>4.1100000000000003</v>
      </c>
      <c r="P442" s="27">
        <v>2.85</v>
      </c>
      <c r="Q442" s="27">
        <v>2.2200000000000002</v>
      </c>
      <c r="R442" s="27">
        <v>10.41</v>
      </c>
      <c r="S442" s="27">
        <v>11.39</v>
      </c>
      <c r="T442" s="27">
        <v>7.3</v>
      </c>
      <c r="U442" s="27">
        <v>0</v>
      </c>
      <c r="V442" s="27">
        <v>19.66</v>
      </c>
      <c r="W442" s="27">
        <v>15.79</v>
      </c>
      <c r="X442" s="27">
        <v>55.32</v>
      </c>
      <c r="Y442" s="27">
        <v>56.2</v>
      </c>
    </row>
    <row r="443" spans="1:25" x14ac:dyDescent="0.2">
      <c r="A443" s="35">
        <v>23</v>
      </c>
      <c r="B443" s="27">
        <v>2.9</v>
      </c>
      <c r="C443" s="27">
        <v>0.01</v>
      </c>
      <c r="D443" s="27">
        <v>0</v>
      </c>
      <c r="E443" s="27">
        <v>2.2200000000000002</v>
      </c>
      <c r="F443" s="27">
        <v>0</v>
      </c>
      <c r="G443" s="27">
        <v>0</v>
      </c>
      <c r="H443" s="27">
        <v>1.49</v>
      </c>
      <c r="I443" s="27">
        <v>0</v>
      </c>
      <c r="J443" s="27">
        <v>0</v>
      </c>
      <c r="K443" s="27">
        <v>4.41</v>
      </c>
      <c r="L443" s="27">
        <v>1.32</v>
      </c>
      <c r="M443" s="27">
        <v>0.03</v>
      </c>
      <c r="N443" s="27">
        <v>0</v>
      </c>
      <c r="O443" s="27">
        <v>0.02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8.99</v>
      </c>
      <c r="W443" s="27">
        <v>12.97</v>
      </c>
      <c r="X443" s="27">
        <v>38.26</v>
      </c>
      <c r="Y443" s="27">
        <v>51.42</v>
      </c>
    </row>
    <row r="444" spans="1:25" x14ac:dyDescent="0.2">
      <c r="A444" s="35">
        <v>24</v>
      </c>
      <c r="B444" s="27">
        <v>24.61</v>
      </c>
      <c r="C444" s="27">
        <v>20.09</v>
      </c>
      <c r="D444" s="27">
        <v>24.7</v>
      </c>
      <c r="E444" s="27">
        <v>22.74</v>
      </c>
      <c r="F444" s="27">
        <v>14.24</v>
      </c>
      <c r="G444" s="27">
        <v>0</v>
      </c>
      <c r="H444" s="27">
        <v>0</v>
      </c>
      <c r="I444" s="27">
        <v>0</v>
      </c>
      <c r="J444" s="27">
        <v>0</v>
      </c>
      <c r="K444" s="27">
        <v>36.82</v>
      </c>
      <c r="L444" s="27">
        <v>69.31</v>
      </c>
      <c r="M444" s="27">
        <v>58.84</v>
      </c>
      <c r="N444" s="27">
        <v>40.840000000000003</v>
      </c>
      <c r="O444" s="27">
        <v>65.459999999999994</v>
      </c>
      <c r="P444" s="27">
        <v>53.96</v>
      </c>
      <c r="Q444" s="27">
        <v>39.630000000000003</v>
      </c>
      <c r="R444" s="27">
        <v>42.53</v>
      </c>
      <c r="S444" s="27">
        <v>35.15</v>
      </c>
      <c r="T444" s="27">
        <v>29.84</v>
      </c>
      <c r="U444" s="27">
        <v>23.43</v>
      </c>
      <c r="V444" s="27">
        <v>78.73</v>
      </c>
      <c r="W444" s="27">
        <v>92.61</v>
      </c>
      <c r="X444" s="27">
        <v>49.5</v>
      </c>
      <c r="Y444" s="27">
        <v>30.03</v>
      </c>
    </row>
    <row r="445" spans="1:25" x14ac:dyDescent="0.2">
      <c r="A445" s="35">
        <v>25</v>
      </c>
      <c r="B445" s="27">
        <v>12.82</v>
      </c>
      <c r="C445" s="27">
        <v>22.37</v>
      </c>
      <c r="D445" s="27">
        <v>20.57</v>
      </c>
      <c r="E445" s="27">
        <v>13.59</v>
      </c>
      <c r="F445" s="27">
        <v>16.600000000000001</v>
      </c>
      <c r="G445" s="27">
        <v>5.36</v>
      </c>
      <c r="H445" s="27">
        <v>1.18</v>
      </c>
      <c r="I445" s="27">
        <v>1.52</v>
      </c>
      <c r="J445" s="27">
        <v>5.0199999999999996</v>
      </c>
      <c r="K445" s="27">
        <v>21.98</v>
      </c>
      <c r="L445" s="27">
        <v>30.68</v>
      </c>
      <c r="M445" s="27">
        <v>32.06</v>
      </c>
      <c r="N445" s="27">
        <v>24.63</v>
      </c>
      <c r="O445" s="27">
        <v>24.57</v>
      </c>
      <c r="P445" s="27">
        <v>32.119999999999997</v>
      </c>
      <c r="Q445" s="27">
        <v>22.16</v>
      </c>
      <c r="R445" s="27">
        <v>25.26</v>
      </c>
      <c r="S445" s="27">
        <v>29.07</v>
      </c>
      <c r="T445" s="27">
        <v>28.86</v>
      </c>
      <c r="U445" s="27">
        <v>7.74</v>
      </c>
      <c r="V445" s="27">
        <v>25.73</v>
      </c>
      <c r="W445" s="27">
        <v>43.67</v>
      </c>
      <c r="X445" s="27">
        <v>34.130000000000003</v>
      </c>
      <c r="Y445" s="27">
        <v>32.14</v>
      </c>
    </row>
    <row r="446" spans="1:25" x14ac:dyDescent="0.2">
      <c r="A446" s="35">
        <v>26</v>
      </c>
      <c r="B446" s="27">
        <v>18.25</v>
      </c>
      <c r="C446" s="27">
        <v>26.19</v>
      </c>
      <c r="D446" s="27">
        <v>37.39</v>
      </c>
      <c r="E446" s="27">
        <v>9.7200000000000006</v>
      </c>
      <c r="F446" s="27">
        <v>11.72</v>
      </c>
      <c r="G446" s="27">
        <v>1.54</v>
      </c>
      <c r="H446" s="27">
        <v>0</v>
      </c>
      <c r="I446" s="27">
        <v>0</v>
      </c>
      <c r="J446" s="27">
        <v>0</v>
      </c>
      <c r="K446" s="27">
        <v>14.74</v>
      </c>
      <c r="L446" s="27">
        <v>17.329999999999998</v>
      </c>
      <c r="M446" s="27">
        <v>28.62</v>
      </c>
      <c r="N446" s="27">
        <v>19.260000000000002</v>
      </c>
      <c r="O446" s="27">
        <v>21.23</v>
      </c>
      <c r="P446" s="27">
        <v>22.16</v>
      </c>
      <c r="Q446" s="27">
        <v>12.48</v>
      </c>
      <c r="R446" s="27">
        <v>9.4499999999999993</v>
      </c>
      <c r="S446" s="27">
        <v>4.4400000000000004</v>
      </c>
      <c r="T446" s="27">
        <v>0</v>
      </c>
      <c r="U446" s="27">
        <v>0</v>
      </c>
      <c r="V446" s="27">
        <v>0</v>
      </c>
      <c r="W446" s="27">
        <v>23.29</v>
      </c>
      <c r="X446" s="27">
        <v>17.61</v>
      </c>
      <c r="Y446" s="27">
        <v>16.88</v>
      </c>
    </row>
    <row r="447" spans="1:25" x14ac:dyDescent="0.2">
      <c r="A447" s="35">
        <v>27</v>
      </c>
      <c r="B447" s="27">
        <v>4.75</v>
      </c>
      <c r="C447" s="27">
        <v>22.59</v>
      </c>
      <c r="D447" s="27">
        <v>10.57</v>
      </c>
      <c r="E447" s="27">
        <v>6.1</v>
      </c>
      <c r="F447" s="27">
        <v>0.01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1.8</v>
      </c>
      <c r="M447" s="27">
        <v>1.55</v>
      </c>
      <c r="N447" s="27">
        <v>0.55000000000000004</v>
      </c>
      <c r="O447" s="27">
        <v>1.96</v>
      </c>
      <c r="P447" s="27">
        <v>4.8099999999999996</v>
      </c>
      <c r="Q447" s="27">
        <v>2.64</v>
      </c>
      <c r="R447" s="27">
        <v>5.56</v>
      </c>
      <c r="S447" s="27">
        <v>0.71</v>
      </c>
      <c r="T447" s="27">
        <v>0</v>
      </c>
      <c r="U447" s="27">
        <v>0</v>
      </c>
      <c r="V447" s="27">
        <v>0</v>
      </c>
      <c r="W447" s="27">
        <v>22.45</v>
      </c>
      <c r="X447" s="27">
        <v>16.84</v>
      </c>
      <c r="Y447" s="27">
        <v>10.11</v>
      </c>
    </row>
    <row r="448" spans="1:25" x14ac:dyDescent="0.2">
      <c r="A448" s="35">
        <v>28</v>
      </c>
      <c r="B448" s="27">
        <v>4.91</v>
      </c>
      <c r="C448" s="27">
        <v>7.42</v>
      </c>
      <c r="D448" s="27">
        <v>4.5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8.86</v>
      </c>
      <c r="L448" s="27">
        <v>14.15</v>
      </c>
      <c r="M448" s="27">
        <v>13.49</v>
      </c>
      <c r="N448" s="27">
        <v>10.68</v>
      </c>
      <c r="O448" s="27">
        <v>10.88</v>
      </c>
      <c r="P448" s="27">
        <v>4.68</v>
      </c>
      <c r="Q448" s="27">
        <v>0.41</v>
      </c>
      <c r="R448" s="27">
        <v>0.23</v>
      </c>
      <c r="S448" s="27">
        <v>7.0000000000000007E-2</v>
      </c>
      <c r="T448" s="27">
        <v>0.01</v>
      </c>
      <c r="U448" s="27">
        <v>0</v>
      </c>
      <c r="V448" s="27">
        <v>0</v>
      </c>
      <c r="W448" s="27">
        <v>11.71</v>
      </c>
      <c r="X448" s="27">
        <v>1.3</v>
      </c>
      <c r="Y448" s="27">
        <v>117.91</v>
      </c>
    </row>
    <row r="449" spans="1:25" x14ac:dyDescent="0.2">
      <c r="A449" s="35">
        <v>29</v>
      </c>
      <c r="B449" s="27">
        <v>4.0199999999999996</v>
      </c>
      <c r="C449" s="27">
        <v>9.35</v>
      </c>
      <c r="D449" s="27">
        <v>14.02</v>
      </c>
      <c r="E449" s="27">
        <v>5.05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7.0000000000000007E-2</v>
      </c>
      <c r="M449" s="27">
        <v>0.49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0.01</v>
      </c>
      <c r="Y449" s="27">
        <v>0</v>
      </c>
    </row>
    <row r="450" spans="1:25" x14ac:dyDescent="0.2">
      <c r="A450" s="35">
        <v>30</v>
      </c>
      <c r="B450" s="27">
        <v>0</v>
      </c>
      <c r="C450" s="27">
        <v>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0.11</v>
      </c>
      <c r="M450" s="27">
        <v>0.81</v>
      </c>
      <c r="N450" s="27">
        <v>0.05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5.53</v>
      </c>
      <c r="X450" s="27">
        <v>2.97</v>
      </c>
      <c r="Y450" s="27">
        <v>0</v>
      </c>
    </row>
    <row r="451" spans="1:25" x14ac:dyDescent="0.2">
      <c r="A451" s="35">
        <v>31</v>
      </c>
      <c r="B451" s="27">
        <v>1.35</v>
      </c>
      <c r="C451" s="27">
        <v>3.51</v>
      </c>
      <c r="D451" s="27">
        <v>92.07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5.34</v>
      </c>
      <c r="L451" s="27">
        <v>19.149999999999999</v>
      </c>
      <c r="M451" s="27">
        <v>24.43</v>
      </c>
      <c r="N451" s="27">
        <v>8.5399999999999991</v>
      </c>
      <c r="O451" s="27">
        <v>13.42</v>
      </c>
      <c r="P451" s="27">
        <v>13.23</v>
      </c>
      <c r="Q451" s="27">
        <v>9.3000000000000007</v>
      </c>
      <c r="R451" s="27">
        <v>9.4700000000000006</v>
      </c>
      <c r="S451" s="27">
        <v>2.0699999999999998</v>
      </c>
      <c r="T451" s="27">
        <v>0</v>
      </c>
      <c r="U451" s="27">
        <v>0</v>
      </c>
      <c r="V451" s="27">
        <v>0</v>
      </c>
      <c r="W451" s="27">
        <v>1.85</v>
      </c>
      <c r="X451" s="27">
        <v>14.57</v>
      </c>
      <c r="Y451" s="27">
        <v>12.67</v>
      </c>
    </row>
    <row r="452" spans="1:25" ht="3.75" customHeight="1" x14ac:dyDescent="0.2"/>
    <row r="453" spans="1:25" x14ac:dyDescent="0.2">
      <c r="A453" s="109" t="s">
        <v>14</v>
      </c>
      <c r="B453" s="110" t="s">
        <v>133</v>
      </c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1:25" ht="22.5" x14ac:dyDescent="0.2">
      <c r="A454" s="109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5">
        <v>1</v>
      </c>
      <c r="B455" s="27">
        <v>11.5</v>
      </c>
      <c r="C455" s="27">
        <v>17.93</v>
      </c>
      <c r="D455" s="27">
        <v>16.37</v>
      </c>
      <c r="E455" s="27">
        <v>11.57</v>
      </c>
      <c r="F455" s="27">
        <v>5.85</v>
      </c>
      <c r="G455" s="27">
        <v>5.3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0.26</v>
      </c>
      <c r="O455" s="27">
        <v>0.03</v>
      </c>
      <c r="P455" s="27">
        <v>5.22</v>
      </c>
      <c r="Q455" s="27">
        <v>6.09</v>
      </c>
      <c r="R455" s="27">
        <v>16.920000000000002</v>
      </c>
      <c r="S455" s="27">
        <v>7.1</v>
      </c>
      <c r="T455" s="27">
        <v>8.84</v>
      </c>
      <c r="U455" s="27">
        <v>2.63</v>
      </c>
      <c r="V455" s="27">
        <v>23.12</v>
      </c>
      <c r="W455" s="27">
        <v>21.79</v>
      </c>
      <c r="X455" s="27">
        <v>17.5</v>
      </c>
      <c r="Y455" s="27">
        <v>23.35</v>
      </c>
    </row>
    <row r="456" spans="1:25" x14ac:dyDescent="0.2">
      <c r="A456" s="35">
        <v>2</v>
      </c>
      <c r="B456" s="27">
        <v>12.55</v>
      </c>
      <c r="C456" s="27">
        <v>3.05</v>
      </c>
      <c r="D456" s="27">
        <v>3.62</v>
      </c>
      <c r="E456" s="27">
        <v>5.66</v>
      </c>
      <c r="F456" s="27">
        <v>5.94</v>
      </c>
      <c r="G456" s="27">
        <v>2.92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6.23</v>
      </c>
      <c r="Q456" s="27">
        <v>6.63</v>
      </c>
      <c r="R456" s="27">
        <v>15.77</v>
      </c>
      <c r="S456" s="27">
        <v>13.3</v>
      </c>
      <c r="T456" s="27">
        <v>9.58</v>
      </c>
      <c r="U456" s="27">
        <v>7.32</v>
      </c>
      <c r="V456" s="27">
        <v>13.19</v>
      </c>
      <c r="W456" s="27">
        <v>17.190000000000001</v>
      </c>
      <c r="X456" s="27">
        <v>12.66</v>
      </c>
      <c r="Y456" s="27">
        <v>11.34</v>
      </c>
    </row>
    <row r="457" spans="1:25" x14ac:dyDescent="0.2">
      <c r="A457" s="35">
        <v>3</v>
      </c>
      <c r="B457" s="27">
        <v>13.91</v>
      </c>
      <c r="C457" s="27">
        <v>11.22</v>
      </c>
      <c r="D457" s="27">
        <v>23.48</v>
      </c>
      <c r="E457" s="27">
        <v>11.35</v>
      </c>
      <c r="F457" s="27">
        <v>12.02</v>
      </c>
      <c r="G457" s="27">
        <v>5.27</v>
      </c>
      <c r="H457" s="27">
        <v>0</v>
      </c>
      <c r="I457" s="27">
        <v>0</v>
      </c>
      <c r="J457" s="27">
        <v>0.65</v>
      </c>
      <c r="K457" s="27">
        <v>11.78</v>
      </c>
      <c r="L457" s="27">
        <v>19.329999999999998</v>
      </c>
      <c r="M457" s="27">
        <v>20.5</v>
      </c>
      <c r="N457" s="27">
        <v>17.329999999999998</v>
      </c>
      <c r="O457" s="27">
        <v>17.47</v>
      </c>
      <c r="P457" s="27">
        <v>19.940000000000001</v>
      </c>
      <c r="Q457" s="27">
        <v>17.11</v>
      </c>
      <c r="R457" s="27">
        <v>17.98</v>
      </c>
      <c r="S457" s="27">
        <v>8.94</v>
      </c>
      <c r="T457" s="27">
        <v>0</v>
      </c>
      <c r="U457" s="27">
        <v>0</v>
      </c>
      <c r="V457" s="27">
        <v>16.899999999999999</v>
      </c>
      <c r="W457" s="27">
        <v>40.46</v>
      </c>
      <c r="X457" s="27">
        <v>26.53</v>
      </c>
      <c r="Y457" s="27">
        <v>111.15</v>
      </c>
    </row>
    <row r="458" spans="1:25" x14ac:dyDescent="0.2">
      <c r="A458" s="35">
        <v>4</v>
      </c>
      <c r="B458" s="27">
        <v>32.9</v>
      </c>
      <c r="C458" s="27">
        <v>29.1</v>
      </c>
      <c r="D458" s="27">
        <v>29.9</v>
      </c>
      <c r="E458" s="27">
        <v>29.18</v>
      </c>
      <c r="F458" s="27">
        <v>9.36</v>
      </c>
      <c r="G458" s="27">
        <v>3.11</v>
      </c>
      <c r="H458" s="27">
        <v>0</v>
      </c>
      <c r="I458" s="27">
        <v>0</v>
      </c>
      <c r="J458" s="27">
        <v>0</v>
      </c>
      <c r="K458" s="27">
        <v>0</v>
      </c>
      <c r="L458" s="27">
        <v>3.27</v>
      </c>
      <c r="M458" s="27">
        <v>5</v>
      </c>
      <c r="N458" s="27">
        <v>5.71</v>
      </c>
      <c r="O458" s="27">
        <v>6.99</v>
      </c>
      <c r="P458" s="27">
        <v>16.43</v>
      </c>
      <c r="Q458" s="27">
        <v>10.56</v>
      </c>
      <c r="R458" s="27">
        <v>10.8</v>
      </c>
      <c r="S458" s="27">
        <v>5.42</v>
      </c>
      <c r="T458" s="27">
        <v>0</v>
      </c>
      <c r="U458" s="27">
        <v>1.2</v>
      </c>
      <c r="V458" s="27">
        <v>6.86</v>
      </c>
      <c r="W458" s="27">
        <v>9.83</v>
      </c>
      <c r="X458" s="27">
        <v>18.440000000000001</v>
      </c>
      <c r="Y458" s="27">
        <v>39.450000000000003</v>
      </c>
    </row>
    <row r="459" spans="1:25" x14ac:dyDescent="0.2">
      <c r="A459" s="35">
        <v>5</v>
      </c>
      <c r="B459" s="27">
        <v>10.130000000000001</v>
      </c>
      <c r="C459" s="27">
        <v>11.64</v>
      </c>
      <c r="D459" s="27">
        <v>7.59</v>
      </c>
      <c r="E459" s="27">
        <v>5.83</v>
      </c>
      <c r="F459" s="27">
        <v>3.35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6.59</v>
      </c>
      <c r="M459" s="27">
        <v>6.68</v>
      </c>
      <c r="N459" s="27">
        <v>3</v>
      </c>
      <c r="O459" s="27">
        <v>5.59</v>
      </c>
      <c r="P459" s="27">
        <v>4.91</v>
      </c>
      <c r="Q459" s="27">
        <v>7.7</v>
      </c>
      <c r="R459" s="27">
        <v>8.66</v>
      </c>
      <c r="S459" s="27">
        <v>1.21</v>
      </c>
      <c r="T459" s="27">
        <v>0.69</v>
      </c>
      <c r="U459" s="27">
        <v>0</v>
      </c>
      <c r="V459" s="27">
        <v>9.5399999999999991</v>
      </c>
      <c r="W459" s="27">
        <v>12.53</v>
      </c>
      <c r="X459" s="27">
        <v>18.22</v>
      </c>
      <c r="Y459" s="27">
        <v>4.54</v>
      </c>
    </row>
    <row r="460" spans="1:25" x14ac:dyDescent="0.2">
      <c r="A460" s="35">
        <v>6</v>
      </c>
      <c r="B460" s="27">
        <v>22.21</v>
      </c>
      <c r="C460" s="27">
        <v>22.86</v>
      </c>
      <c r="D460" s="27">
        <v>21.42</v>
      </c>
      <c r="E460" s="27">
        <v>20.079999999999998</v>
      </c>
      <c r="F460" s="27">
        <v>6.99</v>
      </c>
      <c r="G460" s="27">
        <v>0</v>
      </c>
      <c r="H460" s="27">
        <v>0</v>
      </c>
      <c r="I460" s="27">
        <v>0</v>
      </c>
      <c r="J460" s="27">
        <v>0</v>
      </c>
      <c r="K460" s="27">
        <v>8.85</v>
      </c>
      <c r="L460" s="27">
        <v>10.27</v>
      </c>
      <c r="M460" s="27">
        <v>3.22</v>
      </c>
      <c r="N460" s="27">
        <v>5.38</v>
      </c>
      <c r="O460" s="27">
        <v>5.38</v>
      </c>
      <c r="P460" s="27">
        <v>6.73</v>
      </c>
      <c r="Q460" s="27">
        <v>5.44</v>
      </c>
      <c r="R460" s="27">
        <v>5.35</v>
      </c>
      <c r="S460" s="27">
        <v>1.76</v>
      </c>
      <c r="T460" s="27">
        <v>0</v>
      </c>
      <c r="U460" s="27">
        <v>0</v>
      </c>
      <c r="V460" s="27">
        <v>7.68</v>
      </c>
      <c r="W460" s="27">
        <v>8.24</v>
      </c>
      <c r="X460" s="27">
        <v>25.71</v>
      </c>
      <c r="Y460" s="27">
        <v>17.52</v>
      </c>
    </row>
    <row r="461" spans="1:25" x14ac:dyDescent="0.2">
      <c r="A461" s="35">
        <v>7</v>
      </c>
      <c r="B461" s="27">
        <v>6.35</v>
      </c>
      <c r="C461" s="27">
        <v>4.3899999999999997</v>
      </c>
      <c r="D461" s="27">
        <v>4.08</v>
      </c>
      <c r="E461" s="27">
        <v>5.36</v>
      </c>
      <c r="F461" s="27">
        <v>6.69</v>
      </c>
      <c r="G461" s="27">
        <v>0</v>
      </c>
      <c r="H461" s="27">
        <v>0</v>
      </c>
      <c r="I461" s="27">
        <v>0</v>
      </c>
      <c r="J461" s="27">
        <v>0</v>
      </c>
      <c r="K461" s="27">
        <v>14.02</v>
      </c>
      <c r="L461" s="27">
        <v>19.36</v>
      </c>
      <c r="M461" s="27">
        <v>16.079999999999998</v>
      </c>
      <c r="N461" s="27">
        <v>12.17</v>
      </c>
      <c r="O461" s="27">
        <v>14.79</v>
      </c>
      <c r="P461" s="27">
        <v>24.48</v>
      </c>
      <c r="Q461" s="27">
        <v>20.78</v>
      </c>
      <c r="R461" s="27">
        <v>29.95</v>
      </c>
      <c r="S461" s="27">
        <v>27.32</v>
      </c>
      <c r="T461" s="27">
        <v>27.86</v>
      </c>
      <c r="U461" s="27">
        <v>5.78</v>
      </c>
      <c r="V461" s="27">
        <v>22.01</v>
      </c>
      <c r="W461" s="27">
        <v>28.36</v>
      </c>
      <c r="X461" s="27">
        <v>51.33</v>
      </c>
      <c r="Y461" s="27">
        <v>48.99</v>
      </c>
    </row>
    <row r="462" spans="1:25" x14ac:dyDescent="0.2">
      <c r="A462" s="35">
        <v>8</v>
      </c>
      <c r="B462" s="27">
        <v>7.73</v>
      </c>
      <c r="C462" s="27">
        <v>2.54</v>
      </c>
      <c r="D462" s="27">
        <v>1.46</v>
      </c>
      <c r="E462" s="27">
        <v>0</v>
      </c>
      <c r="F462" s="27">
        <v>0</v>
      </c>
      <c r="G462" s="27">
        <v>0</v>
      </c>
      <c r="H462" s="27">
        <v>0</v>
      </c>
      <c r="I462" s="27">
        <v>0.98</v>
      </c>
      <c r="J462" s="27">
        <v>0</v>
      </c>
      <c r="K462" s="27">
        <v>4.91</v>
      </c>
      <c r="L462" s="27">
        <v>6.19</v>
      </c>
      <c r="M462" s="27">
        <v>9.17</v>
      </c>
      <c r="N462" s="27">
        <v>8.89</v>
      </c>
      <c r="O462" s="27">
        <v>10.01</v>
      </c>
      <c r="P462" s="27">
        <v>15.04</v>
      </c>
      <c r="Q462" s="27">
        <v>12.44</v>
      </c>
      <c r="R462" s="27">
        <v>14.74</v>
      </c>
      <c r="S462" s="27">
        <v>11.71</v>
      </c>
      <c r="T462" s="27">
        <v>13.14</v>
      </c>
      <c r="U462" s="27">
        <v>2.66</v>
      </c>
      <c r="V462" s="27">
        <v>14.58</v>
      </c>
      <c r="W462" s="27">
        <v>33.6</v>
      </c>
      <c r="X462" s="27">
        <v>20.54</v>
      </c>
      <c r="Y462" s="27">
        <v>25.56</v>
      </c>
    </row>
    <row r="463" spans="1:25" x14ac:dyDescent="0.2">
      <c r="A463" s="35">
        <v>9</v>
      </c>
      <c r="B463" s="27">
        <v>7.86</v>
      </c>
      <c r="C463" s="27">
        <v>3.97</v>
      </c>
      <c r="D463" s="27">
        <v>1.45</v>
      </c>
      <c r="E463" s="27">
        <v>0.11</v>
      </c>
      <c r="F463" s="27">
        <v>0.21</v>
      </c>
      <c r="G463" s="27">
        <v>0</v>
      </c>
      <c r="H463" s="27">
        <v>5.23</v>
      </c>
      <c r="I463" s="27">
        <v>6.04</v>
      </c>
      <c r="J463" s="27">
        <v>2.99</v>
      </c>
      <c r="K463" s="27">
        <v>7.15</v>
      </c>
      <c r="L463" s="27">
        <v>10.44</v>
      </c>
      <c r="M463" s="27">
        <v>11.64</v>
      </c>
      <c r="N463" s="27">
        <v>14.05</v>
      </c>
      <c r="O463" s="27">
        <v>13.5</v>
      </c>
      <c r="P463" s="27">
        <v>9.89</v>
      </c>
      <c r="Q463" s="27">
        <v>9.43</v>
      </c>
      <c r="R463" s="27">
        <v>8.99</v>
      </c>
      <c r="S463" s="27">
        <v>8.1199999999999992</v>
      </c>
      <c r="T463" s="27">
        <v>7.18</v>
      </c>
      <c r="U463" s="27">
        <v>3.68</v>
      </c>
      <c r="V463" s="27">
        <v>13.6</v>
      </c>
      <c r="W463" s="27">
        <v>20.78</v>
      </c>
      <c r="X463" s="27">
        <v>3.89</v>
      </c>
      <c r="Y463" s="27">
        <v>2.02</v>
      </c>
    </row>
    <row r="464" spans="1:25" x14ac:dyDescent="0.2">
      <c r="A464" s="35">
        <v>10</v>
      </c>
      <c r="B464" s="27">
        <v>18.28</v>
      </c>
      <c r="C464" s="27">
        <v>20.079999999999998</v>
      </c>
      <c r="D464" s="27">
        <v>31.96</v>
      </c>
      <c r="E464" s="27">
        <v>32.61</v>
      </c>
      <c r="F464" s="27">
        <v>93.82</v>
      </c>
      <c r="G464" s="27">
        <v>29.81</v>
      </c>
      <c r="H464" s="27">
        <v>10.82</v>
      </c>
      <c r="I464" s="27">
        <v>10.86</v>
      </c>
      <c r="J464" s="27">
        <v>0.7</v>
      </c>
      <c r="K464" s="27">
        <v>4.51</v>
      </c>
      <c r="L464" s="27">
        <v>2.78</v>
      </c>
      <c r="M464" s="27">
        <v>4.66</v>
      </c>
      <c r="N464" s="27">
        <v>0</v>
      </c>
      <c r="O464" s="27">
        <v>0.02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10.67</v>
      </c>
      <c r="W464" s="27">
        <v>6.5</v>
      </c>
      <c r="X464" s="27">
        <v>10.17</v>
      </c>
      <c r="Y464" s="27">
        <v>10.35</v>
      </c>
    </row>
    <row r="465" spans="1:25" x14ac:dyDescent="0.2">
      <c r="A465" s="35">
        <v>11</v>
      </c>
      <c r="B465" s="27">
        <v>22.35</v>
      </c>
      <c r="C465" s="27">
        <v>9.9499999999999993</v>
      </c>
      <c r="D465" s="27">
        <v>5.71</v>
      </c>
      <c r="E465" s="27">
        <v>4.25</v>
      </c>
      <c r="F465" s="27">
        <v>6.09</v>
      </c>
      <c r="G465" s="27">
        <v>0</v>
      </c>
      <c r="H465" s="27">
        <v>0</v>
      </c>
      <c r="I465" s="27">
        <v>0</v>
      </c>
      <c r="J465" s="27">
        <v>0</v>
      </c>
      <c r="K465" s="27">
        <v>19.829999999999998</v>
      </c>
      <c r="L465" s="27">
        <v>21.04</v>
      </c>
      <c r="M465" s="27">
        <v>22.87</v>
      </c>
      <c r="N465" s="27">
        <v>13.6</v>
      </c>
      <c r="O465" s="27">
        <v>16.07</v>
      </c>
      <c r="P465" s="27">
        <v>18.43</v>
      </c>
      <c r="Q465" s="27">
        <v>14.34</v>
      </c>
      <c r="R465" s="27">
        <v>12.52</v>
      </c>
      <c r="S465" s="27">
        <v>7.92</v>
      </c>
      <c r="T465" s="27">
        <v>0</v>
      </c>
      <c r="U465" s="27">
        <v>0</v>
      </c>
      <c r="V465" s="27">
        <v>0</v>
      </c>
      <c r="W465" s="27">
        <v>16.739999999999998</v>
      </c>
      <c r="X465" s="27">
        <v>23.15</v>
      </c>
      <c r="Y465" s="27">
        <v>21.1</v>
      </c>
    </row>
    <row r="466" spans="1:25" x14ac:dyDescent="0.2">
      <c r="A466" s="35">
        <v>12</v>
      </c>
      <c r="B466" s="27">
        <v>23.71</v>
      </c>
      <c r="C466" s="27">
        <v>14.28</v>
      </c>
      <c r="D466" s="27">
        <v>15.4</v>
      </c>
      <c r="E466" s="27">
        <v>14.44</v>
      </c>
      <c r="F466" s="27">
        <v>1.83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5.33</v>
      </c>
      <c r="M466" s="27">
        <v>15.34</v>
      </c>
      <c r="N466" s="27">
        <v>4.38</v>
      </c>
      <c r="O466" s="27">
        <v>7.26</v>
      </c>
      <c r="P466" s="27">
        <v>8.0299999999999994</v>
      </c>
      <c r="Q466" s="27">
        <v>5.99</v>
      </c>
      <c r="R466" s="27">
        <v>5.74</v>
      </c>
      <c r="S466" s="27">
        <v>0.99</v>
      </c>
      <c r="T466" s="27">
        <v>0</v>
      </c>
      <c r="U466" s="27">
        <v>0</v>
      </c>
      <c r="V466" s="27">
        <v>10.25</v>
      </c>
      <c r="W466" s="27">
        <v>13.85</v>
      </c>
      <c r="X466" s="27">
        <v>25.34</v>
      </c>
      <c r="Y466" s="27">
        <v>29.88</v>
      </c>
    </row>
    <row r="467" spans="1:25" x14ac:dyDescent="0.2">
      <c r="A467" s="35">
        <v>13</v>
      </c>
      <c r="B467" s="27">
        <v>22.34</v>
      </c>
      <c r="C467" s="27">
        <v>11.86</v>
      </c>
      <c r="D467" s="27">
        <v>11.76</v>
      </c>
      <c r="E467" s="27">
        <v>10.6</v>
      </c>
      <c r="F467" s="27">
        <v>8.89</v>
      </c>
      <c r="G467" s="27">
        <v>0</v>
      </c>
      <c r="H467" s="27">
        <v>0</v>
      </c>
      <c r="I467" s="27">
        <v>0</v>
      </c>
      <c r="J467" s="27">
        <v>0</v>
      </c>
      <c r="K467" s="27">
        <v>7.92</v>
      </c>
      <c r="L467" s="27">
        <v>15.32</v>
      </c>
      <c r="M467" s="27">
        <v>15.75</v>
      </c>
      <c r="N467" s="27">
        <v>11.09</v>
      </c>
      <c r="O467" s="27">
        <v>13.08</v>
      </c>
      <c r="P467" s="27">
        <v>15.92</v>
      </c>
      <c r="Q467" s="27">
        <v>14.55</v>
      </c>
      <c r="R467" s="27">
        <v>16.579999999999998</v>
      </c>
      <c r="S467" s="27">
        <v>13.79</v>
      </c>
      <c r="T467" s="27">
        <v>5.24</v>
      </c>
      <c r="U467" s="27">
        <v>0</v>
      </c>
      <c r="V467" s="27">
        <v>13.66</v>
      </c>
      <c r="W467" s="27">
        <v>23.94</v>
      </c>
      <c r="X467" s="27">
        <v>24.34</v>
      </c>
      <c r="Y467" s="27">
        <v>23.75</v>
      </c>
    </row>
    <row r="468" spans="1:25" x14ac:dyDescent="0.2">
      <c r="A468" s="35">
        <v>14</v>
      </c>
      <c r="B468" s="27">
        <v>18.13</v>
      </c>
      <c r="C468" s="27">
        <v>16.71</v>
      </c>
      <c r="D468" s="27">
        <v>13.71</v>
      </c>
      <c r="E468" s="27">
        <v>11.33</v>
      </c>
      <c r="F468" s="27">
        <v>12.6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10.54</v>
      </c>
      <c r="M468" s="27">
        <v>9.34</v>
      </c>
      <c r="N468" s="27">
        <v>7.33</v>
      </c>
      <c r="O468" s="27">
        <v>4.88</v>
      </c>
      <c r="P468" s="27">
        <v>9.24</v>
      </c>
      <c r="Q468" s="27">
        <v>8.8000000000000007</v>
      </c>
      <c r="R468" s="27">
        <v>10.51</v>
      </c>
      <c r="S468" s="27">
        <v>9.08</v>
      </c>
      <c r="T468" s="27">
        <v>1.35</v>
      </c>
      <c r="U468" s="27">
        <v>0</v>
      </c>
      <c r="V468" s="27">
        <v>3.42</v>
      </c>
      <c r="W468" s="27">
        <v>10.97</v>
      </c>
      <c r="X468" s="27">
        <v>9.26</v>
      </c>
      <c r="Y468" s="27">
        <v>3.99</v>
      </c>
    </row>
    <row r="469" spans="1:25" x14ac:dyDescent="0.2">
      <c r="A469" s="35">
        <v>15</v>
      </c>
      <c r="B469" s="27">
        <v>4.1100000000000003</v>
      </c>
      <c r="C469" s="27">
        <v>8.85</v>
      </c>
      <c r="D469" s="27">
        <v>1.48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1.65</v>
      </c>
      <c r="M469" s="27">
        <v>3.84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22.09</v>
      </c>
    </row>
    <row r="470" spans="1:25" x14ac:dyDescent="0.2">
      <c r="A470" s="35">
        <v>16</v>
      </c>
      <c r="B470" s="27">
        <v>4.76</v>
      </c>
      <c r="C470" s="27">
        <v>0.08</v>
      </c>
      <c r="D470" s="27">
        <v>0</v>
      </c>
      <c r="E470" s="27">
        <v>0</v>
      </c>
      <c r="F470" s="27">
        <v>9.27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0.76</v>
      </c>
      <c r="M470" s="27">
        <v>2.15</v>
      </c>
      <c r="N470" s="27">
        <v>1.92</v>
      </c>
      <c r="O470" s="27">
        <v>1.8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4.32</v>
      </c>
      <c r="X470" s="27">
        <v>10.46</v>
      </c>
      <c r="Y470" s="27">
        <v>14.85</v>
      </c>
    </row>
    <row r="471" spans="1:25" x14ac:dyDescent="0.2">
      <c r="A471" s="35">
        <v>17</v>
      </c>
      <c r="B471" s="27">
        <v>17.54</v>
      </c>
      <c r="C471" s="27">
        <v>1.84</v>
      </c>
      <c r="D471" s="27">
        <v>0</v>
      </c>
      <c r="E471" s="27">
        <v>0</v>
      </c>
      <c r="F471" s="27">
        <v>6.33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1.35</v>
      </c>
      <c r="M471" s="27">
        <v>1.71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9.1</v>
      </c>
      <c r="X471" s="27">
        <v>24.3</v>
      </c>
      <c r="Y471" s="27">
        <v>22.24</v>
      </c>
    </row>
    <row r="472" spans="1:25" x14ac:dyDescent="0.2">
      <c r="A472" s="35">
        <v>18</v>
      </c>
      <c r="B472" s="27">
        <v>113.32</v>
      </c>
      <c r="C472" s="27">
        <v>97.51</v>
      </c>
      <c r="D472" s="27">
        <v>67.92</v>
      </c>
      <c r="E472" s="27">
        <v>53.28</v>
      </c>
      <c r="F472" s="27">
        <v>21.45</v>
      </c>
      <c r="G472" s="27">
        <v>12.18</v>
      </c>
      <c r="H472" s="27">
        <v>30.39</v>
      </c>
      <c r="I472" s="27">
        <v>43.63</v>
      </c>
      <c r="J472" s="27">
        <v>0</v>
      </c>
      <c r="K472" s="27">
        <v>0</v>
      </c>
      <c r="L472" s="27">
        <v>12.21</v>
      </c>
      <c r="M472" s="27">
        <v>17.21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4.62</v>
      </c>
      <c r="U472" s="27">
        <v>1.56</v>
      </c>
      <c r="V472" s="27">
        <v>8.3699999999999992</v>
      </c>
      <c r="W472" s="27">
        <v>15.47</v>
      </c>
      <c r="X472" s="27">
        <v>45.44</v>
      </c>
      <c r="Y472" s="27">
        <v>44.97</v>
      </c>
    </row>
    <row r="473" spans="1:25" x14ac:dyDescent="0.2">
      <c r="A473" s="35">
        <v>19</v>
      </c>
      <c r="B473" s="27">
        <v>107.17</v>
      </c>
      <c r="C473" s="27">
        <v>91.58</v>
      </c>
      <c r="D473" s="27">
        <v>2.73</v>
      </c>
      <c r="E473" s="27">
        <v>0.51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0.38</v>
      </c>
      <c r="M473" s="27">
        <v>0.45</v>
      </c>
      <c r="N473" s="27">
        <v>4.3</v>
      </c>
      <c r="O473" s="27">
        <v>7.4</v>
      </c>
      <c r="P473" s="27">
        <v>7.23</v>
      </c>
      <c r="Q473" s="27">
        <v>6.66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37.380000000000003</v>
      </c>
      <c r="Y473" s="27">
        <v>32.82</v>
      </c>
    </row>
    <row r="474" spans="1:25" x14ac:dyDescent="0.2">
      <c r="A474" s="35">
        <v>20</v>
      </c>
      <c r="B474" s="27">
        <v>15.14</v>
      </c>
      <c r="C474" s="27">
        <v>5.49</v>
      </c>
      <c r="D474" s="27">
        <v>2.06</v>
      </c>
      <c r="E474" s="27">
        <v>0.01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0.03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15.06</v>
      </c>
      <c r="X474" s="27">
        <v>18.05</v>
      </c>
      <c r="Y474" s="27">
        <v>19.73</v>
      </c>
    </row>
    <row r="475" spans="1:25" x14ac:dyDescent="0.2">
      <c r="A475" s="35">
        <v>21</v>
      </c>
      <c r="B475" s="27">
        <v>11.09</v>
      </c>
      <c r="C475" s="27">
        <v>4.71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3.11</v>
      </c>
      <c r="M475" s="27">
        <v>5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13.2</v>
      </c>
      <c r="X475" s="27">
        <v>31.57</v>
      </c>
      <c r="Y475" s="27">
        <v>38.5</v>
      </c>
    </row>
    <row r="476" spans="1:25" x14ac:dyDescent="0.2">
      <c r="A476" s="35">
        <v>22</v>
      </c>
      <c r="B476" s="27">
        <v>3.71</v>
      </c>
      <c r="C476" s="27">
        <v>12.18</v>
      </c>
      <c r="D476" s="27">
        <v>8.11</v>
      </c>
      <c r="E476" s="27">
        <v>11.75</v>
      </c>
      <c r="F476" s="27">
        <v>0</v>
      </c>
      <c r="G476" s="27">
        <v>0</v>
      </c>
      <c r="H476" s="27">
        <v>5.4</v>
      </c>
      <c r="I476" s="27">
        <v>0</v>
      </c>
      <c r="J476" s="27">
        <v>0</v>
      </c>
      <c r="K476" s="27">
        <v>0</v>
      </c>
      <c r="L476" s="27">
        <v>4.97</v>
      </c>
      <c r="M476" s="27">
        <v>7.81</v>
      </c>
      <c r="N476" s="27">
        <v>4.07</v>
      </c>
      <c r="O476" s="27">
        <v>3.78</v>
      </c>
      <c r="P476" s="27">
        <v>2.62</v>
      </c>
      <c r="Q476" s="27">
        <v>2.04</v>
      </c>
      <c r="R476" s="27">
        <v>9.56</v>
      </c>
      <c r="S476" s="27">
        <v>10.46</v>
      </c>
      <c r="T476" s="27">
        <v>6.7</v>
      </c>
      <c r="U476" s="27">
        <v>0</v>
      </c>
      <c r="V476" s="27">
        <v>18.05</v>
      </c>
      <c r="W476" s="27">
        <v>14.5</v>
      </c>
      <c r="X476" s="27">
        <v>50.79</v>
      </c>
      <c r="Y476" s="27">
        <v>51.6</v>
      </c>
    </row>
    <row r="477" spans="1:25" x14ac:dyDescent="0.2">
      <c r="A477" s="35">
        <v>23</v>
      </c>
      <c r="B477" s="27">
        <v>2.66</v>
      </c>
      <c r="C477" s="27">
        <v>0.01</v>
      </c>
      <c r="D477" s="27">
        <v>0</v>
      </c>
      <c r="E477" s="27">
        <v>2.04</v>
      </c>
      <c r="F477" s="27">
        <v>0</v>
      </c>
      <c r="G477" s="27">
        <v>0</v>
      </c>
      <c r="H477" s="27">
        <v>1.37</v>
      </c>
      <c r="I477" s="27">
        <v>0</v>
      </c>
      <c r="J477" s="27">
        <v>0</v>
      </c>
      <c r="K477" s="27">
        <v>4.05</v>
      </c>
      <c r="L477" s="27">
        <v>1.21</v>
      </c>
      <c r="M477" s="27">
        <v>0.03</v>
      </c>
      <c r="N477" s="27">
        <v>0</v>
      </c>
      <c r="O477" s="27">
        <v>0.02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8.26</v>
      </c>
      <c r="W477" s="27">
        <v>11.91</v>
      </c>
      <c r="X477" s="27">
        <v>35.130000000000003</v>
      </c>
      <c r="Y477" s="27">
        <v>47.22</v>
      </c>
    </row>
    <row r="478" spans="1:25" x14ac:dyDescent="0.2">
      <c r="A478" s="35">
        <v>24</v>
      </c>
      <c r="B478" s="27">
        <v>22.6</v>
      </c>
      <c r="C478" s="27">
        <v>18.45</v>
      </c>
      <c r="D478" s="27">
        <v>22.68</v>
      </c>
      <c r="E478" s="27">
        <v>20.88</v>
      </c>
      <c r="F478" s="27">
        <v>13.08</v>
      </c>
      <c r="G478" s="27">
        <v>0</v>
      </c>
      <c r="H478" s="27">
        <v>0</v>
      </c>
      <c r="I478" s="27">
        <v>0</v>
      </c>
      <c r="J478" s="27">
        <v>0</v>
      </c>
      <c r="K478" s="27">
        <v>33.81</v>
      </c>
      <c r="L478" s="27">
        <v>63.64</v>
      </c>
      <c r="M478" s="27">
        <v>54.03</v>
      </c>
      <c r="N478" s="27">
        <v>37.5</v>
      </c>
      <c r="O478" s="27">
        <v>60.11</v>
      </c>
      <c r="P478" s="27">
        <v>49.55</v>
      </c>
      <c r="Q478" s="27">
        <v>36.39</v>
      </c>
      <c r="R478" s="27">
        <v>39.049999999999997</v>
      </c>
      <c r="S478" s="27">
        <v>32.28</v>
      </c>
      <c r="T478" s="27">
        <v>27.4</v>
      </c>
      <c r="U478" s="27">
        <v>21.51</v>
      </c>
      <c r="V478" s="27">
        <v>72.290000000000006</v>
      </c>
      <c r="W478" s="27">
        <v>85.03</v>
      </c>
      <c r="X478" s="27">
        <v>45.45</v>
      </c>
      <c r="Y478" s="27">
        <v>27.57</v>
      </c>
    </row>
    <row r="479" spans="1:25" x14ac:dyDescent="0.2">
      <c r="A479" s="35">
        <v>25</v>
      </c>
      <c r="B479" s="27">
        <v>11.78</v>
      </c>
      <c r="C479" s="27">
        <v>20.54</v>
      </c>
      <c r="D479" s="27">
        <v>18.89</v>
      </c>
      <c r="E479" s="27">
        <v>12.48</v>
      </c>
      <c r="F479" s="27">
        <v>15.24</v>
      </c>
      <c r="G479" s="27">
        <v>4.92</v>
      </c>
      <c r="H479" s="27">
        <v>1.08</v>
      </c>
      <c r="I479" s="27">
        <v>1.39</v>
      </c>
      <c r="J479" s="27">
        <v>4.6100000000000003</v>
      </c>
      <c r="K479" s="27">
        <v>20.18</v>
      </c>
      <c r="L479" s="27">
        <v>28.17</v>
      </c>
      <c r="M479" s="27">
        <v>29.44</v>
      </c>
      <c r="N479" s="27">
        <v>22.62</v>
      </c>
      <c r="O479" s="27">
        <v>22.56</v>
      </c>
      <c r="P479" s="27">
        <v>29.49</v>
      </c>
      <c r="Q479" s="27">
        <v>20.350000000000001</v>
      </c>
      <c r="R479" s="27">
        <v>23.19</v>
      </c>
      <c r="S479" s="27">
        <v>26.69</v>
      </c>
      <c r="T479" s="27">
        <v>26.5</v>
      </c>
      <c r="U479" s="27">
        <v>7.1</v>
      </c>
      <c r="V479" s="27">
        <v>23.63</v>
      </c>
      <c r="W479" s="27">
        <v>40.1</v>
      </c>
      <c r="X479" s="27">
        <v>31.34</v>
      </c>
      <c r="Y479" s="27">
        <v>29.52</v>
      </c>
    </row>
    <row r="480" spans="1:25" x14ac:dyDescent="0.2">
      <c r="A480" s="35">
        <v>26</v>
      </c>
      <c r="B480" s="27">
        <v>16.75</v>
      </c>
      <c r="C480" s="27">
        <v>24.04</v>
      </c>
      <c r="D480" s="27">
        <v>34.33</v>
      </c>
      <c r="E480" s="27">
        <v>8.93</v>
      </c>
      <c r="F480" s="27">
        <v>10.77</v>
      </c>
      <c r="G480" s="27">
        <v>1.42</v>
      </c>
      <c r="H480" s="27">
        <v>0</v>
      </c>
      <c r="I480" s="27">
        <v>0</v>
      </c>
      <c r="J480" s="27">
        <v>0</v>
      </c>
      <c r="K480" s="27">
        <v>13.53</v>
      </c>
      <c r="L480" s="27">
        <v>15.92</v>
      </c>
      <c r="M480" s="27">
        <v>26.28</v>
      </c>
      <c r="N480" s="27">
        <v>17.690000000000001</v>
      </c>
      <c r="O480" s="27">
        <v>19.489999999999998</v>
      </c>
      <c r="P480" s="27">
        <v>20.34</v>
      </c>
      <c r="Q480" s="27">
        <v>11.46</v>
      </c>
      <c r="R480" s="27">
        <v>8.67</v>
      </c>
      <c r="S480" s="27">
        <v>4.08</v>
      </c>
      <c r="T480" s="27">
        <v>0</v>
      </c>
      <c r="U480" s="27">
        <v>0</v>
      </c>
      <c r="V480" s="27">
        <v>0</v>
      </c>
      <c r="W480" s="27">
        <v>21.39</v>
      </c>
      <c r="X480" s="27">
        <v>16.170000000000002</v>
      </c>
      <c r="Y480" s="27">
        <v>15.5</v>
      </c>
    </row>
    <row r="481" spans="1:25" x14ac:dyDescent="0.2">
      <c r="A481" s="35">
        <v>27</v>
      </c>
      <c r="B481" s="27">
        <v>4.3600000000000003</v>
      </c>
      <c r="C481" s="27">
        <v>20.74</v>
      </c>
      <c r="D481" s="27">
        <v>9.6999999999999993</v>
      </c>
      <c r="E481" s="27">
        <v>5.6</v>
      </c>
      <c r="F481" s="27">
        <v>0.01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1.66</v>
      </c>
      <c r="M481" s="27">
        <v>1.43</v>
      </c>
      <c r="N481" s="27">
        <v>0.51</v>
      </c>
      <c r="O481" s="27">
        <v>1.8</v>
      </c>
      <c r="P481" s="27">
        <v>4.42</v>
      </c>
      <c r="Q481" s="27">
        <v>2.42</v>
      </c>
      <c r="R481" s="27">
        <v>5.1100000000000003</v>
      </c>
      <c r="S481" s="27">
        <v>0.65</v>
      </c>
      <c r="T481" s="27">
        <v>0</v>
      </c>
      <c r="U481" s="27">
        <v>0</v>
      </c>
      <c r="V481" s="27">
        <v>0</v>
      </c>
      <c r="W481" s="27">
        <v>20.61</v>
      </c>
      <c r="X481" s="27">
        <v>15.46</v>
      </c>
      <c r="Y481" s="27">
        <v>9.2899999999999991</v>
      </c>
    </row>
    <row r="482" spans="1:25" x14ac:dyDescent="0.2">
      <c r="A482" s="35">
        <v>28</v>
      </c>
      <c r="B482" s="27">
        <v>4.5</v>
      </c>
      <c r="C482" s="27">
        <v>6.81</v>
      </c>
      <c r="D482" s="27">
        <v>4.1399999999999997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8.1300000000000008</v>
      </c>
      <c r="L482" s="27">
        <v>12.99</v>
      </c>
      <c r="M482" s="27">
        <v>12.39</v>
      </c>
      <c r="N482" s="27">
        <v>9.81</v>
      </c>
      <c r="O482" s="27">
        <v>9.99</v>
      </c>
      <c r="P482" s="27">
        <v>4.3</v>
      </c>
      <c r="Q482" s="27">
        <v>0.37</v>
      </c>
      <c r="R482" s="27">
        <v>0.21</v>
      </c>
      <c r="S482" s="27">
        <v>0.06</v>
      </c>
      <c r="T482" s="27">
        <v>0.01</v>
      </c>
      <c r="U482" s="27">
        <v>0</v>
      </c>
      <c r="V482" s="27">
        <v>0</v>
      </c>
      <c r="W482" s="27">
        <v>10.75</v>
      </c>
      <c r="X482" s="27">
        <v>1.2</v>
      </c>
      <c r="Y482" s="27">
        <v>108.27</v>
      </c>
    </row>
    <row r="483" spans="1:25" x14ac:dyDescent="0.2">
      <c r="A483" s="35">
        <v>29</v>
      </c>
      <c r="B483" s="27">
        <v>3.69</v>
      </c>
      <c r="C483" s="27">
        <v>8.58</v>
      </c>
      <c r="D483" s="27">
        <v>12.88</v>
      </c>
      <c r="E483" s="27">
        <v>4.63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0.06</v>
      </c>
      <c r="M483" s="27">
        <v>0.45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0.01</v>
      </c>
      <c r="Y483" s="27">
        <v>0</v>
      </c>
    </row>
    <row r="484" spans="1:25" x14ac:dyDescent="0.2">
      <c r="A484" s="35">
        <v>30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0.1</v>
      </c>
      <c r="M484" s="27">
        <v>0.74</v>
      </c>
      <c r="N484" s="27">
        <v>0.04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5.07</v>
      </c>
      <c r="X484" s="27">
        <v>2.73</v>
      </c>
      <c r="Y484" s="27">
        <v>0</v>
      </c>
    </row>
    <row r="485" spans="1:25" x14ac:dyDescent="0.2">
      <c r="A485" s="35">
        <v>31</v>
      </c>
      <c r="B485" s="27">
        <v>1.24</v>
      </c>
      <c r="C485" s="27">
        <v>3.23</v>
      </c>
      <c r="D485" s="27">
        <v>84.54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4.91</v>
      </c>
      <c r="L485" s="27">
        <v>17.59</v>
      </c>
      <c r="M485" s="27">
        <v>22.43</v>
      </c>
      <c r="N485" s="27">
        <v>7.84</v>
      </c>
      <c r="O485" s="27">
        <v>12.33</v>
      </c>
      <c r="P485" s="27">
        <v>12.15</v>
      </c>
      <c r="Q485" s="27">
        <v>8.5399999999999991</v>
      </c>
      <c r="R485" s="27">
        <v>8.6999999999999993</v>
      </c>
      <c r="S485" s="27">
        <v>1.9</v>
      </c>
      <c r="T485" s="27">
        <v>0</v>
      </c>
      <c r="U485" s="27">
        <v>0</v>
      </c>
      <c r="V485" s="27">
        <v>0</v>
      </c>
      <c r="W485" s="27">
        <v>1.7</v>
      </c>
      <c r="X485" s="27">
        <v>13.37</v>
      </c>
      <c r="Y485" s="27">
        <v>11.63</v>
      </c>
    </row>
    <row r="487" spans="1:25" x14ac:dyDescent="0.2">
      <c r="A487" s="109" t="s">
        <v>14</v>
      </c>
      <c r="B487" s="110" t="s">
        <v>134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1:25" ht="22.5" x14ac:dyDescent="0.2">
      <c r="A488" s="109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5">
        <v>1</v>
      </c>
      <c r="B489" s="27">
        <v>7.83</v>
      </c>
      <c r="C489" s="27">
        <v>12.21</v>
      </c>
      <c r="D489" s="27">
        <v>11.15</v>
      </c>
      <c r="E489" s="27">
        <v>7.88</v>
      </c>
      <c r="F489" s="27">
        <v>3.99</v>
      </c>
      <c r="G489" s="27">
        <v>3.61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0.18</v>
      </c>
      <c r="O489" s="27">
        <v>0.02</v>
      </c>
      <c r="P489" s="27">
        <v>3.56</v>
      </c>
      <c r="Q489" s="27">
        <v>4.1500000000000004</v>
      </c>
      <c r="R489" s="27">
        <v>11.52</v>
      </c>
      <c r="S489" s="27">
        <v>4.84</v>
      </c>
      <c r="T489" s="27">
        <v>6.02</v>
      </c>
      <c r="U489" s="27">
        <v>1.79</v>
      </c>
      <c r="V489" s="27">
        <v>15.74</v>
      </c>
      <c r="W489" s="27">
        <v>14.84</v>
      </c>
      <c r="X489" s="27">
        <v>11.92</v>
      </c>
      <c r="Y489" s="27">
        <v>15.9</v>
      </c>
    </row>
    <row r="490" spans="1:25" x14ac:dyDescent="0.2">
      <c r="A490" s="35">
        <v>2</v>
      </c>
      <c r="B490" s="27">
        <v>8.5399999999999991</v>
      </c>
      <c r="C490" s="27">
        <v>2.08</v>
      </c>
      <c r="D490" s="27">
        <v>2.46</v>
      </c>
      <c r="E490" s="27">
        <v>3.85</v>
      </c>
      <c r="F490" s="27">
        <v>4.04</v>
      </c>
      <c r="G490" s="27">
        <v>1.99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4.24</v>
      </c>
      <c r="Q490" s="27">
        <v>4.5199999999999996</v>
      </c>
      <c r="R490" s="27">
        <v>10.74</v>
      </c>
      <c r="S490" s="27">
        <v>9.06</v>
      </c>
      <c r="T490" s="27">
        <v>6.52</v>
      </c>
      <c r="U490" s="27">
        <v>4.9800000000000004</v>
      </c>
      <c r="V490" s="27">
        <v>8.98</v>
      </c>
      <c r="W490" s="27">
        <v>11.7</v>
      </c>
      <c r="X490" s="27">
        <v>8.6199999999999992</v>
      </c>
      <c r="Y490" s="27">
        <v>7.72</v>
      </c>
    </row>
    <row r="491" spans="1:25" x14ac:dyDescent="0.2">
      <c r="A491" s="35">
        <v>3</v>
      </c>
      <c r="B491" s="27">
        <v>9.4700000000000006</v>
      </c>
      <c r="C491" s="27">
        <v>7.64</v>
      </c>
      <c r="D491" s="27">
        <v>15.99</v>
      </c>
      <c r="E491" s="27">
        <v>7.73</v>
      </c>
      <c r="F491" s="27">
        <v>8.19</v>
      </c>
      <c r="G491" s="27">
        <v>3.59</v>
      </c>
      <c r="H491" s="27">
        <v>0</v>
      </c>
      <c r="I491" s="27">
        <v>0</v>
      </c>
      <c r="J491" s="27">
        <v>0.44</v>
      </c>
      <c r="K491" s="27">
        <v>8.02</v>
      </c>
      <c r="L491" s="27">
        <v>13.16</v>
      </c>
      <c r="M491" s="27">
        <v>13.96</v>
      </c>
      <c r="N491" s="27">
        <v>11.8</v>
      </c>
      <c r="O491" s="27">
        <v>11.9</v>
      </c>
      <c r="P491" s="27">
        <v>13.58</v>
      </c>
      <c r="Q491" s="27">
        <v>11.65</v>
      </c>
      <c r="R491" s="27">
        <v>12.24</v>
      </c>
      <c r="S491" s="27">
        <v>6.09</v>
      </c>
      <c r="T491" s="27">
        <v>0</v>
      </c>
      <c r="U491" s="27">
        <v>0</v>
      </c>
      <c r="V491" s="27">
        <v>11.5</v>
      </c>
      <c r="W491" s="27">
        <v>27.55</v>
      </c>
      <c r="X491" s="27">
        <v>18.059999999999999</v>
      </c>
      <c r="Y491" s="27">
        <v>75.680000000000007</v>
      </c>
    </row>
    <row r="492" spans="1:25" x14ac:dyDescent="0.2">
      <c r="A492" s="35">
        <v>4</v>
      </c>
      <c r="B492" s="27">
        <v>22.4</v>
      </c>
      <c r="C492" s="27">
        <v>19.809999999999999</v>
      </c>
      <c r="D492" s="27">
        <v>20.36</v>
      </c>
      <c r="E492" s="27">
        <v>19.87</v>
      </c>
      <c r="F492" s="27">
        <v>6.37</v>
      </c>
      <c r="G492" s="27">
        <v>2.11</v>
      </c>
      <c r="H492" s="27">
        <v>0</v>
      </c>
      <c r="I492" s="27">
        <v>0</v>
      </c>
      <c r="J492" s="27">
        <v>0</v>
      </c>
      <c r="K492" s="27">
        <v>0</v>
      </c>
      <c r="L492" s="27">
        <v>2.23</v>
      </c>
      <c r="M492" s="27">
        <v>3.41</v>
      </c>
      <c r="N492" s="27">
        <v>3.89</v>
      </c>
      <c r="O492" s="27">
        <v>4.76</v>
      </c>
      <c r="P492" s="27">
        <v>11.19</v>
      </c>
      <c r="Q492" s="27">
        <v>7.19</v>
      </c>
      <c r="R492" s="27">
        <v>7.35</v>
      </c>
      <c r="S492" s="27">
        <v>3.69</v>
      </c>
      <c r="T492" s="27">
        <v>0</v>
      </c>
      <c r="U492" s="27">
        <v>0.82</v>
      </c>
      <c r="V492" s="27">
        <v>4.67</v>
      </c>
      <c r="W492" s="27">
        <v>6.7</v>
      </c>
      <c r="X492" s="27">
        <v>12.56</v>
      </c>
      <c r="Y492" s="27">
        <v>26.86</v>
      </c>
    </row>
    <row r="493" spans="1:25" x14ac:dyDescent="0.2">
      <c r="A493" s="35">
        <v>5</v>
      </c>
      <c r="B493" s="27">
        <v>6.9</v>
      </c>
      <c r="C493" s="27">
        <v>7.92</v>
      </c>
      <c r="D493" s="27">
        <v>5.17</v>
      </c>
      <c r="E493" s="27">
        <v>3.97</v>
      </c>
      <c r="F493" s="27">
        <v>2.2799999999999998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4.49</v>
      </c>
      <c r="M493" s="27">
        <v>4.55</v>
      </c>
      <c r="N493" s="27">
        <v>2.04</v>
      </c>
      <c r="O493" s="27">
        <v>3.81</v>
      </c>
      <c r="P493" s="27">
        <v>3.34</v>
      </c>
      <c r="Q493" s="27">
        <v>5.24</v>
      </c>
      <c r="R493" s="27">
        <v>5.9</v>
      </c>
      <c r="S493" s="27">
        <v>0.82</v>
      </c>
      <c r="T493" s="27">
        <v>0.47</v>
      </c>
      <c r="U493" s="27">
        <v>0</v>
      </c>
      <c r="V493" s="27">
        <v>6.5</v>
      </c>
      <c r="W493" s="27">
        <v>8.5299999999999994</v>
      </c>
      <c r="X493" s="27">
        <v>12.41</v>
      </c>
      <c r="Y493" s="27">
        <v>3.09</v>
      </c>
    </row>
    <row r="494" spans="1:25" x14ac:dyDescent="0.2">
      <c r="A494" s="35">
        <v>6</v>
      </c>
      <c r="B494" s="27">
        <v>15.13</v>
      </c>
      <c r="C494" s="27">
        <v>15.57</v>
      </c>
      <c r="D494" s="27">
        <v>14.59</v>
      </c>
      <c r="E494" s="27">
        <v>13.67</v>
      </c>
      <c r="F494" s="27">
        <v>4.76</v>
      </c>
      <c r="G494" s="27">
        <v>0</v>
      </c>
      <c r="H494" s="27">
        <v>0</v>
      </c>
      <c r="I494" s="27">
        <v>0</v>
      </c>
      <c r="J494" s="27">
        <v>0</v>
      </c>
      <c r="K494" s="27">
        <v>6.03</v>
      </c>
      <c r="L494" s="27">
        <v>6.99</v>
      </c>
      <c r="M494" s="27">
        <v>2.19</v>
      </c>
      <c r="N494" s="27">
        <v>3.66</v>
      </c>
      <c r="O494" s="27">
        <v>3.67</v>
      </c>
      <c r="P494" s="27">
        <v>4.58</v>
      </c>
      <c r="Q494" s="27">
        <v>3.71</v>
      </c>
      <c r="R494" s="27">
        <v>3.64</v>
      </c>
      <c r="S494" s="27">
        <v>1.2</v>
      </c>
      <c r="T494" s="27">
        <v>0</v>
      </c>
      <c r="U494" s="27">
        <v>0</v>
      </c>
      <c r="V494" s="27">
        <v>5.23</v>
      </c>
      <c r="W494" s="27">
        <v>5.61</v>
      </c>
      <c r="X494" s="27">
        <v>17.510000000000002</v>
      </c>
      <c r="Y494" s="27">
        <v>11.93</v>
      </c>
    </row>
    <row r="495" spans="1:25" x14ac:dyDescent="0.2">
      <c r="A495" s="35">
        <v>7</v>
      </c>
      <c r="B495" s="27">
        <v>4.32</v>
      </c>
      <c r="C495" s="27">
        <v>2.99</v>
      </c>
      <c r="D495" s="27">
        <v>2.78</v>
      </c>
      <c r="E495" s="27">
        <v>3.65</v>
      </c>
      <c r="F495" s="27">
        <v>4.55</v>
      </c>
      <c r="G495" s="27">
        <v>0</v>
      </c>
      <c r="H495" s="27">
        <v>0</v>
      </c>
      <c r="I495" s="27">
        <v>0</v>
      </c>
      <c r="J495" s="27">
        <v>0</v>
      </c>
      <c r="K495" s="27">
        <v>9.5500000000000007</v>
      </c>
      <c r="L495" s="27">
        <v>13.18</v>
      </c>
      <c r="M495" s="27">
        <v>10.95</v>
      </c>
      <c r="N495" s="27">
        <v>8.2799999999999994</v>
      </c>
      <c r="O495" s="27">
        <v>10.07</v>
      </c>
      <c r="P495" s="27">
        <v>16.670000000000002</v>
      </c>
      <c r="Q495" s="27">
        <v>14.15</v>
      </c>
      <c r="R495" s="27">
        <v>20.39</v>
      </c>
      <c r="S495" s="27">
        <v>18.600000000000001</v>
      </c>
      <c r="T495" s="27">
        <v>18.97</v>
      </c>
      <c r="U495" s="27">
        <v>3.93</v>
      </c>
      <c r="V495" s="27">
        <v>14.99</v>
      </c>
      <c r="W495" s="27">
        <v>19.309999999999999</v>
      </c>
      <c r="X495" s="27">
        <v>34.950000000000003</v>
      </c>
      <c r="Y495" s="27">
        <v>33.36</v>
      </c>
    </row>
    <row r="496" spans="1:25" x14ac:dyDescent="0.2">
      <c r="A496" s="35">
        <v>8</v>
      </c>
      <c r="B496" s="27">
        <v>5.27</v>
      </c>
      <c r="C496" s="27">
        <v>1.73</v>
      </c>
      <c r="D496" s="27">
        <v>0.99</v>
      </c>
      <c r="E496" s="27">
        <v>0</v>
      </c>
      <c r="F496" s="27">
        <v>0</v>
      </c>
      <c r="G496" s="27">
        <v>0</v>
      </c>
      <c r="H496" s="27">
        <v>0</v>
      </c>
      <c r="I496" s="27">
        <v>0.67</v>
      </c>
      <c r="J496" s="27">
        <v>0</v>
      </c>
      <c r="K496" s="27">
        <v>3.34</v>
      </c>
      <c r="L496" s="27">
        <v>4.21</v>
      </c>
      <c r="M496" s="27">
        <v>6.24</v>
      </c>
      <c r="N496" s="27">
        <v>6.06</v>
      </c>
      <c r="O496" s="27">
        <v>6.81</v>
      </c>
      <c r="P496" s="27">
        <v>10.24</v>
      </c>
      <c r="Q496" s="27">
        <v>8.4700000000000006</v>
      </c>
      <c r="R496" s="27">
        <v>10.039999999999999</v>
      </c>
      <c r="S496" s="27">
        <v>7.98</v>
      </c>
      <c r="T496" s="27">
        <v>8.9499999999999993</v>
      </c>
      <c r="U496" s="27">
        <v>1.81</v>
      </c>
      <c r="V496" s="27">
        <v>9.93</v>
      </c>
      <c r="W496" s="27">
        <v>22.88</v>
      </c>
      <c r="X496" s="27">
        <v>13.98</v>
      </c>
      <c r="Y496" s="27">
        <v>17.399999999999999</v>
      </c>
    </row>
    <row r="497" spans="1:25" x14ac:dyDescent="0.2">
      <c r="A497" s="35">
        <v>9</v>
      </c>
      <c r="B497" s="27">
        <v>5.35</v>
      </c>
      <c r="C497" s="27">
        <v>2.71</v>
      </c>
      <c r="D497" s="27">
        <v>0.99</v>
      </c>
      <c r="E497" s="27">
        <v>7.0000000000000007E-2</v>
      </c>
      <c r="F497" s="27">
        <v>0.14000000000000001</v>
      </c>
      <c r="G497" s="27">
        <v>0</v>
      </c>
      <c r="H497" s="27">
        <v>3.56</v>
      </c>
      <c r="I497" s="27">
        <v>4.12</v>
      </c>
      <c r="J497" s="27">
        <v>2.0299999999999998</v>
      </c>
      <c r="K497" s="27">
        <v>4.87</v>
      </c>
      <c r="L497" s="27">
        <v>7.11</v>
      </c>
      <c r="M497" s="27">
        <v>7.92</v>
      </c>
      <c r="N497" s="27">
        <v>9.57</v>
      </c>
      <c r="O497" s="27">
        <v>9.19</v>
      </c>
      <c r="P497" s="27">
        <v>6.73</v>
      </c>
      <c r="Q497" s="27">
        <v>6.42</v>
      </c>
      <c r="R497" s="27">
        <v>6.12</v>
      </c>
      <c r="S497" s="27">
        <v>5.53</v>
      </c>
      <c r="T497" s="27">
        <v>4.8899999999999997</v>
      </c>
      <c r="U497" s="27">
        <v>2.5099999999999998</v>
      </c>
      <c r="V497" s="27">
        <v>9.26</v>
      </c>
      <c r="W497" s="27">
        <v>14.15</v>
      </c>
      <c r="X497" s="27">
        <v>2.65</v>
      </c>
      <c r="Y497" s="27">
        <v>1.38</v>
      </c>
    </row>
    <row r="498" spans="1:25" x14ac:dyDescent="0.2">
      <c r="A498" s="35">
        <v>10</v>
      </c>
      <c r="B498" s="27">
        <v>12.45</v>
      </c>
      <c r="C498" s="27">
        <v>13.67</v>
      </c>
      <c r="D498" s="27">
        <v>21.76</v>
      </c>
      <c r="E498" s="27">
        <v>22.21</v>
      </c>
      <c r="F498" s="27">
        <v>63.88</v>
      </c>
      <c r="G498" s="27">
        <v>20.3</v>
      </c>
      <c r="H498" s="27">
        <v>7.37</v>
      </c>
      <c r="I498" s="27">
        <v>7.39</v>
      </c>
      <c r="J498" s="27">
        <v>0.48</v>
      </c>
      <c r="K498" s="27">
        <v>3.07</v>
      </c>
      <c r="L498" s="27">
        <v>1.89</v>
      </c>
      <c r="M498" s="27">
        <v>3.18</v>
      </c>
      <c r="N498" s="27">
        <v>0</v>
      </c>
      <c r="O498" s="27">
        <v>0.01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7.27</v>
      </c>
      <c r="W498" s="27">
        <v>4.43</v>
      </c>
      <c r="X498" s="27">
        <v>6.92</v>
      </c>
      <c r="Y498" s="27">
        <v>7.05</v>
      </c>
    </row>
    <row r="499" spans="1:25" x14ac:dyDescent="0.2">
      <c r="A499" s="35">
        <v>11</v>
      </c>
      <c r="B499" s="27">
        <v>15.22</v>
      </c>
      <c r="C499" s="27">
        <v>6.78</v>
      </c>
      <c r="D499" s="27">
        <v>3.89</v>
      </c>
      <c r="E499" s="27">
        <v>2.9</v>
      </c>
      <c r="F499" s="27">
        <v>4.1500000000000004</v>
      </c>
      <c r="G499" s="27">
        <v>0</v>
      </c>
      <c r="H499" s="27">
        <v>0</v>
      </c>
      <c r="I499" s="27">
        <v>0</v>
      </c>
      <c r="J499" s="27">
        <v>0</v>
      </c>
      <c r="K499" s="27">
        <v>13.51</v>
      </c>
      <c r="L499" s="27">
        <v>14.32</v>
      </c>
      <c r="M499" s="27">
        <v>15.57</v>
      </c>
      <c r="N499" s="27">
        <v>9.26</v>
      </c>
      <c r="O499" s="27">
        <v>10.94</v>
      </c>
      <c r="P499" s="27">
        <v>12.55</v>
      </c>
      <c r="Q499" s="27">
        <v>9.77</v>
      </c>
      <c r="R499" s="27">
        <v>8.52</v>
      </c>
      <c r="S499" s="27">
        <v>5.39</v>
      </c>
      <c r="T499" s="27">
        <v>0</v>
      </c>
      <c r="U499" s="27">
        <v>0</v>
      </c>
      <c r="V499" s="27">
        <v>0</v>
      </c>
      <c r="W499" s="27">
        <v>11.4</v>
      </c>
      <c r="X499" s="27">
        <v>15.76</v>
      </c>
      <c r="Y499" s="27">
        <v>14.36</v>
      </c>
    </row>
    <row r="500" spans="1:25" x14ac:dyDescent="0.2">
      <c r="A500" s="35">
        <v>12</v>
      </c>
      <c r="B500" s="27">
        <v>16.14</v>
      </c>
      <c r="C500" s="27">
        <v>9.7200000000000006</v>
      </c>
      <c r="D500" s="27">
        <v>10.49</v>
      </c>
      <c r="E500" s="27">
        <v>9.83</v>
      </c>
      <c r="F500" s="27">
        <v>1.25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3.63</v>
      </c>
      <c r="M500" s="27">
        <v>10.44</v>
      </c>
      <c r="N500" s="27">
        <v>2.98</v>
      </c>
      <c r="O500" s="27">
        <v>4.9400000000000004</v>
      </c>
      <c r="P500" s="27">
        <v>5.47</v>
      </c>
      <c r="Q500" s="27">
        <v>4.08</v>
      </c>
      <c r="R500" s="27">
        <v>3.91</v>
      </c>
      <c r="S500" s="27">
        <v>0.67</v>
      </c>
      <c r="T500" s="27">
        <v>0</v>
      </c>
      <c r="U500" s="27">
        <v>0</v>
      </c>
      <c r="V500" s="27">
        <v>6.98</v>
      </c>
      <c r="W500" s="27">
        <v>9.43</v>
      </c>
      <c r="X500" s="27">
        <v>17.260000000000002</v>
      </c>
      <c r="Y500" s="27">
        <v>20.34</v>
      </c>
    </row>
    <row r="501" spans="1:25" x14ac:dyDescent="0.2">
      <c r="A501" s="35">
        <v>13</v>
      </c>
      <c r="B501" s="27">
        <v>15.21</v>
      </c>
      <c r="C501" s="27">
        <v>8.08</v>
      </c>
      <c r="D501" s="27">
        <v>8.01</v>
      </c>
      <c r="E501" s="27">
        <v>7.22</v>
      </c>
      <c r="F501" s="27">
        <v>6.06</v>
      </c>
      <c r="G501" s="27">
        <v>0</v>
      </c>
      <c r="H501" s="27">
        <v>0</v>
      </c>
      <c r="I501" s="27">
        <v>0</v>
      </c>
      <c r="J501" s="27">
        <v>0</v>
      </c>
      <c r="K501" s="27">
        <v>5.39</v>
      </c>
      <c r="L501" s="27">
        <v>10.43</v>
      </c>
      <c r="M501" s="27">
        <v>10.73</v>
      </c>
      <c r="N501" s="27">
        <v>7.55</v>
      </c>
      <c r="O501" s="27">
        <v>8.91</v>
      </c>
      <c r="P501" s="27">
        <v>10.84</v>
      </c>
      <c r="Q501" s="27">
        <v>9.91</v>
      </c>
      <c r="R501" s="27">
        <v>11.29</v>
      </c>
      <c r="S501" s="27">
        <v>9.39</v>
      </c>
      <c r="T501" s="27">
        <v>3.57</v>
      </c>
      <c r="U501" s="27">
        <v>0</v>
      </c>
      <c r="V501" s="27">
        <v>9.3000000000000007</v>
      </c>
      <c r="W501" s="27">
        <v>16.3</v>
      </c>
      <c r="X501" s="27">
        <v>16.579999999999998</v>
      </c>
      <c r="Y501" s="27">
        <v>16.170000000000002</v>
      </c>
    </row>
    <row r="502" spans="1:25" x14ac:dyDescent="0.2">
      <c r="A502" s="35">
        <v>14</v>
      </c>
      <c r="B502" s="27">
        <v>12.35</v>
      </c>
      <c r="C502" s="27">
        <v>11.38</v>
      </c>
      <c r="D502" s="27">
        <v>9.33</v>
      </c>
      <c r="E502" s="27">
        <v>7.71</v>
      </c>
      <c r="F502" s="27">
        <v>8.58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7.18</v>
      </c>
      <c r="M502" s="27">
        <v>6.36</v>
      </c>
      <c r="N502" s="27">
        <v>4.99</v>
      </c>
      <c r="O502" s="27">
        <v>3.32</v>
      </c>
      <c r="P502" s="27">
        <v>6.29</v>
      </c>
      <c r="Q502" s="27">
        <v>5.99</v>
      </c>
      <c r="R502" s="27">
        <v>7.15</v>
      </c>
      <c r="S502" s="27">
        <v>6.18</v>
      </c>
      <c r="T502" s="27">
        <v>0.92</v>
      </c>
      <c r="U502" s="27">
        <v>0</v>
      </c>
      <c r="V502" s="27">
        <v>2.33</v>
      </c>
      <c r="W502" s="27">
        <v>7.47</v>
      </c>
      <c r="X502" s="27">
        <v>6.31</v>
      </c>
      <c r="Y502" s="27">
        <v>2.72</v>
      </c>
    </row>
    <row r="503" spans="1:25" x14ac:dyDescent="0.2">
      <c r="A503" s="35">
        <v>15</v>
      </c>
      <c r="B503" s="27">
        <v>2.8</v>
      </c>
      <c r="C503" s="27">
        <v>6.03</v>
      </c>
      <c r="D503" s="27">
        <v>1.01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1.1200000000000001</v>
      </c>
      <c r="M503" s="27">
        <v>2.62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15.04</v>
      </c>
    </row>
    <row r="504" spans="1:25" x14ac:dyDescent="0.2">
      <c r="A504" s="35">
        <v>16</v>
      </c>
      <c r="B504" s="27">
        <v>3.24</v>
      </c>
      <c r="C504" s="27">
        <v>0.05</v>
      </c>
      <c r="D504" s="27">
        <v>0</v>
      </c>
      <c r="E504" s="27">
        <v>0</v>
      </c>
      <c r="F504" s="27">
        <v>6.31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0.52</v>
      </c>
      <c r="M504" s="27">
        <v>1.47</v>
      </c>
      <c r="N504" s="27">
        <v>1.3</v>
      </c>
      <c r="O504" s="27">
        <v>1.23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2.94</v>
      </c>
      <c r="X504" s="27">
        <v>7.12</v>
      </c>
      <c r="Y504" s="27">
        <v>10.11</v>
      </c>
    </row>
    <row r="505" spans="1:25" x14ac:dyDescent="0.2">
      <c r="A505" s="35">
        <v>17</v>
      </c>
      <c r="B505" s="27">
        <v>11.95</v>
      </c>
      <c r="C505" s="27">
        <v>1.25</v>
      </c>
      <c r="D505" s="27">
        <v>0</v>
      </c>
      <c r="E505" s="27">
        <v>0</v>
      </c>
      <c r="F505" s="27">
        <v>4.3099999999999996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0.92</v>
      </c>
      <c r="M505" s="27">
        <v>1.1599999999999999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6.2</v>
      </c>
      <c r="X505" s="27">
        <v>16.55</v>
      </c>
      <c r="Y505" s="27">
        <v>15.14</v>
      </c>
    </row>
    <row r="506" spans="1:25" x14ac:dyDescent="0.2">
      <c r="A506" s="35">
        <v>18</v>
      </c>
      <c r="B506" s="27">
        <v>77.16</v>
      </c>
      <c r="C506" s="27">
        <v>66.39</v>
      </c>
      <c r="D506" s="27">
        <v>46.25</v>
      </c>
      <c r="E506" s="27">
        <v>36.28</v>
      </c>
      <c r="F506" s="27">
        <v>14.61</v>
      </c>
      <c r="G506" s="27">
        <v>8.3000000000000007</v>
      </c>
      <c r="H506" s="27">
        <v>20.7</v>
      </c>
      <c r="I506" s="27">
        <v>29.71</v>
      </c>
      <c r="J506" s="27">
        <v>0</v>
      </c>
      <c r="K506" s="27">
        <v>0</v>
      </c>
      <c r="L506" s="27">
        <v>8.31</v>
      </c>
      <c r="M506" s="27">
        <v>11.72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3.15</v>
      </c>
      <c r="U506" s="27">
        <v>1.06</v>
      </c>
      <c r="V506" s="27">
        <v>5.7</v>
      </c>
      <c r="W506" s="27">
        <v>10.53</v>
      </c>
      <c r="X506" s="27">
        <v>30.94</v>
      </c>
      <c r="Y506" s="27">
        <v>30.62</v>
      </c>
    </row>
    <row r="507" spans="1:25" x14ac:dyDescent="0.2">
      <c r="A507" s="35">
        <v>19</v>
      </c>
      <c r="B507" s="27">
        <v>72.97</v>
      </c>
      <c r="C507" s="27">
        <v>62.36</v>
      </c>
      <c r="D507" s="27">
        <v>1.86</v>
      </c>
      <c r="E507" s="27">
        <v>0.35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0.26</v>
      </c>
      <c r="M507" s="27">
        <v>0.3</v>
      </c>
      <c r="N507" s="27">
        <v>2.92</v>
      </c>
      <c r="O507" s="27">
        <v>5.04</v>
      </c>
      <c r="P507" s="27">
        <v>4.92</v>
      </c>
      <c r="Q507" s="27">
        <v>4.54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25.45</v>
      </c>
      <c r="Y507" s="27">
        <v>22.35</v>
      </c>
    </row>
    <row r="508" spans="1:25" x14ac:dyDescent="0.2">
      <c r="A508" s="35">
        <v>20</v>
      </c>
      <c r="B508" s="27">
        <v>10.31</v>
      </c>
      <c r="C508" s="27">
        <v>3.74</v>
      </c>
      <c r="D508" s="27">
        <v>1.4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0.02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10.25</v>
      </c>
      <c r="X508" s="27">
        <v>12.29</v>
      </c>
      <c r="Y508" s="27">
        <v>13.43</v>
      </c>
    </row>
    <row r="509" spans="1:25" x14ac:dyDescent="0.2">
      <c r="A509" s="35">
        <v>21</v>
      </c>
      <c r="B509" s="27">
        <v>7.55</v>
      </c>
      <c r="C509" s="27">
        <v>3.21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2.12</v>
      </c>
      <c r="M509" s="27">
        <v>3.4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8.99</v>
      </c>
      <c r="X509" s="27">
        <v>21.5</v>
      </c>
      <c r="Y509" s="27">
        <v>26.22</v>
      </c>
    </row>
    <row r="510" spans="1:25" x14ac:dyDescent="0.2">
      <c r="A510" s="35">
        <v>22</v>
      </c>
      <c r="B510" s="27">
        <v>2.5299999999999998</v>
      </c>
      <c r="C510" s="27">
        <v>8.2899999999999991</v>
      </c>
      <c r="D510" s="27">
        <v>5.52</v>
      </c>
      <c r="E510" s="27">
        <v>8</v>
      </c>
      <c r="F510" s="27">
        <v>0</v>
      </c>
      <c r="G510" s="27">
        <v>0</v>
      </c>
      <c r="H510" s="27">
        <v>3.68</v>
      </c>
      <c r="I510" s="27">
        <v>0</v>
      </c>
      <c r="J510" s="27">
        <v>0</v>
      </c>
      <c r="K510" s="27">
        <v>0</v>
      </c>
      <c r="L510" s="27">
        <v>3.38</v>
      </c>
      <c r="M510" s="27">
        <v>5.32</v>
      </c>
      <c r="N510" s="27">
        <v>2.77</v>
      </c>
      <c r="O510" s="27">
        <v>2.57</v>
      </c>
      <c r="P510" s="27">
        <v>1.78</v>
      </c>
      <c r="Q510" s="27">
        <v>1.39</v>
      </c>
      <c r="R510" s="27">
        <v>6.51</v>
      </c>
      <c r="S510" s="27">
        <v>7.12</v>
      </c>
      <c r="T510" s="27">
        <v>4.5599999999999996</v>
      </c>
      <c r="U510" s="27">
        <v>0</v>
      </c>
      <c r="V510" s="27">
        <v>12.29</v>
      </c>
      <c r="W510" s="27">
        <v>9.8699999999999992</v>
      </c>
      <c r="X510" s="27">
        <v>34.590000000000003</v>
      </c>
      <c r="Y510" s="27">
        <v>35.14</v>
      </c>
    </row>
    <row r="511" spans="1:25" x14ac:dyDescent="0.2">
      <c r="A511" s="35">
        <v>23</v>
      </c>
      <c r="B511" s="27">
        <v>1.81</v>
      </c>
      <c r="C511" s="27">
        <v>0.01</v>
      </c>
      <c r="D511" s="27">
        <v>0</v>
      </c>
      <c r="E511" s="27">
        <v>1.39</v>
      </c>
      <c r="F511" s="27">
        <v>0</v>
      </c>
      <c r="G511" s="27">
        <v>0</v>
      </c>
      <c r="H511" s="27">
        <v>0.93</v>
      </c>
      <c r="I511" s="27">
        <v>0</v>
      </c>
      <c r="J511" s="27">
        <v>0</v>
      </c>
      <c r="K511" s="27">
        <v>2.76</v>
      </c>
      <c r="L511" s="27">
        <v>0.82</v>
      </c>
      <c r="M511" s="27">
        <v>0.02</v>
      </c>
      <c r="N511" s="27">
        <v>0</v>
      </c>
      <c r="O511" s="27">
        <v>0.01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5.62</v>
      </c>
      <c r="W511" s="27">
        <v>8.11</v>
      </c>
      <c r="X511" s="27">
        <v>23.92</v>
      </c>
      <c r="Y511" s="27">
        <v>32.15</v>
      </c>
    </row>
    <row r="512" spans="1:25" x14ac:dyDescent="0.2">
      <c r="A512" s="35">
        <v>24</v>
      </c>
      <c r="B512" s="27">
        <v>15.39</v>
      </c>
      <c r="C512" s="27">
        <v>12.56</v>
      </c>
      <c r="D512" s="27">
        <v>15.44</v>
      </c>
      <c r="E512" s="27">
        <v>14.22</v>
      </c>
      <c r="F512" s="27">
        <v>8.91</v>
      </c>
      <c r="G512" s="27">
        <v>0</v>
      </c>
      <c r="H512" s="27">
        <v>0</v>
      </c>
      <c r="I512" s="27">
        <v>0</v>
      </c>
      <c r="J512" s="27">
        <v>0</v>
      </c>
      <c r="K512" s="27">
        <v>23.02</v>
      </c>
      <c r="L512" s="27">
        <v>43.34</v>
      </c>
      <c r="M512" s="27">
        <v>36.79</v>
      </c>
      <c r="N512" s="27">
        <v>25.54</v>
      </c>
      <c r="O512" s="27">
        <v>40.93</v>
      </c>
      <c r="P512" s="27">
        <v>33.74</v>
      </c>
      <c r="Q512" s="27">
        <v>24.78</v>
      </c>
      <c r="R512" s="27">
        <v>26.59</v>
      </c>
      <c r="S512" s="27">
        <v>21.98</v>
      </c>
      <c r="T512" s="27">
        <v>18.66</v>
      </c>
      <c r="U512" s="27">
        <v>14.65</v>
      </c>
      <c r="V512" s="27">
        <v>49.22</v>
      </c>
      <c r="W512" s="27">
        <v>57.9</v>
      </c>
      <c r="X512" s="27">
        <v>30.95</v>
      </c>
      <c r="Y512" s="27">
        <v>18.78</v>
      </c>
    </row>
    <row r="513" spans="1:25" x14ac:dyDescent="0.2">
      <c r="A513" s="35">
        <v>25</v>
      </c>
      <c r="B513" s="27">
        <v>8.02</v>
      </c>
      <c r="C513" s="27">
        <v>13.98</v>
      </c>
      <c r="D513" s="27">
        <v>12.86</v>
      </c>
      <c r="E513" s="27">
        <v>8.49</v>
      </c>
      <c r="F513" s="27">
        <v>10.38</v>
      </c>
      <c r="G513" s="27">
        <v>3.35</v>
      </c>
      <c r="H513" s="27">
        <v>0.74</v>
      </c>
      <c r="I513" s="27">
        <v>0.95</v>
      </c>
      <c r="J513" s="27">
        <v>3.14</v>
      </c>
      <c r="K513" s="27">
        <v>13.74</v>
      </c>
      <c r="L513" s="27">
        <v>19.18</v>
      </c>
      <c r="M513" s="27">
        <v>20.05</v>
      </c>
      <c r="N513" s="27">
        <v>15.4</v>
      </c>
      <c r="O513" s="27">
        <v>15.36</v>
      </c>
      <c r="P513" s="27">
        <v>20.079999999999998</v>
      </c>
      <c r="Q513" s="27">
        <v>13.85</v>
      </c>
      <c r="R513" s="27">
        <v>15.79</v>
      </c>
      <c r="S513" s="27">
        <v>18.170000000000002</v>
      </c>
      <c r="T513" s="27">
        <v>18.04</v>
      </c>
      <c r="U513" s="27">
        <v>4.84</v>
      </c>
      <c r="V513" s="27">
        <v>16.09</v>
      </c>
      <c r="W513" s="27">
        <v>27.31</v>
      </c>
      <c r="X513" s="27">
        <v>21.34</v>
      </c>
      <c r="Y513" s="27">
        <v>20.100000000000001</v>
      </c>
    </row>
    <row r="514" spans="1:25" x14ac:dyDescent="0.2">
      <c r="A514" s="35">
        <v>26</v>
      </c>
      <c r="B514" s="27">
        <v>11.41</v>
      </c>
      <c r="C514" s="27">
        <v>16.37</v>
      </c>
      <c r="D514" s="27">
        <v>23.38</v>
      </c>
      <c r="E514" s="27">
        <v>6.08</v>
      </c>
      <c r="F514" s="27">
        <v>7.33</v>
      </c>
      <c r="G514" s="27">
        <v>0.96</v>
      </c>
      <c r="H514" s="27">
        <v>0</v>
      </c>
      <c r="I514" s="27">
        <v>0</v>
      </c>
      <c r="J514" s="27">
        <v>0</v>
      </c>
      <c r="K514" s="27">
        <v>9.2200000000000006</v>
      </c>
      <c r="L514" s="27">
        <v>10.84</v>
      </c>
      <c r="M514" s="27">
        <v>17.899999999999999</v>
      </c>
      <c r="N514" s="27">
        <v>12.04</v>
      </c>
      <c r="O514" s="27">
        <v>13.27</v>
      </c>
      <c r="P514" s="27">
        <v>13.85</v>
      </c>
      <c r="Q514" s="27">
        <v>7.8</v>
      </c>
      <c r="R514" s="27">
        <v>5.91</v>
      </c>
      <c r="S514" s="27">
        <v>2.78</v>
      </c>
      <c r="T514" s="27">
        <v>0</v>
      </c>
      <c r="U514" s="27">
        <v>0</v>
      </c>
      <c r="V514" s="27">
        <v>0</v>
      </c>
      <c r="W514" s="27">
        <v>14.56</v>
      </c>
      <c r="X514" s="27">
        <v>11.01</v>
      </c>
      <c r="Y514" s="27">
        <v>10.56</v>
      </c>
    </row>
    <row r="515" spans="1:25" x14ac:dyDescent="0.2">
      <c r="A515" s="35">
        <v>27</v>
      </c>
      <c r="B515" s="27">
        <v>2.97</v>
      </c>
      <c r="C515" s="27">
        <v>14.12</v>
      </c>
      <c r="D515" s="27">
        <v>6.61</v>
      </c>
      <c r="E515" s="27">
        <v>3.81</v>
      </c>
      <c r="F515" s="27">
        <v>0.01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1.1299999999999999</v>
      </c>
      <c r="M515" s="27">
        <v>0.97</v>
      </c>
      <c r="N515" s="27">
        <v>0.35</v>
      </c>
      <c r="O515" s="27">
        <v>1.23</v>
      </c>
      <c r="P515" s="27">
        <v>3.01</v>
      </c>
      <c r="Q515" s="27">
        <v>1.65</v>
      </c>
      <c r="R515" s="27">
        <v>3.48</v>
      </c>
      <c r="S515" s="27">
        <v>0.44</v>
      </c>
      <c r="T515" s="27">
        <v>0</v>
      </c>
      <c r="U515" s="27">
        <v>0</v>
      </c>
      <c r="V515" s="27">
        <v>0</v>
      </c>
      <c r="W515" s="27">
        <v>14.03</v>
      </c>
      <c r="X515" s="27">
        <v>10.53</v>
      </c>
      <c r="Y515" s="27">
        <v>6.32</v>
      </c>
    </row>
    <row r="516" spans="1:25" x14ac:dyDescent="0.2">
      <c r="A516" s="35">
        <v>28</v>
      </c>
      <c r="B516" s="27">
        <v>3.07</v>
      </c>
      <c r="C516" s="27">
        <v>4.6399999999999997</v>
      </c>
      <c r="D516" s="27">
        <v>2.82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5.54</v>
      </c>
      <c r="L516" s="27">
        <v>8.85</v>
      </c>
      <c r="M516" s="27">
        <v>8.43</v>
      </c>
      <c r="N516" s="27">
        <v>6.68</v>
      </c>
      <c r="O516" s="27">
        <v>6.8</v>
      </c>
      <c r="P516" s="27">
        <v>2.93</v>
      </c>
      <c r="Q516" s="27">
        <v>0.25</v>
      </c>
      <c r="R516" s="27">
        <v>0.14000000000000001</v>
      </c>
      <c r="S516" s="27">
        <v>0.04</v>
      </c>
      <c r="T516" s="27">
        <v>0.01</v>
      </c>
      <c r="U516" s="27">
        <v>0</v>
      </c>
      <c r="V516" s="27">
        <v>0</v>
      </c>
      <c r="W516" s="27">
        <v>7.32</v>
      </c>
      <c r="X516" s="27">
        <v>0.81</v>
      </c>
      <c r="Y516" s="27">
        <v>73.72</v>
      </c>
    </row>
    <row r="517" spans="1:25" x14ac:dyDescent="0.2">
      <c r="A517" s="35">
        <v>29</v>
      </c>
      <c r="B517" s="27">
        <v>2.5099999999999998</v>
      </c>
      <c r="C517" s="27">
        <v>5.85</v>
      </c>
      <c r="D517" s="27">
        <v>8.77</v>
      </c>
      <c r="E517" s="27">
        <v>3.16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0.04</v>
      </c>
      <c r="M517" s="27">
        <v>0.31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</row>
    <row r="518" spans="1:25" x14ac:dyDescent="0.2">
      <c r="A518" s="35">
        <v>30</v>
      </c>
      <c r="B518" s="27">
        <v>0</v>
      </c>
      <c r="C518" s="27">
        <v>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7.0000000000000007E-2</v>
      </c>
      <c r="M518" s="27">
        <v>0.51</v>
      </c>
      <c r="N518" s="27">
        <v>0.03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3.46</v>
      </c>
      <c r="X518" s="27">
        <v>1.86</v>
      </c>
      <c r="Y518" s="27">
        <v>0</v>
      </c>
    </row>
    <row r="519" spans="1:25" x14ac:dyDescent="0.2">
      <c r="A519" s="35">
        <v>31</v>
      </c>
      <c r="B519" s="27">
        <v>0.85</v>
      </c>
      <c r="C519" s="27">
        <v>2.2000000000000002</v>
      </c>
      <c r="D519" s="27">
        <v>57.57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3.34</v>
      </c>
      <c r="L519" s="27">
        <v>11.97</v>
      </c>
      <c r="M519" s="27">
        <v>15.27</v>
      </c>
      <c r="N519" s="27">
        <v>5.34</v>
      </c>
      <c r="O519" s="27">
        <v>8.39</v>
      </c>
      <c r="P519" s="27">
        <v>8.27</v>
      </c>
      <c r="Q519" s="27">
        <v>5.82</v>
      </c>
      <c r="R519" s="27">
        <v>5.92</v>
      </c>
      <c r="S519" s="27">
        <v>1.29</v>
      </c>
      <c r="T519" s="27">
        <v>0</v>
      </c>
      <c r="U519" s="27">
        <v>0</v>
      </c>
      <c r="V519" s="27">
        <v>0</v>
      </c>
      <c r="W519" s="27">
        <v>1.1599999999999999</v>
      </c>
      <c r="X519" s="27">
        <v>9.11</v>
      </c>
      <c r="Y519" s="27">
        <v>7.92</v>
      </c>
    </row>
    <row r="521" spans="1:25" x14ac:dyDescent="0.2">
      <c r="A521" s="109" t="s">
        <v>14</v>
      </c>
      <c r="B521" s="110" t="s">
        <v>135</v>
      </c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1:25" ht="22.5" x14ac:dyDescent="0.2">
      <c r="A522" s="109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5">
        <v>1</v>
      </c>
      <c r="B523" s="27">
        <v>4.58</v>
      </c>
      <c r="C523" s="27">
        <v>7.15</v>
      </c>
      <c r="D523" s="27">
        <v>6.53</v>
      </c>
      <c r="E523" s="27">
        <v>4.6100000000000003</v>
      </c>
      <c r="F523" s="27">
        <v>2.33</v>
      </c>
      <c r="G523" s="27">
        <v>2.11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0.1</v>
      </c>
      <c r="O523" s="27">
        <v>0.01</v>
      </c>
      <c r="P523" s="27">
        <v>2.08</v>
      </c>
      <c r="Q523" s="27">
        <v>2.4300000000000002</v>
      </c>
      <c r="R523" s="27">
        <v>6.75</v>
      </c>
      <c r="S523" s="27">
        <v>2.83</v>
      </c>
      <c r="T523" s="27">
        <v>3.53</v>
      </c>
      <c r="U523" s="27">
        <v>1.05</v>
      </c>
      <c r="V523" s="27">
        <v>9.2200000000000006</v>
      </c>
      <c r="W523" s="27">
        <v>8.69</v>
      </c>
      <c r="X523" s="27">
        <v>6.98</v>
      </c>
      <c r="Y523" s="27">
        <v>9.31</v>
      </c>
    </row>
    <row r="524" spans="1:25" x14ac:dyDescent="0.2">
      <c r="A524" s="35">
        <v>2</v>
      </c>
      <c r="B524" s="27">
        <v>5</v>
      </c>
      <c r="C524" s="27">
        <v>1.22</v>
      </c>
      <c r="D524" s="27">
        <v>1.44</v>
      </c>
      <c r="E524" s="27">
        <v>2.2599999999999998</v>
      </c>
      <c r="F524" s="27">
        <v>2.37</v>
      </c>
      <c r="G524" s="27">
        <v>1.1599999999999999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2.4900000000000002</v>
      </c>
      <c r="Q524" s="27">
        <v>2.65</v>
      </c>
      <c r="R524" s="27">
        <v>6.29</v>
      </c>
      <c r="S524" s="27">
        <v>5.31</v>
      </c>
      <c r="T524" s="27">
        <v>3.82</v>
      </c>
      <c r="U524" s="27">
        <v>2.92</v>
      </c>
      <c r="V524" s="27">
        <v>5.26</v>
      </c>
      <c r="W524" s="27">
        <v>6.86</v>
      </c>
      <c r="X524" s="27">
        <v>5.05</v>
      </c>
      <c r="Y524" s="27">
        <v>4.5199999999999996</v>
      </c>
    </row>
    <row r="525" spans="1:25" x14ac:dyDescent="0.2">
      <c r="A525" s="35">
        <v>3</v>
      </c>
      <c r="B525" s="27">
        <v>5.55</v>
      </c>
      <c r="C525" s="27">
        <v>4.4800000000000004</v>
      </c>
      <c r="D525" s="27">
        <v>9.3699999999999992</v>
      </c>
      <c r="E525" s="27">
        <v>4.53</v>
      </c>
      <c r="F525" s="27">
        <v>4.79</v>
      </c>
      <c r="G525" s="27">
        <v>2.1</v>
      </c>
      <c r="H525" s="27">
        <v>0</v>
      </c>
      <c r="I525" s="27">
        <v>0</v>
      </c>
      <c r="J525" s="27">
        <v>0.26</v>
      </c>
      <c r="K525" s="27">
        <v>4.7</v>
      </c>
      <c r="L525" s="27">
        <v>7.71</v>
      </c>
      <c r="M525" s="27">
        <v>8.18</v>
      </c>
      <c r="N525" s="27">
        <v>6.91</v>
      </c>
      <c r="O525" s="27">
        <v>6.97</v>
      </c>
      <c r="P525" s="27">
        <v>7.95</v>
      </c>
      <c r="Q525" s="27">
        <v>6.82</v>
      </c>
      <c r="R525" s="27">
        <v>7.17</v>
      </c>
      <c r="S525" s="27">
        <v>3.57</v>
      </c>
      <c r="T525" s="27">
        <v>0</v>
      </c>
      <c r="U525" s="27">
        <v>0</v>
      </c>
      <c r="V525" s="27">
        <v>6.74</v>
      </c>
      <c r="W525" s="27">
        <v>16.14</v>
      </c>
      <c r="X525" s="27">
        <v>10.58</v>
      </c>
      <c r="Y525" s="27">
        <v>44.33</v>
      </c>
    </row>
    <row r="526" spans="1:25" x14ac:dyDescent="0.2">
      <c r="A526" s="35">
        <v>4</v>
      </c>
      <c r="B526" s="27">
        <v>13.12</v>
      </c>
      <c r="C526" s="27">
        <v>11.61</v>
      </c>
      <c r="D526" s="27">
        <v>11.93</v>
      </c>
      <c r="E526" s="27">
        <v>11.64</v>
      </c>
      <c r="F526" s="27">
        <v>3.73</v>
      </c>
      <c r="G526" s="27">
        <v>1.24</v>
      </c>
      <c r="H526" s="27">
        <v>0</v>
      </c>
      <c r="I526" s="27">
        <v>0</v>
      </c>
      <c r="J526" s="27">
        <v>0</v>
      </c>
      <c r="K526" s="27">
        <v>0</v>
      </c>
      <c r="L526" s="27">
        <v>1.3</v>
      </c>
      <c r="M526" s="27">
        <v>2</v>
      </c>
      <c r="N526" s="27">
        <v>2.2799999999999998</v>
      </c>
      <c r="O526" s="27">
        <v>2.79</v>
      </c>
      <c r="P526" s="27">
        <v>6.55</v>
      </c>
      <c r="Q526" s="27">
        <v>4.21</v>
      </c>
      <c r="R526" s="27">
        <v>4.3099999999999996</v>
      </c>
      <c r="S526" s="27">
        <v>2.16</v>
      </c>
      <c r="T526" s="27">
        <v>0</v>
      </c>
      <c r="U526" s="27">
        <v>0.48</v>
      </c>
      <c r="V526" s="27">
        <v>2.74</v>
      </c>
      <c r="W526" s="27">
        <v>3.92</v>
      </c>
      <c r="X526" s="27">
        <v>7.36</v>
      </c>
      <c r="Y526" s="27">
        <v>15.74</v>
      </c>
    </row>
    <row r="527" spans="1:25" x14ac:dyDescent="0.2">
      <c r="A527" s="35">
        <v>5</v>
      </c>
      <c r="B527" s="27">
        <v>4.04</v>
      </c>
      <c r="C527" s="27">
        <v>4.6399999999999997</v>
      </c>
      <c r="D527" s="27">
        <v>3.03</v>
      </c>
      <c r="E527" s="27">
        <v>2.33</v>
      </c>
      <c r="F527" s="27">
        <v>1.34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2.63</v>
      </c>
      <c r="M527" s="27">
        <v>2.66</v>
      </c>
      <c r="N527" s="27">
        <v>1.2</v>
      </c>
      <c r="O527" s="27">
        <v>2.23</v>
      </c>
      <c r="P527" s="27">
        <v>1.96</v>
      </c>
      <c r="Q527" s="27">
        <v>3.07</v>
      </c>
      <c r="R527" s="27">
        <v>3.46</v>
      </c>
      <c r="S527" s="27">
        <v>0.48</v>
      </c>
      <c r="T527" s="27">
        <v>0.28000000000000003</v>
      </c>
      <c r="U527" s="27">
        <v>0</v>
      </c>
      <c r="V527" s="27">
        <v>3.81</v>
      </c>
      <c r="W527" s="27">
        <v>5</v>
      </c>
      <c r="X527" s="27">
        <v>7.27</v>
      </c>
      <c r="Y527" s="27">
        <v>1.81</v>
      </c>
    </row>
    <row r="528" spans="1:25" x14ac:dyDescent="0.2">
      <c r="A528" s="35">
        <v>6</v>
      </c>
      <c r="B528" s="27">
        <v>8.86</v>
      </c>
      <c r="C528" s="27">
        <v>9.1199999999999992</v>
      </c>
      <c r="D528" s="27">
        <v>8.5399999999999991</v>
      </c>
      <c r="E528" s="27">
        <v>8.01</v>
      </c>
      <c r="F528" s="27">
        <v>2.79</v>
      </c>
      <c r="G528" s="27">
        <v>0</v>
      </c>
      <c r="H528" s="27">
        <v>0</v>
      </c>
      <c r="I528" s="27">
        <v>0</v>
      </c>
      <c r="J528" s="27">
        <v>0</v>
      </c>
      <c r="K528" s="27">
        <v>3.53</v>
      </c>
      <c r="L528" s="27">
        <v>4.0999999999999996</v>
      </c>
      <c r="M528" s="27">
        <v>1.28</v>
      </c>
      <c r="N528" s="27">
        <v>2.15</v>
      </c>
      <c r="O528" s="27">
        <v>2.15</v>
      </c>
      <c r="P528" s="27">
        <v>2.68</v>
      </c>
      <c r="Q528" s="27">
        <v>2.17</v>
      </c>
      <c r="R528" s="27">
        <v>2.13</v>
      </c>
      <c r="S528" s="27">
        <v>0.7</v>
      </c>
      <c r="T528" s="27">
        <v>0</v>
      </c>
      <c r="U528" s="27">
        <v>0</v>
      </c>
      <c r="V528" s="27">
        <v>3.06</v>
      </c>
      <c r="W528" s="27">
        <v>3.29</v>
      </c>
      <c r="X528" s="27">
        <v>10.26</v>
      </c>
      <c r="Y528" s="27">
        <v>6.99</v>
      </c>
    </row>
    <row r="529" spans="1:25" x14ac:dyDescent="0.2">
      <c r="A529" s="35">
        <v>7</v>
      </c>
      <c r="B529" s="27">
        <v>2.5299999999999998</v>
      </c>
      <c r="C529" s="27">
        <v>1.75</v>
      </c>
      <c r="D529" s="27">
        <v>1.63</v>
      </c>
      <c r="E529" s="27">
        <v>2.14</v>
      </c>
      <c r="F529" s="27">
        <v>2.67</v>
      </c>
      <c r="G529" s="27">
        <v>0</v>
      </c>
      <c r="H529" s="27">
        <v>0</v>
      </c>
      <c r="I529" s="27">
        <v>0</v>
      </c>
      <c r="J529" s="27">
        <v>0</v>
      </c>
      <c r="K529" s="27">
        <v>5.59</v>
      </c>
      <c r="L529" s="27">
        <v>7.72</v>
      </c>
      <c r="M529" s="27">
        <v>6.41</v>
      </c>
      <c r="N529" s="27">
        <v>4.8499999999999996</v>
      </c>
      <c r="O529" s="27">
        <v>5.9</v>
      </c>
      <c r="P529" s="27">
        <v>9.76</v>
      </c>
      <c r="Q529" s="27">
        <v>8.2899999999999991</v>
      </c>
      <c r="R529" s="27">
        <v>11.95</v>
      </c>
      <c r="S529" s="27">
        <v>10.9</v>
      </c>
      <c r="T529" s="27">
        <v>11.11</v>
      </c>
      <c r="U529" s="27">
        <v>2.2999999999999998</v>
      </c>
      <c r="V529" s="27">
        <v>8.7799999999999994</v>
      </c>
      <c r="W529" s="27">
        <v>11.31</v>
      </c>
      <c r="X529" s="27">
        <v>20.48</v>
      </c>
      <c r="Y529" s="27">
        <v>19.54</v>
      </c>
    </row>
    <row r="530" spans="1:25" x14ac:dyDescent="0.2">
      <c r="A530" s="35">
        <v>8</v>
      </c>
      <c r="B530" s="27">
        <v>3.08</v>
      </c>
      <c r="C530" s="27">
        <v>1.01</v>
      </c>
      <c r="D530" s="27">
        <v>0.57999999999999996</v>
      </c>
      <c r="E530" s="27">
        <v>0</v>
      </c>
      <c r="F530" s="27">
        <v>0</v>
      </c>
      <c r="G530" s="27">
        <v>0</v>
      </c>
      <c r="H530" s="27">
        <v>0</v>
      </c>
      <c r="I530" s="27">
        <v>0.39</v>
      </c>
      <c r="J530" s="27">
        <v>0</v>
      </c>
      <c r="K530" s="27">
        <v>1.96</v>
      </c>
      <c r="L530" s="27">
        <v>2.4700000000000002</v>
      </c>
      <c r="M530" s="27">
        <v>3.66</v>
      </c>
      <c r="N530" s="27">
        <v>3.55</v>
      </c>
      <c r="O530" s="27">
        <v>3.99</v>
      </c>
      <c r="P530" s="27">
        <v>6</v>
      </c>
      <c r="Q530" s="27">
        <v>4.96</v>
      </c>
      <c r="R530" s="27">
        <v>5.88</v>
      </c>
      <c r="S530" s="27">
        <v>4.67</v>
      </c>
      <c r="T530" s="27">
        <v>5.24</v>
      </c>
      <c r="U530" s="27">
        <v>1.06</v>
      </c>
      <c r="V530" s="27">
        <v>5.82</v>
      </c>
      <c r="W530" s="27">
        <v>13.4</v>
      </c>
      <c r="X530" s="27">
        <v>8.19</v>
      </c>
      <c r="Y530" s="27">
        <v>10.199999999999999</v>
      </c>
    </row>
    <row r="531" spans="1:25" x14ac:dyDescent="0.2">
      <c r="A531" s="35">
        <v>9</v>
      </c>
      <c r="B531" s="27">
        <v>3.13</v>
      </c>
      <c r="C531" s="27">
        <v>1.59</v>
      </c>
      <c r="D531" s="27">
        <v>0.57999999999999996</v>
      </c>
      <c r="E531" s="27">
        <v>0.04</v>
      </c>
      <c r="F531" s="27">
        <v>0.08</v>
      </c>
      <c r="G531" s="27">
        <v>0</v>
      </c>
      <c r="H531" s="27">
        <v>2.09</v>
      </c>
      <c r="I531" s="27">
        <v>2.41</v>
      </c>
      <c r="J531" s="27">
        <v>1.19</v>
      </c>
      <c r="K531" s="27">
        <v>2.85</v>
      </c>
      <c r="L531" s="27">
        <v>4.16</v>
      </c>
      <c r="M531" s="27">
        <v>4.6399999999999997</v>
      </c>
      <c r="N531" s="27">
        <v>5.61</v>
      </c>
      <c r="O531" s="27">
        <v>5.38</v>
      </c>
      <c r="P531" s="27">
        <v>3.94</v>
      </c>
      <c r="Q531" s="27">
        <v>3.76</v>
      </c>
      <c r="R531" s="27">
        <v>3.59</v>
      </c>
      <c r="S531" s="27">
        <v>3.24</v>
      </c>
      <c r="T531" s="27">
        <v>2.86</v>
      </c>
      <c r="U531" s="27">
        <v>1.47</v>
      </c>
      <c r="V531" s="27">
        <v>5.43</v>
      </c>
      <c r="W531" s="27">
        <v>8.2899999999999991</v>
      </c>
      <c r="X531" s="27">
        <v>1.55</v>
      </c>
      <c r="Y531" s="27">
        <v>0.81</v>
      </c>
    </row>
    <row r="532" spans="1:25" x14ac:dyDescent="0.2">
      <c r="A532" s="35">
        <v>10</v>
      </c>
      <c r="B532" s="27">
        <v>7.29</v>
      </c>
      <c r="C532" s="27">
        <v>8.01</v>
      </c>
      <c r="D532" s="27">
        <v>12.75</v>
      </c>
      <c r="E532" s="27">
        <v>13.01</v>
      </c>
      <c r="F532" s="27">
        <v>37.42</v>
      </c>
      <c r="G532" s="27">
        <v>11.89</v>
      </c>
      <c r="H532" s="27">
        <v>4.32</v>
      </c>
      <c r="I532" s="27">
        <v>4.33</v>
      </c>
      <c r="J532" s="27">
        <v>0.28000000000000003</v>
      </c>
      <c r="K532" s="27">
        <v>1.8</v>
      </c>
      <c r="L532" s="27">
        <v>1.1100000000000001</v>
      </c>
      <c r="M532" s="27">
        <v>1.86</v>
      </c>
      <c r="N532" s="27">
        <v>0</v>
      </c>
      <c r="O532" s="27">
        <v>0.01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4.26</v>
      </c>
      <c r="W532" s="27">
        <v>2.59</v>
      </c>
      <c r="X532" s="27">
        <v>4.05</v>
      </c>
      <c r="Y532" s="27">
        <v>4.13</v>
      </c>
    </row>
    <row r="533" spans="1:25" x14ac:dyDescent="0.2">
      <c r="A533" s="35">
        <v>11</v>
      </c>
      <c r="B533" s="27">
        <v>8.91</v>
      </c>
      <c r="C533" s="27">
        <v>3.97</v>
      </c>
      <c r="D533" s="27">
        <v>2.2799999999999998</v>
      </c>
      <c r="E533" s="27">
        <v>1.7</v>
      </c>
      <c r="F533" s="27">
        <v>2.4300000000000002</v>
      </c>
      <c r="G533" s="27">
        <v>0</v>
      </c>
      <c r="H533" s="27">
        <v>0</v>
      </c>
      <c r="I533" s="27">
        <v>0</v>
      </c>
      <c r="J533" s="27">
        <v>0</v>
      </c>
      <c r="K533" s="27">
        <v>7.91</v>
      </c>
      <c r="L533" s="27">
        <v>8.39</v>
      </c>
      <c r="M533" s="27">
        <v>9.1199999999999992</v>
      </c>
      <c r="N533" s="27">
        <v>5.43</v>
      </c>
      <c r="O533" s="27">
        <v>6.41</v>
      </c>
      <c r="P533" s="27">
        <v>7.35</v>
      </c>
      <c r="Q533" s="27">
        <v>5.72</v>
      </c>
      <c r="R533" s="27">
        <v>4.99</v>
      </c>
      <c r="S533" s="27">
        <v>3.16</v>
      </c>
      <c r="T533" s="27">
        <v>0</v>
      </c>
      <c r="U533" s="27">
        <v>0</v>
      </c>
      <c r="V533" s="27">
        <v>0</v>
      </c>
      <c r="W533" s="27">
        <v>6.68</v>
      </c>
      <c r="X533" s="27">
        <v>9.23</v>
      </c>
      <c r="Y533" s="27">
        <v>8.41</v>
      </c>
    </row>
    <row r="534" spans="1:25" x14ac:dyDescent="0.2">
      <c r="A534" s="35">
        <v>12</v>
      </c>
      <c r="B534" s="27">
        <v>9.4600000000000009</v>
      </c>
      <c r="C534" s="27">
        <v>5.7</v>
      </c>
      <c r="D534" s="27">
        <v>6.14</v>
      </c>
      <c r="E534" s="27">
        <v>5.76</v>
      </c>
      <c r="F534" s="27">
        <v>0.73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2.13</v>
      </c>
      <c r="M534" s="27">
        <v>6.12</v>
      </c>
      <c r="N534" s="27">
        <v>1.75</v>
      </c>
      <c r="O534" s="27">
        <v>2.89</v>
      </c>
      <c r="P534" s="27">
        <v>3.2</v>
      </c>
      <c r="Q534" s="27">
        <v>2.39</v>
      </c>
      <c r="R534" s="27">
        <v>2.29</v>
      </c>
      <c r="S534" s="27">
        <v>0.39</v>
      </c>
      <c r="T534" s="27">
        <v>0</v>
      </c>
      <c r="U534" s="27">
        <v>0</v>
      </c>
      <c r="V534" s="27">
        <v>4.09</v>
      </c>
      <c r="W534" s="27">
        <v>5.52</v>
      </c>
      <c r="X534" s="27">
        <v>10.11</v>
      </c>
      <c r="Y534" s="27">
        <v>11.92</v>
      </c>
    </row>
    <row r="535" spans="1:25" x14ac:dyDescent="0.2">
      <c r="A535" s="35">
        <v>13</v>
      </c>
      <c r="B535" s="27">
        <v>8.91</v>
      </c>
      <c r="C535" s="27">
        <v>4.7300000000000004</v>
      </c>
      <c r="D535" s="27">
        <v>4.6900000000000004</v>
      </c>
      <c r="E535" s="27">
        <v>4.2300000000000004</v>
      </c>
      <c r="F535" s="27">
        <v>3.55</v>
      </c>
      <c r="G535" s="27">
        <v>0</v>
      </c>
      <c r="H535" s="27">
        <v>0</v>
      </c>
      <c r="I535" s="27">
        <v>0</v>
      </c>
      <c r="J535" s="27">
        <v>0</v>
      </c>
      <c r="K535" s="27">
        <v>3.16</v>
      </c>
      <c r="L535" s="27">
        <v>6.11</v>
      </c>
      <c r="M535" s="27">
        <v>6.28</v>
      </c>
      <c r="N535" s="27">
        <v>4.42</v>
      </c>
      <c r="O535" s="27">
        <v>5.22</v>
      </c>
      <c r="P535" s="27">
        <v>6.35</v>
      </c>
      <c r="Q535" s="27">
        <v>5.81</v>
      </c>
      <c r="R535" s="27">
        <v>6.61</v>
      </c>
      <c r="S535" s="27">
        <v>5.5</v>
      </c>
      <c r="T535" s="27">
        <v>2.09</v>
      </c>
      <c r="U535" s="27">
        <v>0</v>
      </c>
      <c r="V535" s="27">
        <v>5.45</v>
      </c>
      <c r="W535" s="27">
        <v>9.5500000000000007</v>
      </c>
      <c r="X535" s="27">
        <v>9.7100000000000009</v>
      </c>
      <c r="Y535" s="27">
        <v>9.4700000000000006</v>
      </c>
    </row>
    <row r="536" spans="1:25" x14ac:dyDescent="0.2">
      <c r="A536" s="35">
        <v>14</v>
      </c>
      <c r="B536" s="27">
        <v>7.23</v>
      </c>
      <c r="C536" s="27">
        <v>6.66</v>
      </c>
      <c r="D536" s="27">
        <v>5.47</v>
      </c>
      <c r="E536" s="27">
        <v>4.5199999999999996</v>
      </c>
      <c r="F536" s="27">
        <v>5.03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4.21</v>
      </c>
      <c r="M536" s="27">
        <v>3.73</v>
      </c>
      <c r="N536" s="27">
        <v>2.92</v>
      </c>
      <c r="O536" s="27">
        <v>1.95</v>
      </c>
      <c r="P536" s="27">
        <v>3.68</v>
      </c>
      <c r="Q536" s="27">
        <v>3.51</v>
      </c>
      <c r="R536" s="27">
        <v>4.1900000000000004</v>
      </c>
      <c r="S536" s="27">
        <v>3.62</v>
      </c>
      <c r="T536" s="27">
        <v>0.54</v>
      </c>
      <c r="U536" s="27">
        <v>0</v>
      </c>
      <c r="V536" s="27">
        <v>1.36</v>
      </c>
      <c r="W536" s="27">
        <v>4.37</v>
      </c>
      <c r="X536" s="27">
        <v>3.69</v>
      </c>
      <c r="Y536" s="27">
        <v>1.59</v>
      </c>
    </row>
    <row r="537" spans="1:25" x14ac:dyDescent="0.2">
      <c r="A537" s="35">
        <v>15</v>
      </c>
      <c r="B537" s="27">
        <v>1.64</v>
      </c>
      <c r="C537" s="27">
        <v>3.53</v>
      </c>
      <c r="D537" s="27">
        <v>0.59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0.66</v>
      </c>
      <c r="M537" s="27">
        <v>1.53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8.81</v>
      </c>
    </row>
    <row r="538" spans="1:25" x14ac:dyDescent="0.2">
      <c r="A538" s="35">
        <v>16</v>
      </c>
      <c r="B538" s="27">
        <v>1.9</v>
      </c>
      <c r="C538" s="27">
        <v>0.03</v>
      </c>
      <c r="D538" s="27">
        <v>0</v>
      </c>
      <c r="E538" s="27">
        <v>0</v>
      </c>
      <c r="F538" s="27">
        <v>3.7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0.3</v>
      </c>
      <c r="M538" s="27">
        <v>0.86</v>
      </c>
      <c r="N538" s="27">
        <v>0.76</v>
      </c>
      <c r="O538" s="27">
        <v>0.72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1.72</v>
      </c>
      <c r="X538" s="27">
        <v>4.17</v>
      </c>
      <c r="Y538" s="27">
        <v>5.92</v>
      </c>
    </row>
    <row r="539" spans="1:25" x14ac:dyDescent="0.2">
      <c r="A539" s="35">
        <v>17</v>
      </c>
      <c r="B539" s="27">
        <v>7</v>
      </c>
      <c r="C539" s="27">
        <v>0.73</v>
      </c>
      <c r="D539" s="27">
        <v>0</v>
      </c>
      <c r="E539" s="27">
        <v>0</v>
      </c>
      <c r="F539" s="27">
        <v>2.52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0.54</v>
      </c>
      <c r="M539" s="27">
        <v>0.68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3.63</v>
      </c>
      <c r="X539" s="27">
        <v>9.69</v>
      </c>
      <c r="Y539" s="27">
        <v>8.8699999999999992</v>
      </c>
    </row>
    <row r="540" spans="1:25" x14ac:dyDescent="0.2">
      <c r="A540" s="35">
        <v>18</v>
      </c>
      <c r="B540" s="27">
        <v>45.2</v>
      </c>
      <c r="C540" s="27">
        <v>38.89</v>
      </c>
      <c r="D540" s="27">
        <v>27.09</v>
      </c>
      <c r="E540" s="27">
        <v>21.25</v>
      </c>
      <c r="F540" s="27">
        <v>8.56</v>
      </c>
      <c r="G540" s="27">
        <v>4.8600000000000003</v>
      </c>
      <c r="H540" s="27">
        <v>12.12</v>
      </c>
      <c r="I540" s="27">
        <v>17.399999999999999</v>
      </c>
      <c r="J540" s="27">
        <v>0</v>
      </c>
      <c r="K540" s="27">
        <v>0</v>
      </c>
      <c r="L540" s="27">
        <v>4.87</v>
      </c>
      <c r="M540" s="27">
        <v>6.86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1.84</v>
      </c>
      <c r="U540" s="27">
        <v>0.62</v>
      </c>
      <c r="V540" s="27">
        <v>3.34</v>
      </c>
      <c r="W540" s="27">
        <v>6.17</v>
      </c>
      <c r="X540" s="27">
        <v>18.12</v>
      </c>
      <c r="Y540" s="27">
        <v>17.940000000000001</v>
      </c>
    </row>
    <row r="541" spans="1:25" x14ac:dyDescent="0.2">
      <c r="A541" s="35">
        <v>19</v>
      </c>
      <c r="B541" s="27">
        <v>42.74</v>
      </c>
      <c r="C541" s="27">
        <v>36.53</v>
      </c>
      <c r="D541" s="27">
        <v>1.0900000000000001</v>
      </c>
      <c r="E541" s="27">
        <v>0.2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0.15</v>
      </c>
      <c r="M541" s="27">
        <v>0.18</v>
      </c>
      <c r="N541" s="27">
        <v>1.71</v>
      </c>
      <c r="O541" s="27">
        <v>2.95</v>
      </c>
      <c r="P541" s="27">
        <v>2.88</v>
      </c>
      <c r="Q541" s="27">
        <v>2.66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14.91</v>
      </c>
      <c r="Y541" s="27">
        <v>13.09</v>
      </c>
    </row>
    <row r="542" spans="1:25" x14ac:dyDescent="0.2">
      <c r="A542" s="35">
        <v>20</v>
      </c>
      <c r="B542" s="27">
        <v>6.04</v>
      </c>
      <c r="C542" s="27">
        <v>2.19</v>
      </c>
      <c r="D542" s="27">
        <v>0.82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0.01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6.01</v>
      </c>
      <c r="X542" s="27">
        <v>7.2</v>
      </c>
      <c r="Y542" s="27">
        <v>7.87</v>
      </c>
    </row>
    <row r="543" spans="1:25" x14ac:dyDescent="0.2">
      <c r="A543" s="35">
        <v>21</v>
      </c>
      <c r="B543" s="27">
        <v>4.42</v>
      </c>
      <c r="C543" s="27">
        <v>1.88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1.24</v>
      </c>
      <c r="M543" s="27">
        <v>1.99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5.26</v>
      </c>
      <c r="X543" s="27">
        <v>12.59</v>
      </c>
      <c r="Y543" s="27">
        <v>15.36</v>
      </c>
    </row>
    <row r="544" spans="1:25" x14ac:dyDescent="0.2">
      <c r="A544" s="35">
        <v>22</v>
      </c>
      <c r="B544" s="27">
        <v>1.48</v>
      </c>
      <c r="C544" s="27">
        <v>4.8600000000000003</v>
      </c>
      <c r="D544" s="27">
        <v>3.24</v>
      </c>
      <c r="E544" s="27">
        <v>4.6900000000000004</v>
      </c>
      <c r="F544" s="27">
        <v>0</v>
      </c>
      <c r="G544" s="27">
        <v>0</v>
      </c>
      <c r="H544" s="27">
        <v>2.16</v>
      </c>
      <c r="I544" s="27">
        <v>0</v>
      </c>
      <c r="J544" s="27">
        <v>0</v>
      </c>
      <c r="K544" s="27">
        <v>0</v>
      </c>
      <c r="L544" s="27">
        <v>1.98</v>
      </c>
      <c r="M544" s="27">
        <v>3.11</v>
      </c>
      <c r="N544" s="27">
        <v>1.62</v>
      </c>
      <c r="O544" s="27">
        <v>1.51</v>
      </c>
      <c r="P544" s="27">
        <v>1.04</v>
      </c>
      <c r="Q544" s="27">
        <v>0.81</v>
      </c>
      <c r="R544" s="27">
        <v>3.81</v>
      </c>
      <c r="S544" s="27">
        <v>4.17</v>
      </c>
      <c r="T544" s="27">
        <v>2.67</v>
      </c>
      <c r="U544" s="27">
        <v>0</v>
      </c>
      <c r="V544" s="27">
        <v>7.2</v>
      </c>
      <c r="W544" s="27">
        <v>5.78</v>
      </c>
      <c r="X544" s="27">
        <v>20.260000000000002</v>
      </c>
      <c r="Y544" s="27">
        <v>20.58</v>
      </c>
    </row>
    <row r="545" spans="1:25" x14ac:dyDescent="0.2">
      <c r="A545" s="35">
        <v>23</v>
      </c>
      <c r="B545" s="27">
        <v>1.06</v>
      </c>
      <c r="C545" s="27">
        <v>0</v>
      </c>
      <c r="D545" s="27">
        <v>0</v>
      </c>
      <c r="E545" s="27">
        <v>0.81</v>
      </c>
      <c r="F545" s="27">
        <v>0</v>
      </c>
      <c r="G545" s="27">
        <v>0</v>
      </c>
      <c r="H545" s="27">
        <v>0.55000000000000004</v>
      </c>
      <c r="I545" s="27">
        <v>0</v>
      </c>
      <c r="J545" s="27">
        <v>0</v>
      </c>
      <c r="K545" s="27">
        <v>1.62</v>
      </c>
      <c r="L545" s="27">
        <v>0.48</v>
      </c>
      <c r="M545" s="27">
        <v>0.01</v>
      </c>
      <c r="N545" s="27">
        <v>0</v>
      </c>
      <c r="O545" s="27">
        <v>0.01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3.29</v>
      </c>
      <c r="W545" s="27">
        <v>4.75</v>
      </c>
      <c r="X545" s="27">
        <v>14.01</v>
      </c>
      <c r="Y545" s="27">
        <v>18.829999999999998</v>
      </c>
    </row>
    <row r="546" spans="1:25" x14ac:dyDescent="0.2">
      <c r="A546" s="35">
        <v>24</v>
      </c>
      <c r="B546" s="27">
        <v>9.01</v>
      </c>
      <c r="C546" s="27">
        <v>7.36</v>
      </c>
      <c r="D546" s="27">
        <v>9.0500000000000007</v>
      </c>
      <c r="E546" s="27">
        <v>8.33</v>
      </c>
      <c r="F546" s="27">
        <v>5.22</v>
      </c>
      <c r="G546" s="27">
        <v>0</v>
      </c>
      <c r="H546" s="27">
        <v>0</v>
      </c>
      <c r="I546" s="27">
        <v>0</v>
      </c>
      <c r="J546" s="27">
        <v>0</v>
      </c>
      <c r="K546" s="27">
        <v>13.49</v>
      </c>
      <c r="L546" s="27">
        <v>25.39</v>
      </c>
      <c r="M546" s="27">
        <v>21.55</v>
      </c>
      <c r="N546" s="27">
        <v>14.96</v>
      </c>
      <c r="O546" s="27">
        <v>23.97</v>
      </c>
      <c r="P546" s="27">
        <v>19.760000000000002</v>
      </c>
      <c r="Q546" s="27">
        <v>14.52</v>
      </c>
      <c r="R546" s="27">
        <v>15.58</v>
      </c>
      <c r="S546" s="27">
        <v>12.87</v>
      </c>
      <c r="T546" s="27">
        <v>10.93</v>
      </c>
      <c r="U546" s="27">
        <v>8.58</v>
      </c>
      <c r="V546" s="27">
        <v>28.83</v>
      </c>
      <c r="W546" s="27">
        <v>33.92</v>
      </c>
      <c r="X546" s="27">
        <v>18.13</v>
      </c>
      <c r="Y546" s="27">
        <v>11</v>
      </c>
    </row>
    <row r="547" spans="1:25" x14ac:dyDescent="0.2">
      <c r="A547" s="35">
        <v>25</v>
      </c>
      <c r="B547" s="27">
        <v>4.7</v>
      </c>
      <c r="C547" s="27">
        <v>8.19</v>
      </c>
      <c r="D547" s="27">
        <v>7.54</v>
      </c>
      <c r="E547" s="27">
        <v>4.9800000000000004</v>
      </c>
      <c r="F547" s="27">
        <v>6.08</v>
      </c>
      <c r="G547" s="27">
        <v>1.96</v>
      </c>
      <c r="H547" s="27">
        <v>0.43</v>
      </c>
      <c r="I547" s="27">
        <v>0.55000000000000004</v>
      </c>
      <c r="J547" s="27">
        <v>1.84</v>
      </c>
      <c r="K547" s="27">
        <v>8.0500000000000007</v>
      </c>
      <c r="L547" s="27">
        <v>11.24</v>
      </c>
      <c r="M547" s="27">
        <v>11.74</v>
      </c>
      <c r="N547" s="27">
        <v>9.02</v>
      </c>
      <c r="O547" s="27">
        <v>9</v>
      </c>
      <c r="P547" s="27">
        <v>11.76</v>
      </c>
      <c r="Q547" s="27">
        <v>8.1199999999999992</v>
      </c>
      <c r="R547" s="27">
        <v>9.25</v>
      </c>
      <c r="S547" s="27">
        <v>10.65</v>
      </c>
      <c r="T547" s="27">
        <v>10.57</v>
      </c>
      <c r="U547" s="27">
        <v>2.83</v>
      </c>
      <c r="V547" s="27">
        <v>9.42</v>
      </c>
      <c r="W547" s="27">
        <v>16</v>
      </c>
      <c r="X547" s="27">
        <v>12.5</v>
      </c>
      <c r="Y547" s="27">
        <v>11.77</v>
      </c>
    </row>
    <row r="548" spans="1:25" x14ac:dyDescent="0.2">
      <c r="A548" s="35">
        <v>26</v>
      </c>
      <c r="B548" s="27">
        <v>6.68</v>
      </c>
      <c r="C548" s="27">
        <v>9.59</v>
      </c>
      <c r="D548" s="27">
        <v>13.69</v>
      </c>
      <c r="E548" s="27">
        <v>3.56</v>
      </c>
      <c r="F548" s="27">
        <v>4.29</v>
      </c>
      <c r="G548" s="27">
        <v>0.56000000000000005</v>
      </c>
      <c r="H548" s="27">
        <v>0</v>
      </c>
      <c r="I548" s="27">
        <v>0</v>
      </c>
      <c r="J548" s="27">
        <v>0</v>
      </c>
      <c r="K548" s="27">
        <v>5.4</v>
      </c>
      <c r="L548" s="27">
        <v>6.35</v>
      </c>
      <c r="M548" s="27">
        <v>10.48</v>
      </c>
      <c r="N548" s="27">
        <v>7.06</v>
      </c>
      <c r="O548" s="27">
        <v>7.77</v>
      </c>
      <c r="P548" s="27">
        <v>8.11</v>
      </c>
      <c r="Q548" s="27">
        <v>4.57</v>
      </c>
      <c r="R548" s="27">
        <v>3.46</v>
      </c>
      <c r="S548" s="27">
        <v>1.63</v>
      </c>
      <c r="T548" s="27">
        <v>0</v>
      </c>
      <c r="U548" s="27">
        <v>0</v>
      </c>
      <c r="V548" s="27">
        <v>0</v>
      </c>
      <c r="W548" s="27">
        <v>8.5299999999999994</v>
      </c>
      <c r="X548" s="27">
        <v>6.45</v>
      </c>
      <c r="Y548" s="27">
        <v>6.18</v>
      </c>
    </row>
    <row r="549" spans="1:25" x14ac:dyDescent="0.2">
      <c r="A549" s="35">
        <v>27</v>
      </c>
      <c r="B549" s="27">
        <v>1.74</v>
      </c>
      <c r="C549" s="27">
        <v>8.27</v>
      </c>
      <c r="D549" s="27">
        <v>3.87</v>
      </c>
      <c r="E549" s="27">
        <v>2.23</v>
      </c>
      <c r="F549" s="27">
        <v>0.01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0.66</v>
      </c>
      <c r="M549" s="27">
        <v>0.56999999999999995</v>
      </c>
      <c r="N549" s="27">
        <v>0.2</v>
      </c>
      <c r="O549" s="27">
        <v>0.72</v>
      </c>
      <c r="P549" s="27">
        <v>1.76</v>
      </c>
      <c r="Q549" s="27">
        <v>0.97</v>
      </c>
      <c r="R549" s="27">
        <v>2.04</v>
      </c>
      <c r="S549" s="27">
        <v>0.26</v>
      </c>
      <c r="T549" s="27">
        <v>0</v>
      </c>
      <c r="U549" s="27">
        <v>0</v>
      </c>
      <c r="V549" s="27">
        <v>0</v>
      </c>
      <c r="W549" s="27">
        <v>8.2200000000000006</v>
      </c>
      <c r="X549" s="27">
        <v>6.17</v>
      </c>
      <c r="Y549" s="27">
        <v>3.7</v>
      </c>
    </row>
    <row r="550" spans="1:25" x14ac:dyDescent="0.2">
      <c r="A550" s="35">
        <v>28</v>
      </c>
      <c r="B550" s="27">
        <v>1.8</v>
      </c>
      <c r="C550" s="27">
        <v>2.72</v>
      </c>
      <c r="D550" s="27">
        <v>1.65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3.24</v>
      </c>
      <c r="L550" s="27">
        <v>5.18</v>
      </c>
      <c r="M550" s="27">
        <v>4.9400000000000004</v>
      </c>
      <c r="N550" s="27">
        <v>3.91</v>
      </c>
      <c r="O550" s="27">
        <v>3.99</v>
      </c>
      <c r="P550" s="27">
        <v>1.71</v>
      </c>
      <c r="Q550" s="27">
        <v>0.15</v>
      </c>
      <c r="R550" s="27">
        <v>0.08</v>
      </c>
      <c r="S550" s="27">
        <v>0.03</v>
      </c>
      <c r="T550" s="27">
        <v>0</v>
      </c>
      <c r="U550" s="27">
        <v>0</v>
      </c>
      <c r="V550" s="27">
        <v>0</v>
      </c>
      <c r="W550" s="27">
        <v>4.29</v>
      </c>
      <c r="X550" s="27">
        <v>0.48</v>
      </c>
      <c r="Y550" s="27">
        <v>43.19</v>
      </c>
    </row>
    <row r="551" spans="1:25" x14ac:dyDescent="0.2">
      <c r="A551" s="35">
        <v>29</v>
      </c>
      <c r="B551" s="27">
        <v>1.47</v>
      </c>
      <c r="C551" s="27">
        <v>3.42</v>
      </c>
      <c r="D551" s="27">
        <v>5.14</v>
      </c>
      <c r="E551" s="27">
        <v>1.85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0.02</v>
      </c>
      <c r="M551" s="27">
        <v>0.18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</row>
    <row r="552" spans="1:25" x14ac:dyDescent="0.2">
      <c r="A552" s="35">
        <v>30</v>
      </c>
      <c r="B552" s="27">
        <v>0</v>
      </c>
      <c r="C552" s="27">
        <v>0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0.04</v>
      </c>
      <c r="M552" s="27">
        <v>0.3</v>
      </c>
      <c r="N552" s="27">
        <v>0.02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2.02</v>
      </c>
      <c r="X552" s="27">
        <v>1.0900000000000001</v>
      </c>
      <c r="Y552" s="27">
        <v>0</v>
      </c>
    </row>
    <row r="553" spans="1:25" x14ac:dyDescent="0.2">
      <c r="A553" s="35">
        <v>31</v>
      </c>
      <c r="B553" s="27">
        <v>0.5</v>
      </c>
      <c r="C553" s="27">
        <v>1.29</v>
      </c>
      <c r="D553" s="27">
        <v>33.72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1.96</v>
      </c>
      <c r="L553" s="27">
        <v>7.01</v>
      </c>
      <c r="M553" s="27">
        <v>8.9499999999999993</v>
      </c>
      <c r="N553" s="27">
        <v>3.13</v>
      </c>
      <c r="O553" s="27">
        <v>4.92</v>
      </c>
      <c r="P553" s="27">
        <v>4.8499999999999996</v>
      </c>
      <c r="Q553" s="27">
        <v>3.41</v>
      </c>
      <c r="R553" s="27">
        <v>3.47</v>
      </c>
      <c r="S553" s="27">
        <v>0.76</v>
      </c>
      <c r="T553" s="27">
        <v>0</v>
      </c>
      <c r="U553" s="27">
        <v>0</v>
      </c>
      <c r="V553" s="27">
        <v>0</v>
      </c>
      <c r="W553" s="27">
        <v>0.68</v>
      </c>
      <c r="X553" s="27">
        <v>5.33</v>
      </c>
      <c r="Y553" s="27">
        <v>4.6399999999999997</v>
      </c>
    </row>
    <row r="555" spans="1:25" ht="27" customHeight="1" x14ac:dyDescent="0.25">
      <c r="A555" s="111" t="s">
        <v>143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7" spans="1:25" ht="15" x14ac:dyDescent="0.25">
      <c r="A557" s="101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2" t="s">
        <v>113</v>
      </c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spans="1:25" ht="15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2" t="s">
        <v>136</v>
      </c>
      <c r="O558" s="108"/>
      <c r="P558" s="108"/>
      <c r="Q558" s="102" t="s">
        <v>137</v>
      </c>
      <c r="R558" s="108"/>
      <c r="S558" s="108"/>
      <c r="T558" s="102" t="s">
        <v>138</v>
      </c>
      <c r="U558" s="108"/>
      <c r="V558" s="108"/>
      <c r="W558" s="102" t="s">
        <v>117</v>
      </c>
      <c r="X558" s="108"/>
      <c r="Y558" s="108"/>
    </row>
    <row r="559" spans="1:25" ht="15" x14ac:dyDescent="0.25">
      <c r="A559" s="101" t="s">
        <v>139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99">
        <f>ROUND(15.29/100*0.74*(-4.97),2)</f>
        <v>-0.56000000000000005</v>
      </c>
      <c r="O559" s="107"/>
      <c r="P559" s="107"/>
      <c r="Q559" s="99">
        <f>ROUND(14.04/100*0.74*(-4.97),2)</f>
        <v>-0.52</v>
      </c>
      <c r="R559" s="107"/>
      <c r="S559" s="107"/>
      <c r="T559" s="99">
        <f>ROUND(9.56/100*0.74*(-4.97),2)</f>
        <v>-0.35</v>
      </c>
      <c r="U559" s="107"/>
      <c r="V559" s="107"/>
      <c r="W559" s="99">
        <f>ROUND(5.6/100*0.74*(-4.97),2)</f>
        <v>-0.21</v>
      </c>
      <c r="X559" s="107"/>
      <c r="Y559" s="107"/>
    </row>
    <row r="560" spans="1:25" ht="27" customHeight="1" x14ac:dyDescent="0.25">
      <c r="A560" s="105" t="s">
        <v>140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99">
        <f>ROUND(15.29/100*0.74*222.81,2)</f>
        <v>25.21</v>
      </c>
      <c r="O560" s="107"/>
      <c r="P560" s="107"/>
      <c r="Q560" s="99">
        <f>ROUND(14.04/100*0.74*222.81,2)</f>
        <v>23.15</v>
      </c>
      <c r="R560" s="107"/>
      <c r="S560" s="107"/>
      <c r="T560" s="99">
        <f>ROUND(9.56/100*0.74*222.81,2)</f>
        <v>15.76</v>
      </c>
      <c r="U560" s="107"/>
      <c r="V560" s="107"/>
      <c r="W560" s="99">
        <f>ROUND(5.6/100*0.74*222.81,2)</f>
        <v>9.23</v>
      </c>
      <c r="X560" s="107"/>
      <c r="Y560" s="107"/>
    </row>
    <row r="562" spans="1:25" x14ac:dyDescent="0.2">
      <c r="A562" s="103" t="s">
        <v>144</v>
      </c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4" spans="1:25" x14ac:dyDescent="0.2">
      <c r="A564" s="100"/>
      <c r="B564" s="101"/>
      <c r="C564" s="101"/>
      <c r="D564" s="101"/>
      <c r="E564" s="101"/>
      <c r="F564" s="102" t="s">
        <v>113</v>
      </c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spans="1:25" x14ac:dyDescent="0.2">
      <c r="A565" s="101"/>
      <c r="B565" s="101"/>
      <c r="C565" s="101"/>
      <c r="D565" s="101"/>
      <c r="E565" s="101"/>
      <c r="F565" s="90" t="s">
        <v>114</v>
      </c>
      <c r="G565" s="91"/>
      <c r="H565" s="91"/>
      <c r="I565" s="91"/>
      <c r="J565" s="92"/>
      <c r="K565" s="90" t="s">
        <v>115</v>
      </c>
      <c r="L565" s="91"/>
      <c r="M565" s="91"/>
      <c r="N565" s="91"/>
      <c r="O565" s="92"/>
      <c r="P565" s="90" t="s">
        <v>146</v>
      </c>
      <c r="Q565" s="91"/>
      <c r="R565" s="91"/>
      <c r="S565" s="91"/>
      <c r="T565" s="92"/>
      <c r="U565" s="90" t="s">
        <v>117</v>
      </c>
      <c r="V565" s="91"/>
      <c r="W565" s="91"/>
      <c r="X565" s="91"/>
      <c r="Y565" s="92"/>
    </row>
    <row r="566" spans="1:25" x14ac:dyDescent="0.2">
      <c r="A566" s="101"/>
      <c r="B566" s="101"/>
      <c r="C566" s="101"/>
      <c r="D566" s="101"/>
      <c r="E566" s="101"/>
      <c r="F566" s="93"/>
      <c r="G566" s="94"/>
      <c r="H566" s="94"/>
      <c r="I566" s="94"/>
      <c r="J566" s="95"/>
      <c r="K566" s="93"/>
      <c r="L566" s="94"/>
      <c r="M566" s="94"/>
      <c r="N566" s="94"/>
      <c r="O566" s="95"/>
      <c r="P566" s="93"/>
      <c r="Q566" s="94"/>
      <c r="R566" s="94"/>
      <c r="S566" s="94"/>
      <c r="T566" s="95"/>
      <c r="U566" s="93"/>
      <c r="V566" s="94"/>
      <c r="W566" s="94"/>
      <c r="X566" s="94"/>
      <c r="Y566" s="95"/>
    </row>
    <row r="567" spans="1:25" ht="25.5" customHeight="1" x14ac:dyDescent="0.2">
      <c r="A567" s="96" t="s">
        <v>145</v>
      </c>
      <c r="B567" s="97"/>
      <c r="C567" s="97"/>
      <c r="D567" s="97"/>
      <c r="E567" s="97"/>
      <c r="F567" s="98">
        <f>ROUND(15.29/100*0.74*366580.09,2)</f>
        <v>41477.07</v>
      </c>
      <c r="G567" s="99"/>
      <c r="H567" s="99"/>
      <c r="I567" s="99"/>
      <c r="J567" s="99"/>
      <c r="K567" s="98">
        <f>ROUND(14.04/100*0.74*366580.09,2)</f>
        <v>38086.21</v>
      </c>
      <c r="L567" s="99"/>
      <c r="M567" s="99"/>
      <c r="N567" s="99"/>
      <c r="O567" s="99"/>
      <c r="P567" s="98">
        <f>ROUND(9.56/100*0.74*366580.09,2)</f>
        <v>25933.34</v>
      </c>
      <c r="Q567" s="99"/>
      <c r="R567" s="99"/>
      <c r="S567" s="99"/>
      <c r="T567" s="99"/>
      <c r="U567" s="98">
        <f>ROUND(5.6/100*0.74*366580.09,2)</f>
        <v>15191.08</v>
      </c>
      <c r="V567" s="99"/>
      <c r="W567" s="99"/>
      <c r="X567" s="99"/>
      <c r="Y567" s="99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январь 2014 стр. 1</vt:lpstr>
      <vt:lpstr>январь 2014 стр. 2</vt:lpstr>
      <vt:lpstr>январь 2014 стр. 3_11</vt:lpstr>
      <vt:lpstr>февраль 2014 стр. 1</vt:lpstr>
      <vt:lpstr>февраль 2014 стр. 2</vt:lpstr>
      <vt:lpstr>февраль 2014 стр. 3_11</vt:lpstr>
      <vt:lpstr>март 2014 стр. 1</vt:lpstr>
      <vt:lpstr>март 2014 стр. 2</vt:lpstr>
      <vt:lpstr>март 2014 стр. 3_11</vt:lpstr>
      <vt:lpstr>апрель 2014 стр. 1 </vt:lpstr>
      <vt:lpstr>апрель 2014 стр. 2</vt:lpstr>
      <vt:lpstr>апрель 2014 стр. 3_11</vt:lpstr>
      <vt:lpstr>май 2014 стр. 1</vt:lpstr>
      <vt:lpstr>май 2014 стр. 2</vt:lpstr>
      <vt:lpstr>май 2014 стр. 3_11</vt:lpstr>
      <vt:lpstr>июнь 2014 стр. 1</vt:lpstr>
      <vt:lpstr>июнь 2014 стр. 2</vt:lpstr>
      <vt:lpstr>июнь 2014 стр. 3_11</vt:lpstr>
      <vt:lpstr>'апрель 2014 стр. 2'!Область_печати</vt:lpstr>
      <vt:lpstr>'июнь 2014 стр. 2'!Область_печати</vt:lpstr>
      <vt:lpstr>'май 2014 стр. 2'!Область_печати</vt:lpstr>
      <vt:lpstr>'март 2014 стр. 2'!Область_печати</vt:lpstr>
      <vt:lpstr>'февраль 2014 стр. 2'!Область_печати</vt:lpstr>
      <vt:lpstr>'январь 2014 стр. 2'!Область_печати</vt:lpstr>
    </vt:vector>
  </TitlesOfParts>
  <Company>ОАО "Тульская энергосбытовая компания"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 Альберт</dc:creator>
  <cp:lastModifiedBy>Родин Альберт</cp:lastModifiedBy>
  <cp:lastPrinted>2013-02-12T11:27:48Z</cp:lastPrinted>
  <dcterms:created xsi:type="dcterms:W3CDTF">2013-02-12T05:32:05Z</dcterms:created>
  <dcterms:modified xsi:type="dcterms:W3CDTF">2014-07-11T07:18:52Z</dcterms:modified>
</cp:coreProperties>
</file>