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2012" sheetId="1" r:id="rId1"/>
  </sheets>
  <definedNames>
    <definedName name="_xlnm.Print_Area" localSheetId="0">'2012'!$A$1:$DA$91</definedName>
  </definedNames>
  <calcPr fullCalcOnLoad="1" refMode="R1C1"/>
</workbook>
</file>

<file path=xl/sharedStrings.xml><?xml version="1.0" encoding="utf-8"?>
<sst xmlns="http://schemas.openxmlformats.org/spreadsheetml/2006/main" count="329" uniqueCount="147">
  <si>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</si>
  <si>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</si>
  <si>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</si>
  <si>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</si>
  <si>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</si>
  <si>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</si>
  <si>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</si>
  <si>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</si>
  <si>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</si>
  <si>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</si>
  <si>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</si>
  <si>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</si>
  <si>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</si>
  <si>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</si>
  <si>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за</t>
  </si>
  <si>
    <t>Наименование показателя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</si>
  <si>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</si>
  <si>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</si>
  <si>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</si>
  <si>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</si>
  <si>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</si>
  <si>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0710004</t>
  </si>
  <si>
    <t>в том числе:</t>
  </si>
  <si>
    <t>от продажи продукции, товаров, работ и услуг</t>
  </si>
  <si>
    <t xml:space="preserve">За </t>
  </si>
  <si>
    <t>прочие поступления</t>
  </si>
  <si>
    <t>Величина влияния изменений курса иностранной валюты по отношению к рублю</t>
  </si>
  <si>
    <t>Примечания</t>
  </si>
  <si>
    <t>1. Указывается отчетный период.</t>
  </si>
  <si>
    <t>2. Указывается период предыдущего года, аналогичный отчетному периоду.</t>
  </si>
  <si>
    <t>Отчет о движении денежных средств</t>
  </si>
  <si>
    <t>Дата (число, месяц, год)</t>
  </si>
  <si>
    <t>Форма 0710004 с. 2</t>
  </si>
  <si>
    <t>Код</t>
  </si>
  <si>
    <t>4110</t>
  </si>
  <si>
    <t>4111</t>
  </si>
  <si>
    <t>4112</t>
  </si>
  <si>
    <t>4113</t>
  </si>
  <si>
    <t>4120</t>
  </si>
  <si>
    <t>4121</t>
  </si>
  <si>
    <t>4122</t>
  </si>
  <si>
    <t>4123</t>
  </si>
  <si>
    <t>4124</t>
  </si>
  <si>
    <t>(в ред. Приказа Минфина РФ от 05.10.2011 № 124н)</t>
  </si>
  <si>
    <t>Денежные потоки от
текущих операций</t>
  </si>
  <si>
    <t>Поступления - всего</t>
  </si>
  <si>
    <t>арендных платежей, лицензионных платежей, роялти, 
комиссионных и иных аналогичных платежей</t>
  </si>
  <si>
    <t>4119</t>
  </si>
  <si>
    <t>от перепродажи финансовых вложений</t>
  </si>
  <si>
    <t>Форма 0710004 с. 3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</si>
  <si>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</si>
  <si>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</si>
  <si>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</si>
  <si>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</si>
  <si>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налога на прибыль организаций</t>
  </si>
  <si>
    <t>прочие платежи</t>
  </si>
  <si>
    <t>4129</t>
  </si>
  <si>
    <t>Сальдо денежных потоков от текущих операций</t>
  </si>
  <si>
    <t>Денежные потоки от
инвестиционных операций</t>
  </si>
  <si>
    <r>
      <t xml:space="preserve"> г.</t>
    </r>
    <r>
      <rPr>
        <vertAlign val="superscript"/>
        <sz val="10"/>
        <rFont val="Arial"/>
        <family val="2"/>
      </rPr>
      <t>1</t>
    </r>
  </si>
  <si>
    <r>
      <t xml:space="preserve"> г.</t>
    </r>
    <r>
      <rPr>
        <vertAlign val="superscript"/>
        <sz val="10"/>
        <rFont val="Arial"/>
        <family val="2"/>
      </rPr>
      <t>2</t>
    </r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</si>
  <si>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</si>
  <si>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</si>
  <si>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</si>
  <si>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</si>
  <si>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</si>
  <si>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</si>
  <si>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</si>
  <si>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</si>
  <si>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</si>
  <si>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</si>
  <si>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возврата предоставленных займов, от продажи долговых ценных бумаг (прав требования денежных средств к другим лицам)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</si>
  <si>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</si>
  <si>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</si>
  <si>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от выпуска облигаций, векселей и других долговых ценных бумаг и др.</t>
  </si>
  <si>
    <t>на уплату дивидендов и иных платежей по распределению
прибыли в пользу собственников (участников)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</si>
  <si>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</si>
  <si>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</si>
  <si>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</si>
  <si>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</si>
  <si>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собственникам (участникам) в связи с выкупом у них акций (долей участия) организации или их выходом из состава участников</t>
  </si>
  <si>
    <t>в связи с погашением (выкупом) векселей и других долговых ценных бумаг, возврат кредитов и займов</t>
  </si>
  <si>
    <t>11</t>
  </si>
  <si>
    <t>год</t>
  </si>
  <si>
    <t>4125</t>
  </si>
  <si>
    <t xml:space="preserve">НДС </t>
  </si>
  <si>
    <t>Гладнева Л.А.</t>
  </si>
  <si>
    <t>расшифровка строки  "Прочие платежи"</t>
  </si>
  <si>
    <t>расшифровка строки  "Прочие поступления"</t>
  </si>
  <si>
    <t>расшифровка строки "НДС "</t>
  </si>
  <si>
    <t>платежи в бюджетную систему РФ (или возмещение из неё)</t>
  </si>
  <si>
    <t>прочих налогов и сборов</t>
  </si>
  <si>
    <t>страховых отчислений</t>
  </si>
  <si>
    <t>возврат заработной платы</t>
  </si>
  <si>
    <t>возмещение по страховому случаю</t>
  </si>
  <si>
    <t>оплата по договорам уступки прав требования</t>
  </si>
  <si>
    <t>поступления неустойки, пени. % за пользование чужими денежными средствами</t>
  </si>
  <si>
    <t>поступления за путевки</t>
  </si>
  <si>
    <t>возврат беспроцентного займа работникам</t>
  </si>
  <si>
    <t>ошибочно полученные денежные средства</t>
  </si>
  <si>
    <t>выдача работникам в подотчет + оплата проживания в гостинице</t>
  </si>
  <si>
    <t>на благотворительность</t>
  </si>
  <si>
    <t>пени за нарушение договорных обязательств</t>
  </si>
  <si>
    <t xml:space="preserve">отчисления профсоюзной организации </t>
  </si>
  <si>
    <t>госпошлина и судебные расходы</t>
  </si>
  <si>
    <t>алименты по исполнительным листам</t>
  </si>
  <si>
    <t>возмещение ущерба</t>
  </si>
  <si>
    <t>Открытое акционерное общество "Воронежская энергосбытовая компания"</t>
  </si>
  <si>
    <t>74334277</t>
  </si>
  <si>
    <t>3663050467</t>
  </si>
  <si>
    <t>оптовая торговля электроэнергией</t>
  </si>
  <si>
    <t>51.18.26</t>
  </si>
  <si>
    <t>общество / совместная частная и иностранная собственность</t>
  </si>
  <si>
    <t>47</t>
  </si>
  <si>
    <t>34</t>
  </si>
  <si>
    <r>
      <t>Единица измерения: тыс. руб./</t>
    </r>
    <r>
      <rPr>
        <strike/>
        <sz val="9"/>
        <rFont val="Arial"/>
        <family val="2"/>
      </rPr>
      <t>млн. руб.</t>
    </r>
    <r>
      <rPr>
        <sz val="9"/>
        <rFont val="Arial"/>
        <family val="2"/>
      </rPr>
      <t xml:space="preserve"> (ненужное зачеркнуть)</t>
    </r>
  </si>
  <si>
    <r>
      <t>384/</t>
    </r>
    <r>
      <rPr>
        <strike/>
        <sz val="10"/>
        <rFont val="Arial"/>
        <family val="2"/>
      </rPr>
      <t>385</t>
    </r>
  </si>
  <si>
    <t>прочие поступления - поступления неустойки, пени. % за пользование чужими денежными средствами</t>
  </si>
  <si>
    <t>4211</t>
  </si>
  <si>
    <t>косвенный НДС в составе поступления, всего</t>
  </si>
  <si>
    <t>косвенный НДС в составе платежей, всего</t>
  </si>
  <si>
    <t>4221</t>
  </si>
  <si>
    <t>прочие платежи - возврат  покупателям</t>
  </si>
  <si>
    <t>4114</t>
  </si>
  <si>
    <t>прочие поступления - возврат от поставщиков</t>
  </si>
  <si>
    <t>расшифровка строки "в связи с оплатой труда работников"</t>
  </si>
  <si>
    <t xml:space="preserve">в том числе </t>
  </si>
  <si>
    <t xml:space="preserve"> оплата труда работников</t>
  </si>
  <si>
    <t>НДФЛ</t>
  </si>
  <si>
    <t>исключены услуги банка+неприним</t>
  </si>
  <si>
    <t>лизинговые платежи</t>
  </si>
  <si>
    <t>Налог на прибыль по доходам, полученным иностранными и российскими организациями   (дивиденды)</t>
  </si>
  <si>
    <t>итого строка "Прочие платежи" инвестиц</t>
  </si>
  <si>
    <t>4229</t>
  </si>
  <si>
    <t>НДС</t>
  </si>
  <si>
    <t>12</t>
  </si>
  <si>
    <t>2013</t>
  </si>
  <si>
    <t>Севергин Е. М.</t>
  </si>
  <si>
    <t>13</t>
  </si>
  <si>
    <t>лизинг</t>
  </si>
  <si>
    <t xml:space="preserve">от лица Управляющей компании ООО ГК "ТНС энерго"  по доверенности № 1-5335 от 03.09.2012 </t>
  </si>
  <si>
    <t>Главный бухгалтер</t>
  </si>
  <si>
    <t>22</t>
  </si>
  <si>
    <t>февраля</t>
  </si>
  <si>
    <t>02</t>
  </si>
  <si>
    <t>Открытое акционерное</t>
  </si>
  <si>
    <t>-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</si>
</sst>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_ ;\-#,##0\ "/>
    <numFmt numFmtId="166" formatCode="[$-FC19]d\ mmmm\ yyyy\ &quot;г.&quot;"/>
  </numFmts>
  <fonts count="54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trike/>
      <sz val="9"/>
      <name val="Arial"/>
      <family val="2"/>
    </font>
    <font>
      <strike/>
      <sz val="10"/>
      <name val="Arial"/>
      <family val="2"/>
    </font>
    <font>
      <sz val="26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 indent="1"/>
    </xf>
    <xf numFmtId="0" fontId="1" fillId="0" borderId="20" xfId="0" applyFont="1" applyFill="1" applyBorder="1" applyAlignment="1">
      <alignment horizontal="left" wrapText="1" indent="1"/>
    </xf>
    <xf numFmtId="0" fontId="1" fillId="0" borderId="20" xfId="0" applyFont="1" applyFill="1" applyBorder="1" applyAlignment="1">
      <alignment horizontal="left" indent="1"/>
    </xf>
    <xf numFmtId="0" fontId="1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4" fillId="0" borderId="14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2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4" fontId="1" fillId="0" borderId="14" xfId="0" applyNumberFormat="1" applyFont="1" applyFill="1" applyBorder="1" applyAlignment="1">
      <alignment horizontal="left"/>
    </xf>
    <xf numFmtId="4" fontId="1" fillId="0" borderId="1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 horizontal="left"/>
    </xf>
    <xf numFmtId="4" fontId="1" fillId="0" borderId="15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left"/>
    </xf>
    <xf numFmtId="4" fontId="1" fillId="0" borderId="17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left"/>
    </xf>
    <xf numFmtId="4" fontId="1" fillId="0" borderId="24" xfId="0" applyNumberFormat="1" applyFont="1" applyFill="1" applyBorder="1" applyAlignment="1">
      <alignment horizontal="left"/>
    </xf>
    <xf numFmtId="4" fontId="1" fillId="0" borderId="12" xfId="0" applyNumberFormat="1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0" borderId="18" xfId="0" applyNumberFormat="1" applyFont="1" applyFill="1" applyBorder="1" applyAlignment="1">
      <alignment horizontal="left"/>
    </xf>
    <xf numFmtId="3" fontId="1" fillId="0" borderId="17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43" fontId="1" fillId="0" borderId="25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25" xfId="0" applyFont="1" applyFill="1" applyBorder="1" applyAlignment="1">
      <alignment horizontal="left" wrapText="1" indent="1"/>
    </xf>
    <xf numFmtId="0" fontId="1" fillId="0" borderId="27" xfId="0" applyFont="1" applyFill="1" applyBorder="1" applyAlignment="1">
      <alignment horizontal="left" wrapText="1" indent="1"/>
    </xf>
    <xf numFmtId="43" fontId="1" fillId="0" borderId="28" xfId="0" applyNumberFormat="1" applyFont="1" applyFill="1" applyBorder="1" applyAlignment="1">
      <alignment/>
    </xf>
    <xf numFmtId="43" fontId="1" fillId="0" borderId="25" xfId="0" applyNumberFormat="1" applyFont="1" applyFill="1" applyBorder="1" applyAlignment="1">
      <alignment/>
    </xf>
    <xf numFmtId="43" fontId="1" fillId="0" borderId="27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4" fontId="1" fillId="0" borderId="13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4" fontId="6" fillId="0" borderId="21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4" fontId="6" fillId="0" borderId="13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left"/>
    </xf>
    <xf numFmtId="3" fontId="6" fillId="0" borderId="29" xfId="0" applyNumberFormat="1" applyFont="1" applyFill="1" applyBorder="1" applyAlignment="1">
      <alignment horizontal="left"/>
    </xf>
    <xf numFmtId="165" fontId="6" fillId="0" borderId="19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left"/>
    </xf>
    <xf numFmtId="165" fontId="6" fillId="0" borderId="23" xfId="0" applyNumberFormat="1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 horizontal="left"/>
    </xf>
    <xf numFmtId="3" fontId="1" fillId="0" borderId="29" xfId="0" applyNumberFormat="1" applyFont="1" applyFill="1" applyBorder="1" applyAlignment="1">
      <alignment horizontal="left"/>
    </xf>
    <xf numFmtId="3" fontId="6" fillId="0" borderId="30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left"/>
    </xf>
    <xf numFmtId="165" fontId="6" fillId="0" borderId="31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left"/>
    </xf>
    <xf numFmtId="4" fontId="1" fillId="0" borderId="0" xfId="0" applyNumberFormat="1" applyFont="1" applyFill="1" applyAlignment="1">
      <alignment horizontal="center" wrapText="1"/>
    </xf>
    <xf numFmtId="0" fontId="1" fillId="0" borderId="25" xfId="0" applyFont="1" applyFill="1" applyBorder="1" applyAlignment="1">
      <alignment horizontal="left" indent="1"/>
    </xf>
    <xf numFmtId="0" fontId="1" fillId="0" borderId="27" xfId="0" applyFont="1" applyFill="1" applyBorder="1" applyAlignment="1">
      <alignment horizontal="left" indent="1"/>
    </xf>
    <xf numFmtId="49" fontId="1" fillId="0" borderId="2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3" fontId="1" fillId="0" borderId="28" xfId="0" applyNumberFormat="1" applyFont="1" applyFill="1" applyBorder="1" applyAlignment="1">
      <alignment horizontal="right"/>
    </xf>
    <xf numFmtId="43" fontId="1" fillId="0" borderId="25" xfId="0" applyNumberFormat="1" applyFont="1" applyFill="1" applyBorder="1" applyAlignment="1">
      <alignment horizontal="right"/>
    </xf>
    <xf numFmtId="43" fontId="6" fillId="0" borderId="25" xfId="0" applyNumberFormat="1" applyFont="1" applyFill="1" applyBorder="1" applyAlignment="1">
      <alignment horizontal="center"/>
    </xf>
    <xf numFmtId="43" fontId="6" fillId="0" borderId="25" xfId="0" applyNumberFormat="1" applyFont="1" applyFill="1" applyBorder="1" applyAlignment="1">
      <alignment horizontal="left"/>
    </xf>
    <xf numFmtId="43" fontId="6" fillId="0" borderId="27" xfId="0" applyNumberFormat="1" applyFont="1" applyFill="1" applyBorder="1" applyAlignment="1">
      <alignment horizontal="left"/>
    </xf>
    <xf numFmtId="43" fontId="6" fillId="0" borderId="20" xfId="0" applyNumberFormat="1" applyFont="1" applyFill="1" applyBorder="1" applyAlignment="1">
      <alignment horizontal="right"/>
    </xf>
    <xf numFmtId="43" fontId="6" fillId="0" borderId="25" xfId="0" applyNumberFormat="1" applyFont="1" applyFill="1" applyBorder="1" applyAlignment="1">
      <alignment horizontal="right"/>
    </xf>
    <xf numFmtId="43" fontId="1" fillId="0" borderId="25" xfId="0" applyNumberFormat="1" applyFont="1" applyFill="1" applyBorder="1" applyAlignment="1">
      <alignment horizontal="left"/>
    </xf>
    <xf numFmtId="43" fontId="1" fillId="0" borderId="26" xfId="0" applyNumberFormat="1" applyFont="1" applyFill="1" applyBorder="1" applyAlignment="1">
      <alignment horizontal="left"/>
    </xf>
    <xf numFmtId="43" fontId="1" fillId="0" borderId="25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left" wrapText="1" indent="1"/>
    </xf>
    <xf numFmtId="4" fontId="1" fillId="0" borderId="27" xfId="0" applyNumberFormat="1" applyFont="1" applyFill="1" applyBorder="1" applyAlignment="1">
      <alignment horizontal="left" wrapText="1" indent="1"/>
    </xf>
    <xf numFmtId="43" fontId="1" fillId="0" borderId="27" xfId="0" applyNumberFormat="1" applyFont="1" applyFill="1" applyBorder="1" applyAlignment="1">
      <alignment horizontal="left"/>
    </xf>
    <xf numFmtId="43" fontId="1" fillId="0" borderId="2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left" wrapText="1" indent="1"/>
    </xf>
    <xf numFmtId="0" fontId="1" fillId="0" borderId="27" xfId="0" applyFont="1" applyFill="1" applyBorder="1" applyAlignment="1">
      <alignment horizontal="left" wrapText="1" indent="1"/>
    </xf>
    <xf numFmtId="0" fontId="1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3" fontId="1" fillId="0" borderId="28" xfId="0" applyNumberFormat="1" applyFont="1" applyFill="1" applyBorder="1" applyAlignment="1">
      <alignment/>
    </xf>
    <xf numFmtId="43" fontId="1" fillId="0" borderId="25" xfId="0" applyNumberFormat="1" applyFont="1" applyFill="1" applyBorder="1" applyAlignment="1">
      <alignment/>
    </xf>
    <xf numFmtId="43" fontId="1" fillId="0" borderId="27" xfId="0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 horizontal="center"/>
    </xf>
    <xf numFmtId="43" fontId="1" fillId="0" borderId="26" xfId="0" applyNumberFormat="1" applyFont="1" applyFill="1" applyBorder="1" applyAlignment="1">
      <alignment horizontal="center"/>
    </xf>
    <xf numFmtId="43" fontId="1" fillId="0" borderId="26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43" fontId="1" fillId="0" borderId="28" xfId="0" applyNumberFormat="1" applyFont="1" applyFill="1" applyBorder="1" applyAlignment="1">
      <alignment horizontal="center"/>
    </xf>
    <xf numFmtId="43" fontId="1" fillId="0" borderId="27" xfId="0" applyNumberFormat="1" applyFont="1" applyFill="1" applyBorder="1" applyAlignment="1">
      <alignment horizontal="center"/>
    </xf>
    <xf numFmtId="43" fontId="53" fillId="0" borderId="28" xfId="0" applyNumberFormat="1" applyFont="1" applyFill="1" applyBorder="1" applyAlignment="1">
      <alignment/>
    </xf>
    <xf numFmtId="43" fontId="53" fillId="0" borderId="25" xfId="0" applyNumberFormat="1" applyFont="1" applyFill="1" applyBorder="1" applyAlignment="1">
      <alignment/>
    </xf>
    <xf numFmtId="43" fontId="53" fillId="0" borderId="26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32" xfId="0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6" fillId="0" borderId="25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3" fontId="13" fillId="0" borderId="25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3" fontId="1" fillId="0" borderId="30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 wrapText="1" indent="1"/>
    </xf>
    <xf numFmtId="0" fontId="1" fillId="0" borderId="11" xfId="0" applyFont="1" applyFill="1" applyBorder="1" applyAlignment="1">
      <alignment horizontal="left" wrapText="1" indent="1"/>
    </xf>
    <xf numFmtId="3" fontId="1" fillId="0" borderId="33" xfId="0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left"/>
    </xf>
    <xf numFmtId="3" fontId="1" fillId="0" borderId="34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left" indent="2"/>
    </xf>
    <xf numFmtId="0" fontId="5" fillId="0" borderId="16" xfId="0" applyFont="1" applyFill="1" applyBorder="1" applyAlignment="1">
      <alignment horizontal="left" indent="2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3" fontId="1" fillId="0" borderId="31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3" fontId="1" fillId="0" borderId="35" xfId="0" applyNumberFormat="1" applyFont="1" applyFill="1" applyBorder="1" applyAlignment="1">
      <alignment horizontal="right"/>
    </xf>
    <xf numFmtId="3" fontId="1" fillId="0" borderId="33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165" fontId="1" fillId="0" borderId="36" xfId="0" applyNumberFormat="1" applyFont="1" applyFill="1" applyBorder="1" applyAlignment="1">
      <alignment horizontal="center"/>
    </xf>
    <xf numFmtId="165" fontId="1" fillId="0" borderId="37" xfId="0" applyNumberFormat="1" applyFont="1" applyFill="1" applyBorder="1" applyAlignment="1">
      <alignment horizontal="center"/>
    </xf>
    <xf numFmtId="165" fontId="1" fillId="0" borderId="38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indent="1"/>
    </xf>
    <xf numFmtId="0" fontId="1" fillId="0" borderId="16" xfId="0" applyFont="1" applyFill="1" applyBorder="1" applyAlignment="1">
      <alignment horizontal="left" indent="1"/>
    </xf>
    <xf numFmtId="165" fontId="1" fillId="0" borderId="30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165" fontId="1" fillId="0" borderId="29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165" fontId="1" fillId="0" borderId="31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165" fontId="1" fillId="0" borderId="2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indent="2"/>
    </xf>
    <xf numFmtId="0" fontId="1" fillId="0" borderId="16" xfId="0" applyFont="1" applyFill="1" applyBorder="1" applyAlignment="1">
      <alignment horizontal="left" indent="2"/>
    </xf>
    <xf numFmtId="165" fontId="1" fillId="0" borderId="10" xfId="0" applyNumberFormat="1" applyFont="1" applyFill="1" applyBorder="1" applyAlignment="1">
      <alignment horizontal="left"/>
    </xf>
    <xf numFmtId="165" fontId="1" fillId="0" borderId="23" xfId="0" applyNumberFormat="1" applyFont="1" applyFill="1" applyBorder="1" applyAlignment="1">
      <alignment horizontal="left"/>
    </xf>
    <xf numFmtId="165" fontId="1" fillId="0" borderId="31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 horizontal="left"/>
    </xf>
    <xf numFmtId="165" fontId="1" fillId="0" borderId="19" xfId="0" applyNumberFormat="1" applyFont="1" applyFill="1" applyBorder="1" applyAlignment="1">
      <alignment horizontal="right"/>
    </xf>
    <xf numFmtId="165" fontId="1" fillId="0" borderId="15" xfId="0" applyNumberFormat="1" applyFont="1" applyFill="1" applyBorder="1" applyAlignment="1">
      <alignment horizontal="left"/>
    </xf>
    <xf numFmtId="165" fontId="1" fillId="0" borderId="29" xfId="0" applyNumberFormat="1" applyFont="1" applyFill="1" applyBorder="1" applyAlignment="1">
      <alignment horizontal="left"/>
    </xf>
    <xf numFmtId="165" fontId="1" fillId="0" borderId="30" xfId="0" applyNumberFormat="1" applyFont="1" applyFill="1" applyBorder="1" applyAlignment="1">
      <alignment horizontal="right"/>
    </xf>
    <xf numFmtId="165" fontId="1" fillId="0" borderId="15" xfId="0" applyNumberFormat="1" applyFont="1" applyFill="1" applyBorder="1" applyAlignment="1">
      <alignment horizontal="right"/>
    </xf>
    <xf numFmtId="165" fontId="1" fillId="0" borderId="16" xfId="0" applyNumberFormat="1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165" fontId="1" fillId="0" borderId="39" xfId="0" applyNumberFormat="1" applyFont="1" applyFill="1" applyBorder="1" applyAlignment="1">
      <alignment horizontal="center"/>
    </xf>
    <xf numFmtId="165" fontId="1" fillId="0" borderId="33" xfId="0" applyNumberFormat="1" applyFont="1" applyFill="1" applyBorder="1" applyAlignment="1">
      <alignment horizontal="center"/>
    </xf>
    <xf numFmtId="165" fontId="1" fillId="0" borderId="40" xfId="0" applyNumberFormat="1" applyFont="1" applyFill="1" applyBorder="1" applyAlignment="1">
      <alignment horizontal="center"/>
    </xf>
    <xf numFmtId="165" fontId="1" fillId="0" borderId="35" xfId="0" applyNumberFormat="1" applyFont="1" applyFill="1" applyBorder="1" applyAlignment="1">
      <alignment horizontal="center"/>
    </xf>
    <xf numFmtId="165" fontId="1" fillId="0" borderId="3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left"/>
    </xf>
    <xf numFmtId="3" fontId="1" fillId="0" borderId="26" xfId="0" applyNumberFormat="1" applyFont="1" applyFill="1" applyBorder="1" applyAlignment="1">
      <alignment horizontal="left"/>
    </xf>
    <xf numFmtId="3" fontId="1" fillId="0" borderId="28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 vertical="top" indent="2"/>
    </xf>
    <xf numFmtId="49" fontId="1" fillId="0" borderId="1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indent="1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/>
    </xf>
    <xf numFmtId="49" fontId="1" fillId="0" borderId="44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50"/>
  <sheetViews>
    <sheetView tabSelected="1" view="pageBreakPreview" zoomScaleSheetLayoutView="100" workbookViewId="0" topLeftCell="A1">
      <selection activeCell="CI86" sqref="CI86"/>
    </sheetView>
  </sheetViews>
  <sheetFormatPr defaultColWidth="0.875" defaultRowHeight="12.75"/>
  <cols>
    <col min="1" max="1" width="1.875" style="8" customWidth="1"/>
    <col min="2" max="75" width="0.875" style="8" customWidth="1"/>
    <col min="76" max="76" width="2.125" style="8" customWidth="1"/>
    <col min="77" max="80" width="0.875" style="8" customWidth="1"/>
    <col min="81" max="81" width="1.25" style="8" customWidth="1"/>
    <col min="82" max="82" width="2.625" style="8" customWidth="1"/>
    <col min="83" max="83" width="1.75390625" style="8" customWidth="1"/>
    <col min="84" max="84" width="1.875" style="8" customWidth="1"/>
    <col min="85" max="92" width="0.875" style="8" customWidth="1"/>
    <col min="93" max="93" width="2.375" style="8" customWidth="1"/>
    <col min="94" max="96" width="0.875" style="8" customWidth="1"/>
    <col min="97" max="97" width="1.625" style="8" customWidth="1"/>
    <col min="98" max="98" width="0.875" style="8" customWidth="1"/>
    <col min="99" max="99" width="2.00390625" style="8" customWidth="1"/>
    <col min="100" max="104" width="0.875" style="8" customWidth="1"/>
    <col min="105" max="105" width="2.75390625" style="8" customWidth="1"/>
    <col min="106" max="116" width="0.875" style="8" customWidth="1"/>
    <col min="117" max="117" width="7.00390625" style="8" bestFit="1" customWidth="1"/>
    <col min="118" max="16384" width="0.875" style="8" customWidth="1"/>
  </cols>
  <sheetData>
    <row r="1" spans="12:105" s="1" customFormat="1" ht="35.25" customHeight="1"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DA1" s="7" t="s">
        <v>43</v>
      </c>
    </row>
    <row r="2" ht="15" customHeight="1"/>
    <row r="3" spans="1:105" s="11" customFormat="1" ht="15">
      <c r="A3" s="313" t="s">
        <v>30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9"/>
      <c r="CH3" s="9"/>
      <c r="CI3" s="9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26:104" s="11" customFormat="1" ht="15" customHeight="1" thickBot="1">
      <c r="Z4" s="12" t="s">
        <v>14</v>
      </c>
      <c r="AA4" s="12"/>
      <c r="AB4" s="12"/>
      <c r="AC4" s="12"/>
      <c r="AD4" s="314" t="s">
        <v>83</v>
      </c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5">
        <v>20</v>
      </c>
      <c r="AY4" s="315"/>
      <c r="AZ4" s="315"/>
      <c r="BA4" s="315"/>
      <c r="BB4" s="316" t="s">
        <v>135</v>
      </c>
      <c r="BC4" s="316"/>
      <c r="BD4" s="316"/>
      <c r="BE4" s="316"/>
      <c r="BF4" s="12"/>
      <c r="BG4" s="12" t="s">
        <v>0</v>
      </c>
      <c r="BH4" s="12"/>
      <c r="BI4" s="10"/>
      <c r="CG4" s="317" t="s">
        <v>17</v>
      </c>
      <c r="CH4" s="318"/>
      <c r="CI4" s="318"/>
      <c r="CJ4" s="318"/>
      <c r="CK4" s="318"/>
      <c r="CL4" s="318"/>
      <c r="CM4" s="318"/>
      <c r="CN4" s="318"/>
      <c r="CO4" s="318"/>
      <c r="CP4" s="318"/>
      <c r="CQ4" s="318"/>
      <c r="CR4" s="318"/>
      <c r="CS4" s="318"/>
      <c r="CT4" s="318"/>
      <c r="CU4" s="318"/>
      <c r="CV4" s="318"/>
      <c r="CW4" s="318"/>
      <c r="CX4" s="318"/>
      <c r="CY4" s="318"/>
      <c r="CZ4" s="319"/>
    </row>
    <row r="5" spans="1:104" s="11" customFormat="1" ht="1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4" t="s">
        <v>18</v>
      </c>
      <c r="CG5" s="305" t="s">
        <v>21</v>
      </c>
      <c r="CH5" s="306"/>
      <c r="CI5" s="306"/>
      <c r="CJ5" s="306"/>
      <c r="CK5" s="306"/>
      <c r="CL5" s="306"/>
      <c r="CM5" s="306"/>
      <c r="CN5" s="306"/>
      <c r="CO5" s="306"/>
      <c r="CP5" s="306"/>
      <c r="CQ5" s="306"/>
      <c r="CR5" s="306"/>
      <c r="CS5" s="306"/>
      <c r="CT5" s="306"/>
      <c r="CU5" s="306"/>
      <c r="CV5" s="306"/>
      <c r="CW5" s="306"/>
      <c r="CX5" s="306"/>
      <c r="CY5" s="306"/>
      <c r="CZ5" s="307"/>
    </row>
    <row r="6" spans="1:106" s="11" customFormat="1" ht="1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4" t="s">
        <v>31</v>
      </c>
      <c r="CG6" s="308" t="s">
        <v>142</v>
      </c>
      <c r="CH6" s="309"/>
      <c r="CI6" s="309"/>
      <c r="CJ6" s="309"/>
      <c r="CK6" s="309"/>
      <c r="CL6" s="309"/>
      <c r="CM6" s="309" t="s">
        <v>144</v>
      </c>
      <c r="CN6" s="309"/>
      <c r="CO6" s="309"/>
      <c r="CP6" s="309"/>
      <c r="CQ6" s="309"/>
      <c r="CR6" s="309"/>
      <c r="CS6" s="309"/>
      <c r="CT6" s="309"/>
      <c r="CU6" s="309" t="s">
        <v>136</v>
      </c>
      <c r="CV6" s="309"/>
      <c r="CW6" s="309"/>
      <c r="CX6" s="309"/>
      <c r="CY6" s="309"/>
      <c r="CZ6" s="310"/>
      <c r="DA6" s="12"/>
      <c r="DB6" s="12"/>
    </row>
    <row r="7" spans="1:104" s="11" customFormat="1" ht="23.25" customHeight="1">
      <c r="A7" s="13" t="s">
        <v>20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11" t="s">
        <v>107</v>
      </c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X7" s="13"/>
      <c r="BY7" s="13"/>
      <c r="BZ7" s="13"/>
      <c r="CA7" s="13"/>
      <c r="CB7" s="13"/>
      <c r="CC7" s="13"/>
      <c r="CD7" s="13"/>
      <c r="CE7" s="14" t="s">
        <v>1</v>
      </c>
      <c r="CG7" s="300" t="s">
        <v>108</v>
      </c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2"/>
    </row>
    <row r="8" spans="1:104" s="11" customFormat="1" ht="15" customHeight="1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4" t="s">
        <v>3</v>
      </c>
      <c r="CG8" s="300" t="s">
        <v>109</v>
      </c>
      <c r="CH8" s="301"/>
      <c r="CI8" s="301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2"/>
    </row>
    <row r="9" spans="1:104" s="11" customFormat="1" ht="24.75" customHeight="1">
      <c r="A9" s="176" t="s">
        <v>19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303" t="s">
        <v>110</v>
      </c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13"/>
      <c r="BW9" s="13"/>
      <c r="BX9" s="13"/>
      <c r="BY9" s="13"/>
      <c r="BZ9" s="13"/>
      <c r="CA9" s="13"/>
      <c r="CB9" s="13"/>
      <c r="CC9" s="13"/>
      <c r="CD9" s="13"/>
      <c r="CE9" s="14" t="s">
        <v>4</v>
      </c>
      <c r="CG9" s="300" t="s">
        <v>111</v>
      </c>
      <c r="CH9" s="301"/>
      <c r="CI9" s="301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2"/>
    </row>
    <row r="10" spans="1:104" s="11" customFormat="1" ht="15" customHeight="1">
      <c r="A10" s="162" t="s">
        <v>5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81"/>
      <c r="BC10" s="81"/>
      <c r="BD10" s="81"/>
      <c r="BE10" s="81"/>
      <c r="BF10" s="100" t="s">
        <v>145</v>
      </c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2"/>
      <c r="CE10" s="101"/>
      <c r="CG10" s="300" t="s">
        <v>113</v>
      </c>
      <c r="CH10" s="301"/>
      <c r="CI10" s="301"/>
      <c r="CJ10" s="301"/>
      <c r="CK10" s="301"/>
      <c r="CL10" s="301"/>
      <c r="CM10" s="301"/>
      <c r="CN10" s="301"/>
      <c r="CO10" s="301"/>
      <c r="CP10" s="301"/>
      <c r="CQ10" s="301" t="s">
        <v>114</v>
      </c>
      <c r="CR10" s="301"/>
      <c r="CS10" s="301"/>
      <c r="CT10" s="301"/>
      <c r="CU10" s="301"/>
      <c r="CV10" s="301"/>
      <c r="CW10" s="301"/>
      <c r="CX10" s="301"/>
      <c r="CY10" s="301"/>
      <c r="CZ10" s="302"/>
    </row>
    <row r="11" spans="1:104" s="11" customFormat="1" ht="15" customHeight="1">
      <c r="A11" s="304" t="s">
        <v>112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16"/>
      <c r="BO11" s="16"/>
      <c r="BP11" s="16"/>
      <c r="BQ11" s="16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4" t="s">
        <v>6</v>
      </c>
      <c r="CG11" s="300"/>
      <c r="CH11" s="301"/>
      <c r="CI11" s="301"/>
      <c r="CJ11" s="301"/>
      <c r="CK11" s="301"/>
      <c r="CL11" s="301"/>
      <c r="CM11" s="301"/>
      <c r="CN11" s="301"/>
      <c r="CO11" s="301"/>
      <c r="CP11" s="301"/>
      <c r="CQ11" s="301"/>
      <c r="CR11" s="301"/>
      <c r="CS11" s="301"/>
      <c r="CT11" s="301"/>
      <c r="CU11" s="301"/>
      <c r="CV11" s="301"/>
      <c r="CW11" s="301"/>
      <c r="CX11" s="301"/>
      <c r="CY11" s="301"/>
      <c r="CZ11" s="302"/>
    </row>
    <row r="12" spans="1:104" s="11" customFormat="1" ht="15" customHeight="1" thickBot="1">
      <c r="A12" s="17" t="s">
        <v>115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4" t="s">
        <v>7</v>
      </c>
      <c r="CG12" s="295" t="s">
        <v>116</v>
      </c>
      <c r="CH12" s="296"/>
      <c r="CI12" s="296"/>
      <c r="CJ12" s="296"/>
      <c r="CK12" s="296"/>
      <c r="CL12" s="296"/>
      <c r="CM12" s="296"/>
      <c r="CN12" s="296"/>
      <c r="CO12" s="296"/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7"/>
    </row>
    <row r="13" spans="1:105" s="20" customFormat="1" ht="30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BV13" s="19"/>
      <c r="BW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0" customFormat="1" ht="16.5" customHeight="1">
      <c r="A14" s="220" t="s">
        <v>15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2"/>
      <c r="BM14" s="220" t="s">
        <v>33</v>
      </c>
      <c r="BN14" s="221"/>
      <c r="BO14" s="221"/>
      <c r="BP14" s="221"/>
      <c r="BQ14" s="221"/>
      <c r="BR14" s="221"/>
      <c r="BS14" s="222"/>
      <c r="BT14" s="21"/>
      <c r="BU14" s="22"/>
      <c r="BV14" s="23"/>
      <c r="BW14" s="23"/>
      <c r="BX14" s="24" t="s">
        <v>24</v>
      </c>
      <c r="BY14" s="125" t="s">
        <v>83</v>
      </c>
      <c r="BZ14" s="125"/>
      <c r="CA14" s="125"/>
      <c r="CB14" s="125"/>
      <c r="CC14" s="125"/>
      <c r="CD14" s="125"/>
      <c r="CE14" s="125"/>
      <c r="CF14" s="125"/>
      <c r="CG14" s="125"/>
      <c r="CH14" s="125"/>
      <c r="CI14" s="23"/>
      <c r="CJ14" s="25"/>
      <c r="CK14" s="21"/>
      <c r="CL14" s="22"/>
      <c r="CM14" s="23"/>
      <c r="CN14" s="23"/>
      <c r="CO14" s="24" t="s">
        <v>24</v>
      </c>
      <c r="CP14" s="125" t="s">
        <v>83</v>
      </c>
      <c r="CQ14" s="125"/>
      <c r="CR14" s="125"/>
      <c r="CS14" s="125"/>
      <c r="CT14" s="125"/>
      <c r="CU14" s="125"/>
      <c r="CV14" s="125"/>
      <c r="CW14" s="125"/>
      <c r="CX14" s="125"/>
      <c r="CY14" s="125"/>
      <c r="CZ14" s="23"/>
      <c r="DA14" s="25"/>
    </row>
    <row r="15" spans="1:105" s="20" customFormat="1" ht="15.75" customHeight="1">
      <c r="A15" s="223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5"/>
      <c r="BM15" s="223"/>
      <c r="BN15" s="224"/>
      <c r="BO15" s="224"/>
      <c r="BP15" s="224"/>
      <c r="BQ15" s="224"/>
      <c r="BR15" s="224"/>
      <c r="BS15" s="225"/>
      <c r="BT15" s="26"/>
      <c r="BU15" s="19"/>
      <c r="BV15" s="19"/>
      <c r="BW15" s="298">
        <v>20</v>
      </c>
      <c r="BX15" s="298"/>
      <c r="BY15" s="298"/>
      <c r="BZ15" s="298"/>
      <c r="CA15" s="299" t="s">
        <v>135</v>
      </c>
      <c r="CB15" s="299"/>
      <c r="CC15" s="299"/>
      <c r="CD15" s="27" t="s">
        <v>59</v>
      </c>
      <c r="CE15" s="27"/>
      <c r="CF15" s="27"/>
      <c r="CG15" s="28"/>
      <c r="CH15" s="28"/>
      <c r="CI15" s="28"/>
      <c r="CJ15" s="29"/>
      <c r="CK15" s="26"/>
      <c r="CL15" s="19"/>
      <c r="CM15" s="19"/>
      <c r="CN15" s="298">
        <v>20</v>
      </c>
      <c r="CO15" s="298"/>
      <c r="CP15" s="298"/>
      <c r="CQ15" s="298"/>
      <c r="CR15" s="299" t="s">
        <v>82</v>
      </c>
      <c r="CS15" s="299"/>
      <c r="CT15" s="299"/>
      <c r="CU15" s="27" t="s">
        <v>60</v>
      </c>
      <c r="CV15" s="27"/>
      <c r="CW15" s="27"/>
      <c r="CX15" s="28"/>
      <c r="CY15" s="28"/>
      <c r="CZ15" s="28"/>
      <c r="DA15" s="29"/>
    </row>
    <row r="16" spans="1:105" s="20" customFormat="1" ht="9.75" customHeight="1" thickBot="1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8"/>
      <c r="BM16" s="226"/>
      <c r="BN16" s="227"/>
      <c r="BO16" s="227"/>
      <c r="BP16" s="227"/>
      <c r="BQ16" s="227"/>
      <c r="BR16" s="227"/>
      <c r="BS16" s="228"/>
      <c r="BT16" s="26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9"/>
      <c r="CK16" s="26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9"/>
    </row>
    <row r="17" spans="1:105" s="20" customFormat="1" ht="27" customHeight="1">
      <c r="A17" s="30"/>
      <c r="B17" s="241" t="s">
        <v>44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75" t="s">
        <v>34</v>
      </c>
      <c r="BN17" s="276"/>
      <c r="BO17" s="276"/>
      <c r="BP17" s="276"/>
      <c r="BQ17" s="276"/>
      <c r="BR17" s="276"/>
      <c r="BS17" s="277"/>
      <c r="BT17" s="265">
        <f>BT19+BT21+BT23</f>
        <v>15710706</v>
      </c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7"/>
      <c r="CK17" s="268">
        <f>CK19+CK21+CK23</f>
        <v>19139091</v>
      </c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9"/>
    </row>
    <row r="18" spans="1:105" s="20" customFormat="1" ht="19.5" customHeight="1">
      <c r="A18" s="31"/>
      <c r="B18" s="248" t="s">
        <v>45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86"/>
      <c r="BN18" s="287"/>
      <c r="BO18" s="287"/>
      <c r="BP18" s="287"/>
      <c r="BQ18" s="287"/>
      <c r="BR18" s="287"/>
      <c r="BS18" s="288"/>
      <c r="BT18" s="243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5"/>
      <c r="CK18" s="246"/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7"/>
    </row>
    <row r="19" spans="1:105" s="20" customFormat="1" ht="15" customHeight="1">
      <c r="A19" s="6"/>
      <c r="B19" s="285" t="s">
        <v>22</v>
      </c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75" t="s">
        <v>35</v>
      </c>
      <c r="BN19" s="276"/>
      <c r="BO19" s="276"/>
      <c r="BP19" s="276"/>
      <c r="BQ19" s="276"/>
      <c r="BR19" s="276"/>
      <c r="BS19" s="277"/>
      <c r="BT19" s="231">
        <v>15678214</v>
      </c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>
        <f>22519741-3435215-17666</f>
        <v>19066860</v>
      </c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3"/>
    </row>
    <row r="20" spans="1:105" s="20" customFormat="1" ht="15" customHeight="1">
      <c r="A20" s="31"/>
      <c r="B20" s="294" t="s">
        <v>23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4"/>
      <c r="BJ20" s="294"/>
      <c r="BK20" s="294"/>
      <c r="BL20" s="294"/>
      <c r="BM20" s="286"/>
      <c r="BN20" s="287"/>
      <c r="BO20" s="287"/>
      <c r="BP20" s="287"/>
      <c r="BQ20" s="287"/>
      <c r="BR20" s="287"/>
      <c r="BS20" s="288"/>
      <c r="BT20" s="231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3"/>
    </row>
    <row r="21" spans="1:105" s="20" customFormat="1" ht="27" customHeight="1">
      <c r="A21" s="31"/>
      <c r="B21" s="141" t="s">
        <v>46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24" t="s">
        <v>36</v>
      </c>
      <c r="BN21" s="125"/>
      <c r="BO21" s="125"/>
      <c r="BP21" s="125"/>
      <c r="BQ21" s="125"/>
      <c r="BR21" s="125"/>
      <c r="BS21" s="126"/>
      <c r="BT21" s="231">
        <v>1462</v>
      </c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>
        <f>277-42</f>
        <v>235</v>
      </c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3"/>
    </row>
    <row r="22" spans="1:105" s="20" customFormat="1" ht="15" customHeight="1">
      <c r="A22" s="32"/>
      <c r="B22" s="122" t="s">
        <v>48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3"/>
      <c r="BM22" s="124" t="s">
        <v>37</v>
      </c>
      <c r="BN22" s="125"/>
      <c r="BO22" s="125"/>
      <c r="BP22" s="125"/>
      <c r="BQ22" s="125"/>
      <c r="BR22" s="125"/>
      <c r="BS22" s="126"/>
      <c r="BT22" s="289" t="s">
        <v>146</v>
      </c>
      <c r="BU22" s="290"/>
      <c r="BV22" s="290"/>
      <c r="BW22" s="290"/>
      <c r="BX22" s="290"/>
      <c r="BY22" s="290"/>
      <c r="BZ22" s="290"/>
      <c r="CA22" s="290"/>
      <c r="CB22" s="290"/>
      <c r="CC22" s="290"/>
      <c r="CD22" s="290"/>
      <c r="CE22" s="290"/>
      <c r="CF22" s="290"/>
      <c r="CG22" s="290"/>
      <c r="CH22" s="290"/>
      <c r="CI22" s="290"/>
      <c r="CJ22" s="291"/>
      <c r="CK22" s="292" t="s">
        <v>146</v>
      </c>
      <c r="CL22" s="290"/>
      <c r="CM22" s="290"/>
      <c r="CN22" s="290"/>
      <c r="CO22" s="290"/>
      <c r="CP22" s="290"/>
      <c r="CQ22" s="290"/>
      <c r="CR22" s="290"/>
      <c r="CS22" s="290"/>
      <c r="CT22" s="290"/>
      <c r="CU22" s="290"/>
      <c r="CV22" s="290"/>
      <c r="CW22" s="290"/>
      <c r="CX22" s="290"/>
      <c r="CY22" s="290"/>
      <c r="CZ22" s="290"/>
      <c r="DA22" s="293"/>
    </row>
    <row r="23" spans="1:105" s="20" customFormat="1" ht="15" customHeight="1">
      <c r="A23" s="32"/>
      <c r="B23" s="122" t="s">
        <v>25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4" t="s">
        <v>47</v>
      </c>
      <c r="BN23" s="125"/>
      <c r="BO23" s="125"/>
      <c r="BP23" s="125"/>
      <c r="BQ23" s="125"/>
      <c r="BR23" s="125"/>
      <c r="BS23" s="126"/>
      <c r="BT23" s="231">
        <f>BT99</f>
        <v>31030</v>
      </c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>
        <f>CK99</f>
        <v>71996</v>
      </c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3"/>
    </row>
    <row r="24" spans="1:105" s="20" customFormat="1" ht="15" customHeight="1">
      <c r="A24" s="32"/>
      <c r="B24" s="216" t="s">
        <v>50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124" t="s">
        <v>38</v>
      </c>
      <c r="BN24" s="125"/>
      <c r="BO24" s="125"/>
      <c r="BP24" s="125"/>
      <c r="BQ24" s="125"/>
      <c r="BR24" s="125"/>
      <c r="BS24" s="126"/>
      <c r="BT24" s="192" t="s">
        <v>8</v>
      </c>
      <c r="BU24" s="193"/>
      <c r="BV24" s="170">
        <f>SUM(BV25:CH30)</f>
        <v>16562346</v>
      </c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15" t="s">
        <v>9</v>
      </c>
      <c r="CJ24" s="194"/>
      <c r="CK24" s="195" t="s">
        <v>8</v>
      </c>
      <c r="CL24" s="193"/>
      <c r="CM24" s="170">
        <f>SUM(CM25:CY30)</f>
        <v>18655704</v>
      </c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15" t="s">
        <v>9</v>
      </c>
      <c r="DA24" s="116"/>
    </row>
    <row r="25" spans="1:105" s="20" customFormat="1" ht="15" customHeight="1">
      <c r="A25" s="6"/>
      <c r="B25" s="285" t="s">
        <v>22</v>
      </c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75" t="s">
        <v>39</v>
      </c>
      <c r="BN25" s="276"/>
      <c r="BO25" s="276"/>
      <c r="BP25" s="276"/>
      <c r="BQ25" s="276"/>
      <c r="BR25" s="276"/>
      <c r="BS25" s="277"/>
      <c r="BT25" s="192" t="s">
        <v>8</v>
      </c>
      <c r="BU25" s="193"/>
      <c r="BV25" s="170">
        <v>15560767</v>
      </c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15" t="s">
        <v>9</v>
      </c>
      <c r="CJ25" s="194"/>
      <c r="CK25" s="195" t="s">
        <v>8</v>
      </c>
      <c r="CL25" s="193"/>
      <c r="CM25" s="170">
        <f>21277093-3232958-17567</f>
        <v>18026568</v>
      </c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15" t="s">
        <v>9</v>
      </c>
      <c r="DA25" s="116"/>
    </row>
    <row r="26" spans="1:105" s="20" customFormat="1" ht="27" customHeight="1">
      <c r="A26" s="31"/>
      <c r="B26" s="196" t="s">
        <v>51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7"/>
      <c r="BM26" s="286"/>
      <c r="BN26" s="287"/>
      <c r="BO26" s="287"/>
      <c r="BP26" s="287"/>
      <c r="BQ26" s="287"/>
      <c r="BR26" s="287"/>
      <c r="BS26" s="288"/>
      <c r="BT26" s="209"/>
      <c r="BU26" s="210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2"/>
      <c r="CJ26" s="213"/>
      <c r="CK26" s="214"/>
      <c r="CL26" s="210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2"/>
      <c r="DA26" s="215"/>
    </row>
    <row r="27" spans="1:105" s="20" customFormat="1" ht="15" customHeight="1">
      <c r="A27" s="32"/>
      <c r="B27" s="122" t="s">
        <v>52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4" t="s">
        <v>40</v>
      </c>
      <c r="BN27" s="125"/>
      <c r="BO27" s="125"/>
      <c r="BP27" s="125"/>
      <c r="BQ27" s="125"/>
      <c r="BR27" s="125"/>
      <c r="BS27" s="126"/>
      <c r="BT27" s="283" t="s">
        <v>8</v>
      </c>
      <c r="BU27" s="279"/>
      <c r="BV27" s="280">
        <f>BV92</f>
        <v>352243</v>
      </c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1" t="s">
        <v>9</v>
      </c>
      <c r="CJ27" s="284"/>
      <c r="CK27" s="278" t="s">
        <v>8</v>
      </c>
      <c r="CL27" s="279"/>
      <c r="CM27" s="280">
        <f>CM92</f>
        <v>357357</v>
      </c>
      <c r="CN27" s="280"/>
      <c r="CO27" s="280"/>
      <c r="CP27" s="280"/>
      <c r="CQ27" s="280"/>
      <c r="CR27" s="280"/>
      <c r="CS27" s="280"/>
      <c r="CT27" s="280"/>
      <c r="CU27" s="280"/>
      <c r="CV27" s="280"/>
      <c r="CW27" s="280"/>
      <c r="CX27" s="280"/>
      <c r="CY27" s="280"/>
      <c r="CZ27" s="281" t="s">
        <v>9</v>
      </c>
      <c r="DA27" s="282"/>
    </row>
    <row r="28" spans="1:105" s="20" customFormat="1" ht="15" customHeight="1">
      <c r="A28" s="32"/>
      <c r="B28" s="122" t="s">
        <v>53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4" t="s">
        <v>41</v>
      </c>
      <c r="BN28" s="125"/>
      <c r="BO28" s="125"/>
      <c r="BP28" s="125"/>
      <c r="BQ28" s="125"/>
      <c r="BR28" s="125"/>
      <c r="BS28" s="126"/>
      <c r="BT28" s="209" t="s">
        <v>8</v>
      </c>
      <c r="BU28" s="210"/>
      <c r="BV28" s="211">
        <v>63426</v>
      </c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2" t="s">
        <v>9</v>
      </c>
      <c r="CJ28" s="213"/>
      <c r="CK28" s="214" t="s">
        <v>8</v>
      </c>
      <c r="CL28" s="210"/>
      <c r="CM28" s="211">
        <v>16918</v>
      </c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2" t="s">
        <v>9</v>
      </c>
      <c r="DA28" s="215"/>
    </row>
    <row r="29" spans="1:105" s="20" customFormat="1" ht="15" customHeight="1">
      <c r="A29" s="32"/>
      <c r="B29" s="122" t="s">
        <v>54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4" t="s">
        <v>42</v>
      </c>
      <c r="BN29" s="125"/>
      <c r="BO29" s="125"/>
      <c r="BP29" s="125"/>
      <c r="BQ29" s="125"/>
      <c r="BR29" s="125"/>
      <c r="BS29" s="126"/>
      <c r="BT29" s="209" t="s">
        <v>8</v>
      </c>
      <c r="BU29" s="210"/>
      <c r="BV29" s="211">
        <v>146205</v>
      </c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2" t="s">
        <v>9</v>
      </c>
      <c r="CJ29" s="213"/>
      <c r="CK29" s="214" t="s">
        <v>8</v>
      </c>
      <c r="CL29" s="210"/>
      <c r="CM29" s="211">
        <f>139418-5639-7157</f>
        <v>126622</v>
      </c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2" t="s">
        <v>9</v>
      </c>
      <c r="DA29" s="215"/>
    </row>
    <row r="30" spans="1:105" s="20" customFormat="1" ht="15" customHeight="1">
      <c r="A30" s="30"/>
      <c r="B30" s="234" t="s">
        <v>55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75" t="s">
        <v>56</v>
      </c>
      <c r="BN30" s="276"/>
      <c r="BO30" s="276"/>
      <c r="BP30" s="276"/>
      <c r="BQ30" s="276"/>
      <c r="BR30" s="276"/>
      <c r="BS30" s="277"/>
      <c r="BT30" s="192" t="s">
        <v>8</v>
      </c>
      <c r="BU30" s="193"/>
      <c r="BV30" s="170">
        <f>BT109</f>
        <v>439705</v>
      </c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15" t="s">
        <v>9</v>
      </c>
      <c r="CJ30" s="194"/>
      <c r="CK30" s="195" t="s">
        <v>8</v>
      </c>
      <c r="CL30" s="193"/>
      <c r="CM30" s="170">
        <f>CK109</f>
        <v>128239</v>
      </c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15" t="s">
        <v>9</v>
      </c>
      <c r="DA30" s="116"/>
    </row>
    <row r="31" spans="1:105" s="104" customFormat="1" ht="15" customHeight="1">
      <c r="A31" s="102"/>
      <c r="B31" s="270" t="s">
        <v>57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  <c r="BJ31" s="270"/>
      <c r="BK31" s="270"/>
      <c r="BL31" s="271"/>
      <c r="BM31" s="272">
        <v>4100</v>
      </c>
      <c r="BN31" s="273"/>
      <c r="BO31" s="273"/>
      <c r="BP31" s="273"/>
      <c r="BQ31" s="273"/>
      <c r="BR31" s="273"/>
      <c r="BS31" s="273"/>
      <c r="BT31" s="117" t="s">
        <v>8</v>
      </c>
      <c r="BU31" s="106"/>
      <c r="BV31" s="107">
        <f>BV24-BT17</f>
        <v>851640</v>
      </c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8" t="s">
        <v>9</v>
      </c>
      <c r="CJ31" s="118"/>
      <c r="CK31" s="107">
        <f>CK17-CM24</f>
        <v>483387</v>
      </c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274"/>
    </row>
    <row r="32" spans="1:105" s="20" customFormat="1" ht="3" customHeight="1" thickBot="1">
      <c r="A32" s="3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95"/>
      <c r="BN32" s="96"/>
      <c r="BO32" s="96"/>
      <c r="BP32" s="96"/>
      <c r="BQ32" s="96"/>
      <c r="BR32" s="96"/>
      <c r="BS32" s="96"/>
      <c r="BT32" s="97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103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9"/>
    </row>
    <row r="33" spans="72:105" s="13" customFormat="1" ht="12"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60" t="s">
        <v>32</v>
      </c>
    </row>
    <row r="34" spans="72:105" ht="12" customHeight="1"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</row>
    <row r="35" spans="1:105" s="20" customFormat="1" ht="16.5" customHeight="1">
      <c r="A35" s="220" t="s">
        <v>15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2"/>
      <c r="BM35" s="220" t="s">
        <v>33</v>
      </c>
      <c r="BN35" s="221"/>
      <c r="BO35" s="221"/>
      <c r="BP35" s="221"/>
      <c r="BQ35" s="221"/>
      <c r="BR35" s="221"/>
      <c r="BS35" s="222"/>
      <c r="BT35" s="62"/>
      <c r="BU35" s="63"/>
      <c r="BV35" s="64"/>
      <c r="BW35" s="64"/>
      <c r="BX35" s="65" t="s">
        <v>24</v>
      </c>
      <c r="BY35" s="229" t="s">
        <v>83</v>
      </c>
      <c r="BZ35" s="229"/>
      <c r="CA35" s="229"/>
      <c r="CB35" s="229"/>
      <c r="CC35" s="229"/>
      <c r="CD35" s="229"/>
      <c r="CE35" s="229"/>
      <c r="CF35" s="229"/>
      <c r="CG35" s="229"/>
      <c r="CH35" s="229"/>
      <c r="CI35" s="64"/>
      <c r="CJ35" s="66"/>
      <c r="CK35" s="62"/>
      <c r="CL35" s="63"/>
      <c r="CM35" s="64"/>
      <c r="CN35" s="64"/>
      <c r="CO35" s="65" t="s">
        <v>24</v>
      </c>
      <c r="CP35" s="229" t="s">
        <v>83</v>
      </c>
      <c r="CQ35" s="229"/>
      <c r="CR35" s="229"/>
      <c r="CS35" s="229"/>
      <c r="CT35" s="229"/>
      <c r="CU35" s="229"/>
      <c r="CV35" s="229"/>
      <c r="CW35" s="229"/>
      <c r="CX35" s="229"/>
      <c r="CY35" s="229"/>
      <c r="CZ35" s="64"/>
      <c r="DA35" s="66"/>
    </row>
    <row r="36" spans="1:105" s="20" customFormat="1" ht="15.75" customHeight="1">
      <c r="A36" s="223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5"/>
      <c r="BM36" s="223"/>
      <c r="BN36" s="224"/>
      <c r="BO36" s="224"/>
      <c r="BP36" s="224"/>
      <c r="BQ36" s="224"/>
      <c r="BR36" s="224"/>
      <c r="BS36" s="225"/>
      <c r="BT36" s="67"/>
      <c r="BU36" s="68"/>
      <c r="BV36" s="68"/>
      <c r="BW36" s="230">
        <v>20</v>
      </c>
      <c r="BX36" s="230"/>
      <c r="BY36" s="230"/>
      <c r="BZ36" s="230"/>
      <c r="CA36" s="212">
        <v>12</v>
      </c>
      <c r="CB36" s="212"/>
      <c r="CC36" s="212"/>
      <c r="CD36" s="75" t="s">
        <v>59</v>
      </c>
      <c r="CE36" s="75"/>
      <c r="CF36" s="75"/>
      <c r="CG36" s="76"/>
      <c r="CH36" s="76"/>
      <c r="CI36" s="76"/>
      <c r="CJ36" s="77"/>
      <c r="CK36" s="78"/>
      <c r="CL36" s="79"/>
      <c r="CM36" s="79"/>
      <c r="CN36" s="230">
        <v>20</v>
      </c>
      <c r="CO36" s="230"/>
      <c r="CP36" s="230"/>
      <c r="CQ36" s="230"/>
      <c r="CR36" s="212">
        <v>11</v>
      </c>
      <c r="CS36" s="212"/>
      <c r="CT36" s="212"/>
      <c r="CU36" s="75" t="s">
        <v>60</v>
      </c>
      <c r="CV36" s="69"/>
      <c r="CW36" s="69"/>
      <c r="CX36" s="70"/>
      <c r="CY36" s="70"/>
      <c r="CZ36" s="70"/>
      <c r="DA36" s="71"/>
    </row>
    <row r="37" spans="1:105" s="20" customFormat="1" ht="9.75" customHeight="1" thickBot="1">
      <c r="A37" s="226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8"/>
      <c r="BM37" s="226"/>
      <c r="BN37" s="227"/>
      <c r="BO37" s="227"/>
      <c r="BP37" s="227"/>
      <c r="BQ37" s="227"/>
      <c r="BR37" s="227"/>
      <c r="BS37" s="228"/>
      <c r="BT37" s="72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4"/>
      <c r="CK37" s="72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4"/>
    </row>
    <row r="38" spans="1:105" s="20" customFormat="1" ht="30" customHeight="1">
      <c r="A38" s="30"/>
      <c r="B38" s="241" t="s">
        <v>58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2"/>
      <c r="BM38" s="203">
        <v>4210</v>
      </c>
      <c r="BN38" s="204"/>
      <c r="BO38" s="204"/>
      <c r="BP38" s="204"/>
      <c r="BQ38" s="204"/>
      <c r="BR38" s="204"/>
      <c r="BS38" s="205"/>
      <c r="BT38" s="265">
        <f>BT43+BT44</f>
        <v>93102</v>
      </c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6"/>
      <c r="CI38" s="266"/>
      <c r="CJ38" s="267"/>
      <c r="CK38" s="268">
        <f>CK40+CK44</f>
        <v>27264</v>
      </c>
      <c r="CL38" s="266"/>
      <c r="CM38" s="266"/>
      <c r="CN38" s="266"/>
      <c r="CO38" s="266"/>
      <c r="CP38" s="266"/>
      <c r="CQ38" s="266"/>
      <c r="CR38" s="266"/>
      <c r="CS38" s="266"/>
      <c r="CT38" s="266"/>
      <c r="CU38" s="266"/>
      <c r="CV38" s="266"/>
      <c r="CW38" s="266"/>
      <c r="CX38" s="266"/>
      <c r="CY38" s="266"/>
      <c r="CZ38" s="266"/>
      <c r="DA38" s="269"/>
    </row>
    <row r="39" spans="1:105" s="20" customFormat="1" ht="19.5" customHeight="1">
      <c r="A39" s="31"/>
      <c r="B39" s="248" t="s">
        <v>45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9"/>
      <c r="BM39" s="206"/>
      <c r="BN39" s="207"/>
      <c r="BO39" s="207"/>
      <c r="BP39" s="207"/>
      <c r="BQ39" s="207"/>
      <c r="BR39" s="207"/>
      <c r="BS39" s="208"/>
      <c r="BT39" s="243"/>
      <c r="BU39" s="244"/>
      <c r="BV39" s="244"/>
      <c r="BW39" s="244"/>
      <c r="BX39" s="244"/>
      <c r="BY39" s="244"/>
      <c r="BZ39" s="244"/>
      <c r="CA39" s="244"/>
      <c r="CB39" s="244"/>
      <c r="CC39" s="244"/>
      <c r="CD39" s="244"/>
      <c r="CE39" s="244"/>
      <c r="CF39" s="244"/>
      <c r="CG39" s="244"/>
      <c r="CH39" s="244"/>
      <c r="CI39" s="244"/>
      <c r="CJ39" s="245"/>
      <c r="CK39" s="246"/>
      <c r="CL39" s="244"/>
      <c r="CM39" s="244"/>
      <c r="CN39" s="244"/>
      <c r="CO39" s="244"/>
      <c r="CP39" s="244"/>
      <c r="CQ39" s="244"/>
      <c r="CR39" s="244"/>
      <c r="CS39" s="244"/>
      <c r="CT39" s="244"/>
      <c r="CU39" s="244"/>
      <c r="CV39" s="244"/>
      <c r="CW39" s="244"/>
      <c r="CX39" s="244"/>
      <c r="CY39" s="244"/>
      <c r="CZ39" s="244"/>
      <c r="DA39" s="247"/>
    </row>
    <row r="40" spans="1:105" s="20" customFormat="1" ht="15" customHeight="1">
      <c r="A40" s="6"/>
      <c r="B40" s="250" t="s">
        <v>22</v>
      </c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1"/>
      <c r="BM40" s="203">
        <v>4211</v>
      </c>
      <c r="BN40" s="204"/>
      <c r="BO40" s="204"/>
      <c r="BP40" s="204"/>
      <c r="BQ40" s="204"/>
      <c r="BR40" s="204"/>
      <c r="BS40" s="205"/>
      <c r="BT40" s="231" t="s">
        <v>146</v>
      </c>
      <c r="BU40" s="232"/>
      <c r="BV40" s="232"/>
      <c r="BW40" s="232"/>
      <c r="BX40" s="232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>
        <f>4699-717</f>
        <v>3982</v>
      </c>
      <c r="CL40" s="232"/>
      <c r="CM40" s="232"/>
      <c r="CN40" s="232"/>
      <c r="CO40" s="232"/>
      <c r="CP40" s="232"/>
      <c r="CQ40" s="232"/>
      <c r="CR40" s="232"/>
      <c r="CS40" s="232"/>
      <c r="CT40" s="232"/>
      <c r="CU40" s="232"/>
      <c r="CV40" s="232"/>
      <c r="CW40" s="232"/>
      <c r="CX40" s="232"/>
      <c r="CY40" s="232"/>
      <c r="CZ40" s="232"/>
      <c r="DA40" s="233"/>
    </row>
    <row r="41" spans="1:105" s="20" customFormat="1" ht="27" customHeight="1">
      <c r="A41" s="37"/>
      <c r="B41" s="196" t="s">
        <v>61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7"/>
      <c r="BM41" s="206"/>
      <c r="BN41" s="207"/>
      <c r="BO41" s="207"/>
      <c r="BP41" s="207"/>
      <c r="BQ41" s="207"/>
      <c r="BR41" s="207"/>
      <c r="BS41" s="208"/>
      <c r="BT41" s="231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3"/>
    </row>
    <row r="42" spans="1:105" s="20" customFormat="1" ht="15" customHeight="1">
      <c r="A42" s="38"/>
      <c r="B42" s="141" t="s">
        <v>62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2"/>
      <c r="BM42" s="143">
        <v>4212</v>
      </c>
      <c r="BN42" s="144"/>
      <c r="BO42" s="144"/>
      <c r="BP42" s="144"/>
      <c r="BQ42" s="144"/>
      <c r="BR42" s="144"/>
      <c r="BS42" s="145"/>
      <c r="BT42" s="231" t="s">
        <v>146</v>
      </c>
      <c r="BU42" s="232"/>
      <c r="BV42" s="232"/>
      <c r="BW42" s="232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 t="s">
        <v>146</v>
      </c>
      <c r="CL42" s="232"/>
      <c r="CM42" s="232"/>
      <c r="CN42" s="232"/>
      <c r="CO42" s="232"/>
      <c r="CP42" s="232"/>
      <c r="CQ42" s="232"/>
      <c r="CR42" s="232"/>
      <c r="CS42" s="232"/>
      <c r="CT42" s="232"/>
      <c r="CU42" s="232"/>
      <c r="CV42" s="232"/>
      <c r="CW42" s="232"/>
      <c r="CX42" s="232"/>
      <c r="CY42" s="232"/>
      <c r="CZ42" s="232"/>
      <c r="DA42" s="233"/>
    </row>
    <row r="43" spans="1:138" s="20" customFormat="1" ht="39.75" customHeight="1">
      <c r="A43" s="38"/>
      <c r="B43" s="141" t="s">
        <v>71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2"/>
      <c r="BM43" s="143">
        <v>4213</v>
      </c>
      <c r="BN43" s="144"/>
      <c r="BO43" s="144"/>
      <c r="BP43" s="144"/>
      <c r="BQ43" s="144"/>
      <c r="BR43" s="144"/>
      <c r="BS43" s="145"/>
      <c r="BT43" s="231">
        <v>85000</v>
      </c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 t="s">
        <v>146</v>
      </c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3"/>
      <c r="DF43" s="264"/>
      <c r="DG43" s="264"/>
      <c r="DH43" s="264"/>
      <c r="DI43" s="264"/>
      <c r="DJ43" s="264"/>
      <c r="DK43" s="264"/>
      <c r="DL43" s="264"/>
      <c r="DM43" s="264"/>
      <c r="DN43" s="264"/>
      <c r="DO43" s="264"/>
      <c r="DP43" s="264"/>
      <c r="DQ43" s="264"/>
      <c r="DR43" s="264"/>
      <c r="DS43" s="264"/>
      <c r="DT43" s="264"/>
      <c r="DU43" s="264"/>
      <c r="DV43" s="264"/>
      <c r="DW43" s="264"/>
      <c r="DX43" s="264"/>
      <c r="DY43" s="264"/>
      <c r="DZ43" s="264"/>
      <c r="EA43" s="264"/>
      <c r="EB43" s="264"/>
      <c r="EC43" s="264"/>
      <c r="ED43" s="264"/>
      <c r="EE43" s="264"/>
      <c r="EF43" s="264"/>
      <c r="EG43" s="264"/>
      <c r="EH43" s="264"/>
    </row>
    <row r="44" spans="1:140" s="20" customFormat="1" ht="39.75" customHeight="1">
      <c r="A44" s="38"/>
      <c r="B44" s="141" t="s">
        <v>63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2"/>
      <c r="BM44" s="143">
        <v>4214</v>
      </c>
      <c r="BN44" s="144"/>
      <c r="BO44" s="144"/>
      <c r="BP44" s="144"/>
      <c r="BQ44" s="144"/>
      <c r="BR44" s="144"/>
      <c r="BS44" s="145"/>
      <c r="BT44" s="231">
        <v>8102</v>
      </c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>
        <v>23282</v>
      </c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3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</row>
    <row r="45" spans="1:105" s="20" customFormat="1" ht="15" customHeight="1">
      <c r="A45" s="38"/>
      <c r="B45" s="122" t="s">
        <v>25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3"/>
      <c r="BM45" s="143">
        <v>4219</v>
      </c>
      <c r="BN45" s="144"/>
      <c r="BO45" s="144"/>
      <c r="BP45" s="144"/>
      <c r="BQ45" s="144"/>
      <c r="BR45" s="144"/>
      <c r="BS45" s="145"/>
      <c r="BT45" s="231" t="s">
        <v>146</v>
      </c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 t="s">
        <v>146</v>
      </c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3"/>
    </row>
    <row r="46" spans="1:105" s="20" customFormat="1" ht="15" customHeight="1">
      <c r="A46" s="39"/>
      <c r="B46" s="216" t="s">
        <v>50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7"/>
      <c r="BM46" s="143">
        <v>4220</v>
      </c>
      <c r="BN46" s="144"/>
      <c r="BO46" s="144"/>
      <c r="BP46" s="144"/>
      <c r="BQ46" s="144"/>
      <c r="BR46" s="144"/>
      <c r="BS46" s="145"/>
      <c r="BT46" s="260" t="s">
        <v>8</v>
      </c>
      <c r="BU46" s="261"/>
      <c r="BV46" s="237">
        <f>BV47+BV50</f>
        <v>107867</v>
      </c>
      <c r="BW46" s="237"/>
      <c r="BX46" s="237"/>
      <c r="BY46" s="237"/>
      <c r="BZ46" s="237"/>
      <c r="CA46" s="237"/>
      <c r="CB46" s="237"/>
      <c r="CC46" s="237"/>
      <c r="CD46" s="237"/>
      <c r="CE46" s="237"/>
      <c r="CF46" s="237"/>
      <c r="CG46" s="237"/>
      <c r="CH46" s="237"/>
      <c r="CI46" s="258" t="s">
        <v>9</v>
      </c>
      <c r="CJ46" s="262"/>
      <c r="CK46" s="263" t="s">
        <v>8</v>
      </c>
      <c r="CL46" s="261"/>
      <c r="CM46" s="237">
        <f>CM47+CM50</f>
        <v>185836</v>
      </c>
      <c r="CN46" s="237"/>
      <c r="CO46" s="237"/>
      <c r="CP46" s="237"/>
      <c r="CQ46" s="237"/>
      <c r="CR46" s="237"/>
      <c r="CS46" s="237"/>
      <c r="CT46" s="237"/>
      <c r="CU46" s="237"/>
      <c r="CV46" s="237"/>
      <c r="CW46" s="237"/>
      <c r="CX46" s="237"/>
      <c r="CY46" s="237"/>
      <c r="CZ46" s="258" t="s">
        <v>9</v>
      </c>
      <c r="DA46" s="259"/>
    </row>
    <row r="47" spans="1:105" s="20" customFormat="1" ht="15" customHeight="1">
      <c r="A47" s="6"/>
      <c r="B47" s="250" t="s">
        <v>22</v>
      </c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1"/>
      <c r="BM47" s="203">
        <v>4221</v>
      </c>
      <c r="BN47" s="204"/>
      <c r="BO47" s="204"/>
      <c r="BP47" s="204"/>
      <c r="BQ47" s="204"/>
      <c r="BR47" s="204"/>
      <c r="BS47" s="205"/>
      <c r="BT47" s="260" t="s">
        <v>8</v>
      </c>
      <c r="BU47" s="261"/>
      <c r="BV47" s="237">
        <v>7867</v>
      </c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58" t="s">
        <v>9</v>
      </c>
      <c r="CJ47" s="262"/>
      <c r="CK47" s="263" t="s">
        <v>8</v>
      </c>
      <c r="CL47" s="261"/>
      <c r="CM47" s="237">
        <f>18400-2564</f>
        <v>15836</v>
      </c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58" t="s">
        <v>9</v>
      </c>
      <c r="DA47" s="259"/>
    </row>
    <row r="48" spans="1:105" s="20" customFormat="1" ht="39.75" customHeight="1">
      <c r="A48" s="37"/>
      <c r="B48" s="196" t="s">
        <v>64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7"/>
      <c r="BM48" s="206"/>
      <c r="BN48" s="207"/>
      <c r="BO48" s="207"/>
      <c r="BP48" s="207"/>
      <c r="BQ48" s="207"/>
      <c r="BR48" s="207"/>
      <c r="BS48" s="208"/>
      <c r="BT48" s="254"/>
      <c r="BU48" s="255"/>
      <c r="BV48" s="244"/>
      <c r="BW48" s="244"/>
      <c r="BX48" s="244"/>
      <c r="BY48" s="244"/>
      <c r="BZ48" s="244"/>
      <c r="CA48" s="244"/>
      <c r="CB48" s="244"/>
      <c r="CC48" s="244"/>
      <c r="CD48" s="244"/>
      <c r="CE48" s="244"/>
      <c r="CF48" s="244"/>
      <c r="CG48" s="244"/>
      <c r="CH48" s="244"/>
      <c r="CI48" s="252"/>
      <c r="CJ48" s="256"/>
      <c r="CK48" s="257"/>
      <c r="CL48" s="255"/>
      <c r="CM48" s="244"/>
      <c r="CN48" s="244"/>
      <c r="CO48" s="244"/>
      <c r="CP48" s="244"/>
      <c r="CQ48" s="244"/>
      <c r="CR48" s="244"/>
      <c r="CS48" s="244"/>
      <c r="CT48" s="244"/>
      <c r="CU48" s="244"/>
      <c r="CV48" s="244"/>
      <c r="CW48" s="244"/>
      <c r="CX48" s="244"/>
      <c r="CY48" s="244"/>
      <c r="CZ48" s="252"/>
      <c r="DA48" s="253"/>
    </row>
    <row r="49" spans="1:105" s="20" customFormat="1" ht="27" customHeight="1">
      <c r="A49" s="38"/>
      <c r="B49" s="141" t="s">
        <v>72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2"/>
      <c r="BM49" s="143">
        <v>4222</v>
      </c>
      <c r="BN49" s="144"/>
      <c r="BO49" s="144"/>
      <c r="BP49" s="144"/>
      <c r="BQ49" s="144"/>
      <c r="BR49" s="144"/>
      <c r="BS49" s="145"/>
      <c r="BT49" s="254" t="s">
        <v>8</v>
      </c>
      <c r="BU49" s="255"/>
      <c r="BV49" s="244" t="s">
        <v>146</v>
      </c>
      <c r="BW49" s="244"/>
      <c r="BX49" s="244"/>
      <c r="BY49" s="244"/>
      <c r="BZ49" s="244"/>
      <c r="CA49" s="244"/>
      <c r="CB49" s="244"/>
      <c r="CC49" s="244"/>
      <c r="CD49" s="244"/>
      <c r="CE49" s="244"/>
      <c r="CF49" s="244"/>
      <c r="CG49" s="244"/>
      <c r="CH49" s="244"/>
      <c r="CI49" s="252" t="s">
        <v>9</v>
      </c>
      <c r="CJ49" s="256"/>
      <c r="CK49" s="257" t="s">
        <v>8</v>
      </c>
      <c r="CL49" s="255"/>
      <c r="CM49" s="244" t="s">
        <v>146</v>
      </c>
      <c r="CN49" s="244"/>
      <c r="CO49" s="244"/>
      <c r="CP49" s="244"/>
      <c r="CQ49" s="244"/>
      <c r="CR49" s="244"/>
      <c r="CS49" s="244"/>
      <c r="CT49" s="244"/>
      <c r="CU49" s="244"/>
      <c r="CV49" s="244"/>
      <c r="CW49" s="244"/>
      <c r="CX49" s="244"/>
      <c r="CY49" s="244"/>
      <c r="CZ49" s="252" t="s">
        <v>9</v>
      </c>
      <c r="DA49" s="253"/>
    </row>
    <row r="50" spans="1:105" s="20" customFormat="1" ht="39.75" customHeight="1">
      <c r="A50" s="38"/>
      <c r="B50" s="141" t="s">
        <v>73</v>
      </c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2"/>
      <c r="BM50" s="143">
        <v>4223</v>
      </c>
      <c r="BN50" s="144"/>
      <c r="BO50" s="144"/>
      <c r="BP50" s="144"/>
      <c r="BQ50" s="144"/>
      <c r="BR50" s="144"/>
      <c r="BS50" s="145"/>
      <c r="BT50" s="254" t="s">
        <v>8</v>
      </c>
      <c r="BU50" s="255"/>
      <c r="BV50" s="244">
        <v>100000</v>
      </c>
      <c r="BW50" s="244"/>
      <c r="BX50" s="244"/>
      <c r="BY50" s="244"/>
      <c r="BZ50" s="244"/>
      <c r="CA50" s="244"/>
      <c r="CB50" s="244"/>
      <c r="CC50" s="244"/>
      <c r="CD50" s="244"/>
      <c r="CE50" s="244"/>
      <c r="CF50" s="244"/>
      <c r="CG50" s="244"/>
      <c r="CH50" s="244"/>
      <c r="CI50" s="252" t="s">
        <v>9</v>
      </c>
      <c r="CJ50" s="256"/>
      <c r="CK50" s="257" t="s">
        <v>8</v>
      </c>
      <c r="CL50" s="255"/>
      <c r="CM50" s="244">
        <f>195000-25000</f>
        <v>170000</v>
      </c>
      <c r="CN50" s="244"/>
      <c r="CO50" s="244"/>
      <c r="CP50" s="244"/>
      <c r="CQ50" s="244"/>
      <c r="CR50" s="244"/>
      <c r="CS50" s="244"/>
      <c r="CT50" s="244"/>
      <c r="CU50" s="244"/>
      <c r="CV50" s="244"/>
      <c r="CW50" s="244"/>
      <c r="CX50" s="244"/>
      <c r="CY50" s="244"/>
      <c r="CZ50" s="252" t="s">
        <v>9</v>
      </c>
      <c r="DA50" s="253"/>
    </row>
    <row r="51" spans="1:105" s="20" customFormat="1" ht="27" customHeight="1">
      <c r="A51" s="38"/>
      <c r="B51" s="141" t="s">
        <v>65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2"/>
      <c r="BM51" s="143">
        <v>4224</v>
      </c>
      <c r="BN51" s="144"/>
      <c r="BO51" s="144"/>
      <c r="BP51" s="144"/>
      <c r="BQ51" s="144"/>
      <c r="BR51" s="144"/>
      <c r="BS51" s="145"/>
      <c r="BT51" s="254" t="s">
        <v>8</v>
      </c>
      <c r="BU51" s="255"/>
      <c r="BV51" s="244" t="s">
        <v>146</v>
      </c>
      <c r="BW51" s="244"/>
      <c r="BX51" s="244"/>
      <c r="BY51" s="244"/>
      <c r="BZ51" s="244"/>
      <c r="CA51" s="244"/>
      <c r="CB51" s="244"/>
      <c r="CC51" s="244"/>
      <c r="CD51" s="244"/>
      <c r="CE51" s="244"/>
      <c r="CF51" s="244"/>
      <c r="CG51" s="244"/>
      <c r="CH51" s="244"/>
      <c r="CI51" s="252" t="s">
        <v>9</v>
      </c>
      <c r="CJ51" s="256"/>
      <c r="CK51" s="257" t="s">
        <v>8</v>
      </c>
      <c r="CL51" s="255"/>
      <c r="CM51" s="244" t="s">
        <v>146</v>
      </c>
      <c r="CN51" s="244"/>
      <c r="CO51" s="244"/>
      <c r="CP51" s="244"/>
      <c r="CQ51" s="244"/>
      <c r="CR51" s="244"/>
      <c r="CS51" s="244"/>
      <c r="CT51" s="244"/>
      <c r="CU51" s="244"/>
      <c r="CV51" s="244"/>
      <c r="CW51" s="244"/>
      <c r="CX51" s="244"/>
      <c r="CY51" s="244"/>
      <c r="CZ51" s="252" t="s">
        <v>9</v>
      </c>
      <c r="DA51" s="253"/>
    </row>
    <row r="52" spans="1:105" s="20" customFormat="1" ht="15" customHeight="1">
      <c r="A52" s="38"/>
      <c r="B52" s="122" t="s">
        <v>55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3"/>
      <c r="BM52" s="143">
        <v>4229</v>
      </c>
      <c r="BN52" s="144"/>
      <c r="BO52" s="144"/>
      <c r="BP52" s="144"/>
      <c r="BQ52" s="144"/>
      <c r="BR52" s="144"/>
      <c r="BS52" s="145"/>
      <c r="BT52" s="254" t="s">
        <v>8</v>
      </c>
      <c r="BU52" s="255"/>
      <c r="BV52" s="244" t="s">
        <v>146</v>
      </c>
      <c r="BW52" s="244"/>
      <c r="BX52" s="244"/>
      <c r="BY52" s="244"/>
      <c r="BZ52" s="244"/>
      <c r="CA52" s="244"/>
      <c r="CB52" s="244"/>
      <c r="CC52" s="244"/>
      <c r="CD52" s="244"/>
      <c r="CE52" s="244"/>
      <c r="CF52" s="244"/>
      <c r="CG52" s="244"/>
      <c r="CH52" s="244"/>
      <c r="CI52" s="252" t="s">
        <v>9</v>
      </c>
      <c r="CJ52" s="256"/>
      <c r="CK52" s="257" t="s">
        <v>8</v>
      </c>
      <c r="CL52" s="255"/>
      <c r="CM52" s="244" t="s">
        <v>146</v>
      </c>
      <c r="CN52" s="244"/>
      <c r="CO52" s="244"/>
      <c r="CP52" s="244"/>
      <c r="CQ52" s="244"/>
      <c r="CR52" s="244"/>
      <c r="CS52" s="244"/>
      <c r="CT52" s="244"/>
      <c r="CU52" s="244"/>
      <c r="CV52" s="244"/>
      <c r="CW52" s="244"/>
      <c r="CX52" s="244"/>
      <c r="CY52" s="244"/>
      <c r="CZ52" s="252" t="s">
        <v>9</v>
      </c>
      <c r="DA52" s="253"/>
    </row>
    <row r="53" spans="1:105" s="45" customFormat="1" ht="15" customHeight="1">
      <c r="A53" s="44"/>
      <c r="B53" s="188" t="s">
        <v>66</v>
      </c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9"/>
      <c r="BM53" s="180">
        <v>4200</v>
      </c>
      <c r="BN53" s="181"/>
      <c r="BO53" s="181"/>
      <c r="BP53" s="181"/>
      <c r="BQ53" s="181"/>
      <c r="BR53" s="181"/>
      <c r="BS53" s="182"/>
      <c r="BT53" s="119" t="s">
        <v>8</v>
      </c>
      <c r="BU53" s="111"/>
      <c r="BV53" s="112">
        <f>BV46-BT38</f>
        <v>14765</v>
      </c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3" t="s">
        <v>9</v>
      </c>
      <c r="CJ53" s="120"/>
      <c r="CK53" s="110" t="s">
        <v>8</v>
      </c>
      <c r="CL53" s="111"/>
      <c r="CM53" s="112">
        <f>CM46-CK38</f>
        <v>158572</v>
      </c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3" t="s">
        <v>9</v>
      </c>
      <c r="DA53" s="114"/>
    </row>
    <row r="54" spans="1:105" s="20" customFormat="1" ht="30" customHeight="1">
      <c r="A54" s="40"/>
      <c r="B54" s="241" t="s">
        <v>67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  <c r="BF54" s="241"/>
      <c r="BG54" s="241"/>
      <c r="BH54" s="241"/>
      <c r="BI54" s="241"/>
      <c r="BJ54" s="241"/>
      <c r="BK54" s="241"/>
      <c r="BL54" s="242"/>
      <c r="BM54" s="203">
        <v>4310</v>
      </c>
      <c r="BN54" s="204"/>
      <c r="BO54" s="204"/>
      <c r="BP54" s="204"/>
      <c r="BQ54" s="204"/>
      <c r="BR54" s="204"/>
      <c r="BS54" s="205"/>
      <c r="BT54" s="236">
        <f>BT56</f>
        <v>600000</v>
      </c>
      <c r="BU54" s="237"/>
      <c r="BV54" s="237"/>
      <c r="BW54" s="237"/>
      <c r="BX54" s="237"/>
      <c r="BY54" s="237"/>
      <c r="BZ54" s="237"/>
      <c r="CA54" s="237"/>
      <c r="CB54" s="237"/>
      <c r="CC54" s="237"/>
      <c r="CD54" s="237"/>
      <c r="CE54" s="237"/>
      <c r="CF54" s="237"/>
      <c r="CG54" s="237"/>
      <c r="CH54" s="237"/>
      <c r="CI54" s="237"/>
      <c r="CJ54" s="238"/>
      <c r="CK54" s="239">
        <f>CK56</f>
        <v>130000</v>
      </c>
      <c r="CL54" s="237"/>
      <c r="CM54" s="237"/>
      <c r="CN54" s="237"/>
      <c r="CO54" s="237"/>
      <c r="CP54" s="237"/>
      <c r="CQ54" s="237"/>
      <c r="CR54" s="237"/>
      <c r="CS54" s="237"/>
      <c r="CT54" s="237"/>
      <c r="CU54" s="237"/>
      <c r="CV54" s="237"/>
      <c r="CW54" s="237"/>
      <c r="CX54" s="237"/>
      <c r="CY54" s="237"/>
      <c r="CZ54" s="237"/>
      <c r="DA54" s="240"/>
    </row>
    <row r="55" spans="1:105" s="20" customFormat="1" ht="15" customHeight="1">
      <c r="A55" s="31"/>
      <c r="B55" s="248" t="s">
        <v>45</v>
      </c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9"/>
      <c r="BM55" s="206"/>
      <c r="BN55" s="207"/>
      <c r="BO55" s="207"/>
      <c r="BP55" s="207"/>
      <c r="BQ55" s="207"/>
      <c r="BR55" s="207"/>
      <c r="BS55" s="208"/>
      <c r="BT55" s="243"/>
      <c r="BU55" s="244"/>
      <c r="BV55" s="244"/>
      <c r="BW55" s="244"/>
      <c r="BX55" s="244"/>
      <c r="BY55" s="244"/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45"/>
      <c r="CK55" s="246"/>
      <c r="CL55" s="244"/>
      <c r="CM55" s="244"/>
      <c r="CN55" s="244"/>
      <c r="CO55" s="244"/>
      <c r="CP55" s="244"/>
      <c r="CQ55" s="244"/>
      <c r="CR55" s="244"/>
      <c r="CS55" s="244"/>
      <c r="CT55" s="244"/>
      <c r="CU55" s="244"/>
      <c r="CV55" s="244"/>
      <c r="CW55" s="244"/>
      <c r="CX55" s="244"/>
      <c r="CY55" s="244"/>
      <c r="CZ55" s="244"/>
      <c r="DA55" s="247"/>
    </row>
    <row r="56" spans="1:105" s="20" customFormat="1" ht="15" customHeight="1">
      <c r="A56" s="40"/>
      <c r="B56" s="250" t="s">
        <v>22</v>
      </c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0"/>
      <c r="BB56" s="250"/>
      <c r="BC56" s="250"/>
      <c r="BD56" s="250"/>
      <c r="BE56" s="250"/>
      <c r="BF56" s="250"/>
      <c r="BG56" s="250"/>
      <c r="BH56" s="250"/>
      <c r="BI56" s="250"/>
      <c r="BJ56" s="250"/>
      <c r="BK56" s="250"/>
      <c r="BL56" s="251"/>
      <c r="BM56" s="203">
        <v>4311</v>
      </c>
      <c r="BN56" s="204"/>
      <c r="BO56" s="204"/>
      <c r="BP56" s="204"/>
      <c r="BQ56" s="204"/>
      <c r="BR56" s="204"/>
      <c r="BS56" s="205"/>
      <c r="BT56" s="236">
        <v>600000</v>
      </c>
      <c r="BU56" s="237"/>
      <c r="BV56" s="237"/>
      <c r="BW56" s="237"/>
      <c r="BX56" s="237"/>
      <c r="BY56" s="237"/>
      <c r="BZ56" s="237"/>
      <c r="CA56" s="237"/>
      <c r="CB56" s="237"/>
      <c r="CC56" s="237"/>
      <c r="CD56" s="237"/>
      <c r="CE56" s="237"/>
      <c r="CF56" s="237"/>
      <c r="CG56" s="237"/>
      <c r="CH56" s="237"/>
      <c r="CI56" s="237"/>
      <c r="CJ56" s="238"/>
      <c r="CK56" s="239">
        <v>130000</v>
      </c>
      <c r="CL56" s="237"/>
      <c r="CM56" s="237"/>
      <c r="CN56" s="237"/>
      <c r="CO56" s="237"/>
      <c r="CP56" s="237"/>
      <c r="CQ56" s="237"/>
      <c r="CR56" s="237"/>
      <c r="CS56" s="237"/>
      <c r="CT56" s="237"/>
      <c r="CU56" s="237"/>
      <c r="CV56" s="237"/>
      <c r="CW56" s="237"/>
      <c r="CX56" s="237"/>
      <c r="CY56" s="237"/>
      <c r="CZ56" s="237"/>
      <c r="DA56" s="240"/>
    </row>
    <row r="57" spans="1:105" s="20" customFormat="1" ht="15" customHeight="1">
      <c r="A57" s="37"/>
      <c r="B57" s="196" t="s">
        <v>68</v>
      </c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7"/>
      <c r="BM57" s="206"/>
      <c r="BN57" s="207"/>
      <c r="BO57" s="207"/>
      <c r="BP57" s="207"/>
      <c r="BQ57" s="207"/>
      <c r="BR57" s="207"/>
      <c r="BS57" s="208"/>
      <c r="BT57" s="243"/>
      <c r="BU57" s="244"/>
      <c r="BV57" s="244"/>
      <c r="BW57" s="244"/>
      <c r="BX57" s="244"/>
      <c r="BY57" s="244"/>
      <c r="BZ57" s="244"/>
      <c r="CA57" s="244"/>
      <c r="CB57" s="244"/>
      <c r="CC57" s="244"/>
      <c r="CD57" s="244"/>
      <c r="CE57" s="244"/>
      <c r="CF57" s="244"/>
      <c r="CG57" s="244"/>
      <c r="CH57" s="244"/>
      <c r="CI57" s="244"/>
      <c r="CJ57" s="245"/>
      <c r="CK57" s="246"/>
      <c r="CL57" s="244"/>
      <c r="CM57" s="244"/>
      <c r="CN57" s="244"/>
      <c r="CO57" s="244"/>
      <c r="CP57" s="244"/>
      <c r="CQ57" s="244"/>
      <c r="CR57" s="244"/>
      <c r="CS57" s="244"/>
      <c r="CT57" s="244"/>
      <c r="CU57" s="244"/>
      <c r="CV57" s="244"/>
      <c r="CW57" s="244"/>
      <c r="CX57" s="244"/>
      <c r="CY57" s="244"/>
      <c r="CZ57" s="244"/>
      <c r="DA57" s="247"/>
    </row>
    <row r="58" spans="1:105" s="20" customFormat="1" ht="15" customHeight="1">
      <c r="A58" s="38"/>
      <c r="B58" s="141" t="s">
        <v>69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2"/>
      <c r="BM58" s="143">
        <v>4312</v>
      </c>
      <c r="BN58" s="144"/>
      <c r="BO58" s="144"/>
      <c r="BP58" s="144"/>
      <c r="BQ58" s="144"/>
      <c r="BR58" s="144"/>
      <c r="BS58" s="145"/>
      <c r="BT58" s="231" t="s">
        <v>146</v>
      </c>
      <c r="BU58" s="232"/>
      <c r="BV58" s="232"/>
      <c r="BW58" s="232"/>
      <c r="BX58" s="232"/>
      <c r="BY58" s="232"/>
      <c r="BZ58" s="232"/>
      <c r="CA58" s="232"/>
      <c r="CB58" s="232"/>
      <c r="CC58" s="232"/>
      <c r="CD58" s="232"/>
      <c r="CE58" s="232"/>
      <c r="CF58" s="232"/>
      <c r="CG58" s="232"/>
      <c r="CH58" s="232"/>
      <c r="CI58" s="232"/>
      <c r="CJ58" s="232"/>
      <c r="CK58" s="232" t="s">
        <v>146</v>
      </c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3"/>
    </row>
    <row r="59" spans="1:105" s="20" customFormat="1" ht="15" customHeight="1">
      <c r="A59" s="38"/>
      <c r="B59" s="141" t="s">
        <v>70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2"/>
      <c r="BM59" s="143">
        <v>4313</v>
      </c>
      <c r="BN59" s="144"/>
      <c r="BO59" s="144"/>
      <c r="BP59" s="144"/>
      <c r="BQ59" s="144"/>
      <c r="BR59" s="144"/>
      <c r="BS59" s="145"/>
      <c r="BT59" s="231" t="s">
        <v>146</v>
      </c>
      <c r="BU59" s="232"/>
      <c r="BV59" s="232"/>
      <c r="BW59" s="232"/>
      <c r="BX59" s="232"/>
      <c r="BY59" s="232"/>
      <c r="BZ59" s="232"/>
      <c r="CA59" s="232"/>
      <c r="CB59" s="232"/>
      <c r="CC59" s="232"/>
      <c r="CD59" s="232"/>
      <c r="CE59" s="232"/>
      <c r="CF59" s="232"/>
      <c r="CG59" s="232"/>
      <c r="CH59" s="232"/>
      <c r="CI59" s="232"/>
      <c r="CJ59" s="232"/>
      <c r="CK59" s="232" t="s">
        <v>146</v>
      </c>
      <c r="CL59" s="232"/>
      <c r="CM59" s="232"/>
      <c r="CN59" s="232"/>
      <c r="CO59" s="232"/>
      <c r="CP59" s="232"/>
      <c r="CQ59" s="232"/>
      <c r="CR59" s="232"/>
      <c r="CS59" s="232"/>
      <c r="CT59" s="232"/>
      <c r="CU59" s="232"/>
      <c r="CV59" s="232"/>
      <c r="CW59" s="232"/>
      <c r="CX59" s="232"/>
      <c r="CY59" s="232"/>
      <c r="CZ59" s="232"/>
      <c r="DA59" s="233"/>
    </row>
    <row r="60" spans="1:105" s="20" customFormat="1" ht="27" customHeight="1">
      <c r="A60" s="38"/>
      <c r="B60" s="141" t="s">
        <v>74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2"/>
      <c r="BM60" s="143">
        <v>4314</v>
      </c>
      <c r="BN60" s="144"/>
      <c r="BO60" s="144"/>
      <c r="BP60" s="144"/>
      <c r="BQ60" s="144"/>
      <c r="BR60" s="144"/>
      <c r="BS60" s="145"/>
      <c r="BT60" s="231" t="s">
        <v>146</v>
      </c>
      <c r="BU60" s="232"/>
      <c r="BV60" s="232"/>
      <c r="BW60" s="232"/>
      <c r="BX60" s="232"/>
      <c r="BY60" s="232"/>
      <c r="BZ60" s="232"/>
      <c r="CA60" s="232"/>
      <c r="CB60" s="232"/>
      <c r="CC60" s="232"/>
      <c r="CD60" s="232"/>
      <c r="CE60" s="232"/>
      <c r="CF60" s="232"/>
      <c r="CG60" s="232"/>
      <c r="CH60" s="232"/>
      <c r="CI60" s="232"/>
      <c r="CJ60" s="232"/>
      <c r="CK60" s="232" t="s">
        <v>146</v>
      </c>
      <c r="CL60" s="232"/>
      <c r="CM60" s="232"/>
      <c r="CN60" s="232"/>
      <c r="CO60" s="232"/>
      <c r="CP60" s="232"/>
      <c r="CQ60" s="232"/>
      <c r="CR60" s="232"/>
      <c r="CS60" s="232"/>
      <c r="CT60" s="232"/>
      <c r="CU60" s="232"/>
      <c r="CV60" s="232"/>
      <c r="CW60" s="232"/>
      <c r="CX60" s="232"/>
      <c r="CY60" s="232"/>
      <c r="CZ60" s="232"/>
      <c r="DA60" s="233"/>
    </row>
    <row r="61" spans="1:105" s="20" customFormat="1" ht="15" customHeight="1">
      <c r="A61" s="30"/>
      <c r="B61" s="234" t="s">
        <v>25</v>
      </c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5"/>
      <c r="BM61" s="203">
        <v>4319</v>
      </c>
      <c r="BN61" s="204"/>
      <c r="BO61" s="204"/>
      <c r="BP61" s="204"/>
      <c r="BQ61" s="204"/>
      <c r="BR61" s="204"/>
      <c r="BS61" s="205"/>
      <c r="BT61" s="236" t="s">
        <v>146</v>
      </c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  <c r="CH61" s="237"/>
      <c r="CI61" s="237"/>
      <c r="CJ61" s="238"/>
      <c r="CK61" s="239" t="s">
        <v>146</v>
      </c>
      <c r="CL61" s="237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40"/>
    </row>
    <row r="62" spans="1:105" s="20" customFormat="1" ht="3" customHeight="1" thickBot="1">
      <c r="A62" s="3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3"/>
      <c r="BM62" s="31"/>
      <c r="BN62" s="41"/>
      <c r="BO62" s="41"/>
      <c r="BP62" s="41"/>
      <c r="BQ62" s="41"/>
      <c r="BR62" s="41"/>
      <c r="BS62" s="42"/>
      <c r="BT62" s="55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90"/>
      <c r="CK62" s="57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8"/>
    </row>
    <row r="63" spans="72:105" s="13" customFormat="1" ht="12"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2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60" t="s">
        <v>49</v>
      </c>
    </row>
    <row r="64" spans="72:105" s="13" customFormat="1" ht="12" customHeight="1"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2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60"/>
    </row>
    <row r="65" spans="1:105" s="20" customFormat="1" ht="16.5" customHeight="1">
      <c r="A65" s="220" t="s">
        <v>15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221"/>
      <c r="BD65" s="221"/>
      <c r="BE65" s="221"/>
      <c r="BF65" s="221"/>
      <c r="BG65" s="221"/>
      <c r="BH65" s="221"/>
      <c r="BI65" s="221"/>
      <c r="BJ65" s="221"/>
      <c r="BK65" s="221"/>
      <c r="BL65" s="222"/>
      <c r="BM65" s="220" t="s">
        <v>33</v>
      </c>
      <c r="BN65" s="221"/>
      <c r="BO65" s="221"/>
      <c r="BP65" s="221"/>
      <c r="BQ65" s="221"/>
      <c r="BR65" s="221"/>
      <c r="BS65" s="222"/>
      <c r="BT65" s="62"/>
      <c r="BU65" s="63"/>
      <c r="BV65" s="64"/>
      <c r="BW65" s="64"/>
      <c r="BX65" s="65" t="s">
        <v>24</v>
      </c>
      <c r="BY65" s="229" t="s">
        <v>83</v>
      </c>
      <c r="BZ65" s="229"/>
      <c r="CA65" s="229"/>
      <c r="CB65" s="229"/>
      <c r="CC65" s="229"/>
      <c r="CD65" s="229"/>
      <c r="CE65" s="229"/>
      <c r="CF65" s="229"/>
      <c r="CG65" s="229"/>
      <c r="CH65" s="229"/>
      <c r="CI65" s="64"/>
      <c r="CJ65" s="66"/>
      <c r="CK65" s="64"/>
      <c r="CL65" s="63"/>
      <c r="CM65" s="64"/>
      <c r="CN65" s="64"/>
      <c r="CO65" s="65" t="s">
        <v>24</v>
      </c>
      <c r="CP65" s="229" t="s">
        <v>83</v>
      </c>
      <c r="CQ65" s="229"/>
      <c r="CR65" s="229"/>
      <c r="CS65" s="229"/>
      <c r="CT65" s="229"/>
      <c r="CU65" s="229"/>
      <c r="CV65" s="229"/>
      <c r="CW65" s="229"/>
      <c r="CX65" s="229"/>
      <c r="CY65" s="229"/>
      <c r="CZ65" s="64"/>
      <c r="DA65" s="66"/>
    </row>
    <row r="66" spans="1:105" s="20" customFormat="1" ht="14.25">
      <c r="A66" s="223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224"/>
      <c r="BJ66" s="224"/>
      <c r="BK66" s="224"/>
      <c r="BL66" s="225"/>
      <c r="BM66" s="223"/>
      <c r="BN66" s="224"/>
      <c r="BO66" s="224"/>
      <c r="BP66" s="224"/>
      <c r="BQ66" s="224"/>
      <c r="BR66" s="224"/>
      <c r="BS66" s="225"/>
      <c r="BT66" s="67"/>
      <c r="BU66" s="68"/>
      <c r="BV66" s="68"/>
      <c r="BW66" s="230">
        <v>20</v>
      </c>
      <c r="BX66" s="230"/>
      <c r="BY66" s="230"/>
      <c r="BZ66" s="230"/>
      <c r="CA66" s="212">
        <v>12</v>
      </c>
      <c r="CB66" s="212"/>
      <c r="CC66" s="212"/>
      <c r="CD66" s="75" t="s">
        <v>59</v>
      </c>
      <c r="CE66" s="75"/>
      <c r="CF66" s="75"/>
      <c r="CG66" s="76"/>
      <c r="CH66" s="76"/>
      <c r="CI66" s="76"/>
      <c r="CJ66" s="77"/>
      <c r="CK66" s="76"/>
      <c r="CL66" s="79"/>
      <c r="CM66" s="79"/>
      <c r="CN66" s="230">
        <v>20</v>
      </c>
      <c r="CO66" s="230"/>
      <c r="CP66" s="230"/>
      <c r="CQ66" s="230"/>
      <c r="CR66" s="212">
        <v>11</v>
      </c>
      <c r="CS66" s="212"/>
      <c r="CT66" s="212"/>
      <c r="CU66" s="75" t="s">
        <v>60</v>
      </c>
      <c r="CV66" s="69"/>
      <c r="CW66" s="69"/>
      <c r="CX66" s="70"/>
      <c r="CY66" s="70"/>
      <c r="CZ66" s="70"/>
      <c r="DA66" s="71"/>
    </row>
    <row r="67" spans="1:105" s="20" customFormat="1" ht="9.75" customHeight="1" thickBot="1">
      <c r="A67" s="226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8"/>
      <c r="BM67" s="226"/>
      <c r="BN67" s="227"/>
      <c r="BO67" s="227"/>
      <c r="BP67" s="227"/>
      <c r="BQ67" s="227"/>
      <c r="BR67" s="227"/>
      <c r="BS67" s="228"/>
      <c r="BT67" s="72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4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4"/>
    </row>
    <row r="68" spans="1:105" s="20" customFormat="1" ht="15" customHeight="1">
      <c r="A68" s="31"/>
      <c r="B68" s="216" t="s">
        <v>50</v>
      </c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7"/>
      <c r="BM68" s="143">
        <v>4320</v>
      </c>
      <c r="BN68" s="144"/>
      <c r="BO68" s="144"/>
      <c r="BP68" s="144"/>
      <c r="BQ68" s="144"/>
      <c r="BR68" s="144"/>
      <c r="BS68" s="145"/>
      <c r="BT68" s="192" t="s">
        <v>8</v>
      </c>
      <c r="BU68" s="193"/>
      <c r="BV68" s="170">
        <f>BV71+BV73</f>
        <v>95685</v>
      </c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15" t="s">
        <v>9</v>
      </c>
      <c r="CJ68" s="194"/>
      <c r="CK68" s="218" t="s">
        <v>8</v>
      </c>
      <c r="CL68" s="219"/>
      <c r="CM68" s="198">
        <f>CM71+CM73</f>
        <v>160663</v>
      </c>
      <c r="CN68" s="198"/>
      <c r="CO68" s="198"/>
      <c r="CP68" s="198"/>
      <c r="CQ68" s="198"/>
      <c r="CR68" s="198"/>
      <c r="CS68" s="198"/>
      <c r="CT68" s="198"/>
      <c r="CU68" s="198"/>
      <c r="CV68" s="198"/>
      <c r="CW68" s="198"/>
      <c r="CX68" s="198"/>
      <c r="CY68" s="198"/>
      <c r="CZ68" s="199" t="s">
        <v>9</v>
      </c>
      <c r="DA68" s="200"/>
    </row>
    <row r="69" spans="1:105" s="20" customFormat="1" ht="15" customHeight="1">
      <c r="A69" s="43"/>
      <c r="B69" s="201" t="s">
        <v>22</v>
      </c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2"/>
      <c r="BM69" s="203">
        <v>4321</v>
      </c>
      <c r="BN69" s="204"/>
      <c r="BO69" s="204"/>
      <c r="BP69" s="204"/>
      <c r="BQ69" s="204"/>
      <c r="BR69" s="204"/>
      <c r="BS69" s="205"/>
      <c r="BT69" s="192" t="s">
        <v>8</v>
      </c>
      <c r="BU69" s="193"/>
      <c r="BV69" s="170" t="s">
        <v>146</v>
      </c>
      <c r="BW69" s="170"/>
      <c r="BX69" s="170"/>
      <c r="BY69" s="170"/>
      <c r="BZ69" s="170"/>
      <c r="CA69" s="170"/>
      <c r="CB69" s="170"/>
      <c r="CC69" s="170"/>
      <c r="CD69" s="170"/>
      <c r="CE69" s="170"/>
      <c r="CF69" s="170"/>
      <c r="CG69" s="170"/>
      <c r="CH69" s="170"/>
      <c r="CI69" s="115" t="s">
        <v>9</v>
      </c>
      <c r="CJ69" s="194"/>
      <c r="CK69" s="195" t="s">
        <v>8</v>
      </c>
      <c r="CL69" s="193"/>
      <c r="CM69" s="170" t="s">
        <v>146</v>
      </c>
      <c r="CN69" s="170"/>
      <c r="CO69" s="170"/>
      <c r="CP69" s="170"/>
      <c r="CQ69" s="170"/>
      <c r="CR69" s="170"/>
      <c r="CS69" s="170"/>
      <c r="CT69" s="170"/>
      <c r="CU69" s="170"/>
      <c r="CV69" s="170"/>
      <c r="CW69" s="170"/>
      <c r="CX69" s="170"/>
      <c r="CY69" s="170"/>
      <c r="CZ69" s="115" t="s">
        <v>9</v>
      </c>
      <c r="DA69" s="116"/>
    </row>
    <row r="70" spans="1:105" s="20" customFormat="1" ht="39.75" customHeight="1">
      <c r="A70" s="31"/>
      <c r="B70" s="196" t="s">
        <v>80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7"/>
      <c r="BM70" s="206"/>
      <c r="BN70" s="207"/>
      <c r="BO70" s="207"/>
      <c r="BP70" s="207"/>
      <c r="BQ70" s="207"/>
      <c r="BR70" s="207"/>
      <c r="BS70" s="208"/>
      <c r="BT70" s="209"/>
      <c r="BU70" s="210"/>
      <c r="BV70" s="211"/>
      <c r="BW70" s="211"/>
      <c r="BX70" s="211"/>
      <c r="BY70" s="21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2"/>
      <c r="CJ70" s="213"/>
      <c r="CK70" s="214"/>
      <c r="CL70" s="210"/>
      <c r="CM70" s="211"/>
      <c r="CN70" s="211"/>
      <c r="CO70" s="211"/>
      <c r="CP70" s="211"/>
      <c r="CQ70" s="211"/>
      <c r="CR70" s="211"/>
      <c r="CS70" s="211"/>
      <c r="CT70" s="211"/>
      <c r="CU70" s="211"/>
      <c r="CV70" s="211"/>
      <c r="CW70" s="211"/>
      <c r="CX70" s="211"/>
      <c r="CY70" s="211"/>
      <c r="CZ70" s="212"/>
      <c r="DA70" s="215"/>
    </row>
    <row r="71" spans="1:105" s="20" customFormat="1" ht="27" customHeight="1">
      <c r="A71" s="31"/>
      <c r="B71" s="141" t="s">
        <v>75</v>
      </c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2"/>
      <c r="BM71" s="143">
        <v>4322</v>
      </c>
      <c r="BN71" s="144"/>
      <c r="BO71" s="144"/>
      <c r="BP71" s="144"/>
      <c r="BQ71" s="144"/>
      <c r="BR71" s="144"/>
      <c r="BS71" s="145"/>
      <c r="BT71" s="192" t="s">
        <v>8</v>
      </c>
      <c r="BU71" s="193"/>
      <c r="BV71" s="170">
        <v>83906</v>
      </c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15" t="s">
        <v>9</v>
      </c>
      <c r="CJ71" s="194"/>
      <c r="CK71" s="195" t="s">
        <v>8</v>
      </c>
      <c r="CL71" s="193"/>
      <c r="CM71" s="170">
        <f>146193-103</f>
        <v>146090</v>
      </c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15" t="s">
        <v>9</v>
      </c>
      <c r="DA71" s="116"/>
    </row>
    <row r="72" spans="1:105" s="20" customFormat="1" ht="27" customHeight="1">
      <c r="A72" s="32"/>
      <c r="B72" s="141" t="s">
        <v>81</v>
      </c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3"/>
      <c r="BM72" s="143">
        <v>4323</v>
      </c>
      <c r="BN72" s="144"/>
      <c r="BO72" s="144"/>
      <c r="BP72" s="144"/>
      <c r="BQ72" s="144"/>
      <c r="BR72" s="144"/>
      <c r="BS72" s="145"/>
      <c r="BT72" s="192" t="s">
        <v>8</v>
      </c>
      <c r="BU72" s="193"/>
      <c r="BV72" s="170" t="s">
        <v>146</v>
      </c>
      <c r="BW72" s="170"/>
      <c r="BX72" s="170"/>
      <c r="BY72" s="170"/>
      <c r="BZ72" s="170"/>
      <c r="CA72" s="170"/>
      <c r="CB72" s="170"/>
      <c r="CC72" s="170"/>
      <c r="CD72" s="170"/>
      <c r="CE72" s="170"/>
      <c r="CF72" s="170"/>
      <c r="CG72" s="170"/>
      <c r="CH72" s="170"/>
      <c r="CI72" s="115" t="s">
        <v>9</v>
      </c>
      <c r="CJ72" s="194"/>
      <c r="CK72" s="195" t="s">
        <v>8</v>
      </c>
      <c r="CL72" s="193"/>
      <c r="CM72" s="170" t="s">
        <v>146</v>
      </c>
      <c r="CN72" s="170"/>
      <c r="CO72" s="170"/>
      <c r="CP72" s="170"/>
      <c r="CQ72" s="170"/>
      <c r="CR72" s="170"/>
      <c r="CS72" s="170"/>
      <c r="CT72" s="170"/>
      <c r="CU72" s="170"/>
      <c r="CV72" s="170"/>
      <c r="CW72" s="170"/>
      <c r="CX72" s="170"/>
      <c r="CY72" s="170"/>
      <c r="CZ72" s="115" t="s">
        <v>9</v>
      </c>
      <c r="DA72" s="116"/>
    </row>
    <row r="73" spans="1:105" s="20" customFormat="1" ht="15" customHeight="1">
      <c r="A73" s="32"/>
      <c r="B73" s="122" t="s">
        <v>55</v>
      </c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3"/>
      <c r="BM73" s="143">
        <v>4329</v>
      </c>
      <c r="BN73" s="144"/>
      <c r="BO73" s="144"/>
      <c r="BP73" s="144"/>
      <c r="BQ73" s="144"/>
      <c r="BR73" s="144"/>
      <c r="BS73" s="145"/>
      <c r="BT73" s="192" t="s">
        <v>8</v>
      </c>
      <c r="BU73" s="193"/>
      <c r="BV73" s="170">
        <v>11779</v>
      </c>
      <c r="BW73" s="170"/>
      <c r="BX73" s="170"/>
      <c r="BY73" s="170"/>
      <c r="BZ73" s="170"/>
      <c r="CA73" s="170"/>
      <c r="CB73" s="170"/>
      <c r="CC73" s="170"/>
      <c r="CD73" s="170"/>
      <c r="CE73" s="170"/>
      <c r="CF73" s="170"/>
      <c r="CG73" s="170"/>
      <c r="CH73" s="170"/>
      <c r="CI73" s="115" t="s">
        <v>9</v>
      </c>
      <c r="CJ73" s="194"/>
      <c r="CK73" s="195" t="s">
        <v>8</v>
      </c>
      <c r="CL73" s="193"/>
      <c r="CM73" s="170">
        <v>14573</v>
      </c>
      <c r="CN73" s="170"/>
      <c r="CO73" s="170"/>
      <c r="CP73" s="170"/>
      <c r="CQ73" s="170"/>
      <c r="CR73" s="170"/>
      <c r="CS73" s="170"/>
      <c r="CT73" s="170"/>
      <c r="CU73" s="170"/>
      <c r="CV73" s="170"/>
      <c r="CW73" s="170"/>
      <c r="CX73" s="170"/>
      <c r="CY73" s="170"/>
      <c r="CZ73" s="115" t="s">
        <v>9</v>
      </c>
      <c r="DA73" s="116"/>
    </row>
    <row r="74" spans="1:105" s="45" customFormat="1" ht="15" customHeight="1">
      <c r="A74" s="44"/>
      <c r="B74" s="188" t="s">
        <v>76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189"/>
      <c r="BM74" s="180">
        <v>4300</v>
      </c>
      <c r="BN74" s="181"/>
      <c r="BO74" s="181"/>
      <c r="BP74" s="181"/>
      <c r="BQ74" s="181"/>
      <c r="BR74" s="181"/>
      <c r="BS74" s="182"/>
      <c r="BT74" s="183">
        <f>BT54-BV68</f>
        <v>504315</v>
      </c>
      <c r="BU74" s="190"/>
      <c r="BV74" s="190"/>
      <c r="BW74" s="190"/>
      <c r="BX74" s="190"/>
      <c r="BY74" s="190"/>
      <c r="BZ74" s="190"/>
      <c r="CA74" s="190"/>
      <c r="CB74" s="190"/>
      <c r="CC74" s="190"/>
      <c r="CD74" s="190"/>
      <c r="CE74" s="190"/>
      <c r="CF74" s="190"/>
      <c r="CG74" s="190"/>
      <c r="CH74" s="190"/>
      <c r="CI74" s="190"/>
      <c r="CJ74" s="191"/>
      <c r="CK74" s="105" t="s">
        <v>8</v>
      </c>
      <c r="CL74" s="106"/>
      <c r="CM74" s="107">
        <f>CM68-CK54</f>
        <v>30663</v>
      </c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8" t="s">
        <v>9</v>
      </c>
      <c r="DA74" s="109"/>
    </row>
    <row r="75" spans="1:105" s="45" customFormat="1" ht="15" customHeight="1">
      <c r="A75" s="44"/>
      <c r="B75" s="188" t="s">
        <v>77</v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8"/>
      <c r="BG75" s="188"/>
      <c r="BH75" s="188"/>
      <c r="BI75" s="188"/>
      <c r="BJ75" s="188"/>
      <c r="BK75" s="188"/>
      <c r="BL75" s="189"/>
      <c r="BM75" s="180">
        <v>4400</v>
      </c>
      <c r="BN75" s="181"/>
      <c r="BO75" s="181"/>
      <c r="BP75" s="181"/>
      <c r="BQ75" s="181"/>
      <c r="BR75" s="181"/>
      <c r="BS75" s="182"/>
      <c r="BT75" s="117" t="s">
        <v>8</v>
      </c>
      <c r="BU75" s="106"/>
      <c r="BV75" s="107">
        <f>BV31+BV53-BT74</f>
        <v>362090</v>
      </c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8" t="s">
        <v>9</v>
      </c>
      <c r="CJ75" s="118"/>
      <c r="CK75" s="105"/>
      <c r="CL75" s="106"/>
      <c r="CM75" s="107">
        <f>CK31-CM53-CM74</f>
        <v>294152</v>
      </c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8"/>
      <c r="DA75" s="109"/>
    </row>
    <row r="76" spans="1:105" s="45" customFormat="1" ht="27" customHeight="1">
      <c r="A76" s="44"/>
      <c r="B76" s="178" t="s">
        <v>78</v>
      </c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9"/>
      <c r="BM76" s="180">
        <v>4450</v>
      </c>
      <c r="BN76" s="181"/>
      <c r="BO76" s="181"/>
      <c r="BP76" s="181"/>
      <c r="BQ76" s="181"/>
      <c r="BR76" s="181"/>
      <c r="BS76" s="182"/>
      <c r="BT76" s="183">
        <v>431515</v>
      </c>
      <c r="BU76" s="184"/>
      <c r="BV76" s="184"/>
      <c r="BW76" s="184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5"/>
      <c r="CK76" s="186">
        <v>137363</v>
      </c>
      <c r="CL76" s="184"/>
      <c r="CM76" s="184"/>
      <c r="CN76" s="184"/>
      <c r="CO76" s="184"/>
      <c r="CP76" s="184"/>
      <c r="CQ76" s="184"/>
      <c r="CR76" s="184"/>
      <c r="CS76" s="184"/>
      <c r="CT76" s="184"/>
      <c r="CU76" s="184"/>
      <c r="CV76" s="184"/>
      <c r="CW76" s="184"/>
      <c r="CX76" s="184"/>
      <c r="CY76" s="184"/>
      <c r="CZ76" s="184"/>
      <c r="DA76" s="187"/>
    </row>
    <row r="77" spans="1:105" s="45" customFormat="1" ht="27" customHeight="1">
      <c r="A77" s="44"/>
      <c r="B77" s="178" t="s">
        <v>79</v>
      </c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9"/>
      <c r="BM77" s="180">
        <v>4500</v>
      </c>
      <c r="BN77" s="181"/>
      <c r="BO77" s="181"/>
      <c r="BP77" s="181"/>
      <c r="BQ77" s="181"/>
      <c r="BR77" s="181"/>
      <c r="BS77" s="182"/>
      <c r="BT77" s="183">
        <f>BT76-BV75</f>
        <v>69425</v>
      </c>
      <c r="BU77" s="184"/>
      <c r="BV77" s="184"/>
      <c r="BW77" s="184"/>
      <c r="BX77" s="184"/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5"/>
      <c r="CK77" s="186">
        <f>CK76+CM75</f>
        <v>431515</v>
      </c>
      <c r="CL77" s="184"/>
      <c r="CM77" s="184"/>
      <c r="CN77" s="184"/>
      <c r="CO77" s="184"/>
      <c r="CP77" s="184"/>
      <c r="CQ77" s="184"/>
      <c r="CR77" s="184"/>
      <c r="CS77" s="184"/>
      <c r="CT77" s="184"/>
      <c r="CU77" s="184"/>
      <c r="CV77" s="184"/>
      <c r="CW77" s="184"/>
      <c r="CX77" s="184"/>
      <c r="CY77" s="184"/>
      <c r="CZ77" s="184"/>
      <c r="DA77" s="187"/>
    </row>
    <row r="78" spans="1:105" s="20" customFormat="1" ht="27" customHeight="1">
      <c r="A78" s="30"/>
      <c r="B78" s="164" t="s">
        <v>26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5"/>
      <c r="BM78" s="166">
        <v>4490</v>
      </c>
      <c r="BN78" s="167"/>
      <c r="BO78" s="167"/>
      <c r="BP78" s="167"/>
      <c r="BQ78" s="167"/>
      <c r="BR78" s="167"/>
      <c r="BS78" s="168"/>
      <c r="BT78" s="169" t="s">
        <v>146</v>
      </c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1"/>
      <c r="CK78" s="172" t="s">
        <v>146</v>
      </c>
      <c r="CL78" s="170"/>
      <c r="CM78" s="170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3"/>
    </row>
    <row r="79" spans="1:105" s="20" customFormat="1" ht="3" customHeight="1" thickBot="1">
      <c r="A79" s="46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5"/>
      <c r="BM79" s="46"/>
      <c r="BN79" s="47"/>
      <c r="BO79" s="47"/>
      <c r="BP79" s="47"/>
      <c r="BQ79" s="47"/>
      <c r="BR79" s="47"/>
      <c r="BS79" s="48"/>
      <c r="BT79" s="33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93"/>
      <c r="CK79" s="9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5"/>
    </row>
    <row r="80" spans="1:105" s="20" customFormat="1" ht="19.5" customHeight="1">
      <c r="A80" s="19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</row>
    <row r="81" spans="1:105" s="20" customFormat="1" ht="35.25" customHeight="1">
      <c r="A81" s="176" t="s">
        <v>140</v>
      </c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28"/>
      <c r="BC81" s="28"/>
      <c r="BD81" s="28"/>
      <c r="BF81" s="15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</row>
    <row r="82" spans="1:105" s="13" customFormat="1" ht="28.5" customHeight="1">
      <c r="A82" s="13" t="s">
        <v>10</v>
      </c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E82" s="175" t="s">
        <v>137</v>
      </c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F82" s="177" t="s">
        <v>141</v>
      </c>
      <c r="BG82" s="177"/>
      <c r="BH82" s="177"/>
      <c r="BI82" s="177"/>
      <c r="BJ82" s="177"/>
      <c r="BK82" s="177"/>
      <c r="BL82" s="177"/>
      <c r="BM82" s="177"/>
      <c r="BN82" s="177"/>
      <c r="BO82" s="177"/>
      <c r="BP82" s="174"/>
      <c r="BQ82" s="174"/>
      <c r="BR82" s="174"/>
      <c r="BS82" s="174"/>
      <c r="BT82" s="174"/>
      <c r="BU82" s="174"/>
      <c r="BV82" s="174"/>
      <c r="BW82" s="174"/>
      <c r="BX82" s="174"/>
      <c r="BY82" s="174"/>
      <c r="BZ82" s="174"/>
      <c r="CA82" s="174"/>
      <c r="CB82" s="174"/>
      <c r="CC82" s="174"/>
      <c r="CD82" s="174"/>
      <c r="CF82" s="175" t="s">
        <v>86</v>
      </c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  <c r="CW82" s="175"/>
      <c r="CX82" s="175"/>
      <c r="CY82" s="175"/>
      <c r="CZ82" s="175"/>
      <c r="DA82" s="175"/>
    </row>
    <row r="83" spans="15:105" s="49" customFormat="1" ht="9.75">
      <c r="O83" s="159" t="s">
        <v>11</v>
      </c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E83" s="159" t="s">
        <v>12</v>
      </c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159" t="s">
        <v>11</v>
      </c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F83" s="159" t="s">
        <v>12</v>
      </c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</row>
    <row r="84" ht="6" customHeight="1"/>
    <row r="85" spans="2:38" s="13" customFormat="1" ht="12.75" customHeight="1">
      <c r="B85" s="160" t="s">
        <v>13</v>
      </c>
      <c r="C85" s="160"/>
      <c r="D85" s="161" t="s">
        <v>142</v>
      </c>
      <c r="E85" s="161"/>
      <c r="F85" s="161"/>
      <c r="G85" s="161"/>
      <c r="H85" s="162" t="s">
        <v>13</v>
      </c>
      <c r="I85" s="162"/>
      <c r="J85" s="161" t="s">
        <v>143</v>
      </c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0">
        <v>20</v>
      </c>
      <c r="AB85" s="160"/>
      <c r="AC85" s="160"/>
      <c r="AD85" s="160"/>
      <c r="AE85" s="163" t="s">
        <v>138</v>
      </c>
      <c r="AF85" s="163"/>
      <c r="AG85" s="163"/>
      <c r="AH85" s="13" t="s">
        <v>16</v>
      </c>
      <c r="AL85" s="51"/>
    </row>
    <row r="88" s="49" customFormat="1" ht="9.75">
      <c r="E88" s="49" t="s">
        <v>27</v>
      </c>
    </row>
    <row r="89" s="49" customFormat="1" ht="9.75">
      <c r="H89" s="49" t="s">
        <v>28</v>
      </c>
    </row>
    <row r="90" s="49" customFormat="1" ht="9.75">
      <c r="H90" s="49" t="s">
        <v>29</v>
      </c>
    </row>
    <row r="92" spans="1:105" s="20" customFormat="1" ht="15" customHeight="1" hidden="1">
      <c r="A92" s="32"/>
      <c r="B92" s="122" t="s">
        <v>125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3"/>
      <c r="BM92" s="124" t="s">
        <v>40</v>
      </c>
      <c r="BN92" s="125"/>
      <c r="BO92" s="125"/>
      <c r="BP92" s="125"/>
      <c r="BQ92" s="125"/>
      <c r="BR92" s="125"/>
      <c r="BS92" s="126"/>
      <c r="BT92" s="127" t="s">
        <v>8</v>
      </c>
      <c r="BU92" s="128"/>
      <c r="BV92" s="136">
        <f>BV94+BV95+BV97+BV96</f>
        <v>352243</v>
      </c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4" t="s">
        <v>9</v>
      </c>
      <c r="CJ92" s="139"/>
      <c r="CK92" s="140" t="s">
        <v>8</v>
      </c>
      <c r="CL92" s="128"/>
      <c r="CM92" s="136">
        <f>CM94+CM95+CM97+CM96</f>
        <v>357357</v>
      </c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4" t="s">
        <v>9</v>
      </c>
      <c r="DA92" s="135"/>
    </row>
    <row r="93" spans="1:105" s="20" customFormat="1" ht="15" customHeight="1" hidden="1">
      <c r="A93" s="32"/>
      <c r="B93" s="122" t="s">
        <v>126</v>
      </c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3"/>
      <c r="BM93" s="124"/>
      <c r="BN93" s="125"/>
      <c r="BO93" s="125"/>
      <c r="BP93" s="125"/>
      <c r="BQ93" s="125"/>
      <c r="BR93" s="125"/>
      <c r="BS93" s="126"/>
      <c r="BT93" s="127" t="s">
        <v>8</v>
      </c>
      <c r="BU93" s="128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4"/>
      <c r="CJ93" s="139"/>
      <c r="CK93" s="140"/>
      <c r="CL93" s="128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4" t="s">
        <v>9</v>
      </c>
      <c r="DA93" s="135"/>
    </row>
    <row r="94" spans="1:105" s="20" customFormat="1" ht="15" customHeight="1" hidden="1">
      <c r="A94" s="32"/>
      <c r="B94" s="122" t="s">
        <v>127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3"/>
      <c r="BM94" s="124"/>
      <c r="BN94" s="125"/>
      <c r="BO94" s="125"/>
      <c r="BP94" s="125"/>
      <c r="BQ94" s="125"/>
      <c r="BR94" s="125"/>
      <c r="BS94" s="126"/>
      <c r="BT94" s="127" t="s">
        <v>8</v>
      </c>
      <c r="BU94" s="128"/>
      <c r="BV94" s="136">
        <v>307677</v>
      </c>
      <c r="BW94" s="136"/>
      <c r="BX94" s="136"/>
      <c r="BY94" s="136"/>
      <c r="BZ94" s="136"/>
      <c r="CA94" s="136"/>
      <c r="CB94" s="136"/>
      <c r="CC94" s="136"/>
      <c r="CD94" s="136"/>
      <c r="CE94" s="136"/>
      <c r="CF94" s="136"/>
      <c r="CG94" s="136"/>
      <c r="CH94" s="136"/>
      <c r="CI94" s="134" t="s">
        <v>9</v>
      </c>
      <c r="CJ94" s="139"/>
      <c r="CK94" s="140" t="s">
        <v>8</v>
      </c>
      <c r="CL94" s="128"/>
      <c r="CM94" s="136">
        <v>311620</v>
      </c>
      <c r="CN94" s="136"/>
      <c r="CO94" s="136"/>
      <c r="CP94" s="136"/>
      <c r="CQ94" s="136"/>
      <c r="CR94" s="136"/>
      <c r="CS94" s="136"/>
      <c r="CT94" s="136"/>
      <c r="CU94" s="136"/>
      <c r="CV94" s="136"/>
      <c r="CW94" s="136"/>
      <c r="CX94" s="136"/>
      <c r="CY94" s="136"/>
      <c r="CZ94" s="134" t="s">
        <v>9</v>
      </c>
      <c r="DA94" s="135"/>
    </row>
    <row r="95" spans="1:105" s="20" customFormat="1" ht="15" customHeight="1" hidden="1">
      <c r="A95" s="32"/>
      <c r="B95" s="122" t="s">
        <v>128</v>
      </c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3"/>
      <c r="BM95" s="124"/>
      <c r="BN95" s="125"/>
      <c r="BO95" s="125"/>
      <c r="BP95" s="125"/>
      <c r="BQ95" s="125"/>
      <c r="BR95" s="125"/>
      <c r="BS95" s="126"/>
      <c r="BT95" s="127" t="s">
        <v>8</v>
      </c>
      <c r="BU95" s="128"/>
      <c r="BV95" s="136">
        <v>44399</v>
      </c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4" t="s">
        <v>9</v>
      </c>
      <c r="CJ95" s="139"/>
      <c r="CK95" s="140" t="s">
        <v>8</v>
      </c>
      <c r="CL95" s="128"/>
      <c r="CM95" s="136">
        <v>45335</v>
      </c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4" t="s">
        <v>9</v>
      </c>
      <c r="DA95" s="135"/>
    </row>
    <row r="96" spans="1:105" s="20" customFormat="1" ht="15" customHeight="1" hidden="1">
      <c r="A96" s="32"/>
      <c r="B96" s="122" t="s">
        <v>105</v>
      </c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3"/>
      <c r="BM96" s="124"/>
      <c r="BN96" s="125"/>
      <c r="BO96" s="125"/>
      <c r="BP96" s="125"/>
      <c r="BQ96" s="125"/>
      <c r="BR96" s="125"/>
      <c r="BS96" s="126"/>
      <c r="BT96" s="127" t="s">
        <v>8</v>
      </c>
      <c r="BU96" s="128"/>
      <c r="BV96" s="136">
        <v>931</v>
      </c>
      <c r="BW96" s="136"/>
      <c r="BX96" s="136"/>
      <c r="BY96" s="136"/>
      <c r="BZ96" s="136"/>
      <c r="CA96" s="136"/>
      <c r="CB96" s="136"/>
      <c r="CC96" s="136"/>
      <c r="CD96" s="136"/>
      <c r="CE96" s="136"/>
      <c r="CF96" s="136"/>
      <c r="CG96" s="136"/>
      <c r="CH96" s="136"/>
      <c r="CI96" s="134" t="s">
        <v>9</v>
      </c>
      <c r="CJ96" s="139"/>
      <c r="CK96" s="140" t="s">
        <v>8</v>
      </c>
      <c r="CL96" s="128"/>
      <c r="CM96" s="136">
        <v>1004</v>
      </c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/>
      <c r="CZ96" s="134" t="s">
        <v>9</v>
      </c>
      <c r="DA96" s="135"/>
    </row>
    <row r="97" spans="1:105" s="20" customFormat="1" ht="15" customHeight="1" hidden="1">
      <c r="A97" s="32"/>
      <c r="B97" s="122" t="s">
        <v>93</v>
      </c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3"/>
      <c r="BM97" s="124"/>
      <c r="BN97" s="125"/>
      <c r="BO97" s="125"/>
      <c r="BP97" s="125"/>
      <c r="BQ97" s="125"/>
      <c r="BR97" s="125"/>
      <c r="BS97" s="126"/>
      <c r="BT97" s="127" t="s">
        <v>8</v>
      </c>
      <c r="BU97" s="128"/>
      <c r="BV97" s="136">
        <v>-764</v>
      </c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4" t="s">
        <v>9</v>
      </c>
      <c r="CJ97" s="139"/>
      <c r="CK97" s="140" t="s">
        <v>8</v>
      </c>
      <c r="CL97" s="128"/>
      <c r="CM97" s="136">
        <v>-602</v>
      </c>
      <c r="CN97" s="136"/>
      <c r="CO97" s="136"/>
      <c r="CP97" s="136"/>
      <c r="CQ97" s="136"/>
      <c r="CR97" s="136"/>
      <c r="CS97" s="136"/>
      <c r="CT97" s="136"/>
      <c r="CU97" s="136"/>
      <c r="CV97" s="136"/>
      <c r="CW97" s="136"/>
      <c r="CX97" s="136"/>
      <c r="CY97" s="136"/>
      <c r="CZ97" s="134" t="s">
        <v>9</v>
      </c>
      <c r="DA97" s="135"/>
    </row>
    <row r="98" ht="12.75" hidden="1"/>
    <row r="99" spans="1:105" s="20" customFormat="1" ht="15" customHeight="1" hidden="1">
      <c r="A99" s="38"/>
      <c r="B99" s="152" t="s">
        <v>88</v>
      </c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3"/>
      <c r="BM99" s="143">
        <v>4119</v>
      </c>
      <c r="BN99" s="144"/>
      <c r="BO99" s="144"/>
      <c r="BP99" s="144"/>
      <c r="BQ99" s="144"/>
      <c r="BR99" s="144"/>
      <c r="BS99" s="145"/>
      <c r="BT99" s="146">
        <f>SUM(BT100:CJ107)</f>
        <v>31030</v>
      </c>
      <c r="BU99" s="147"/>
      <c r="BV99" s="147"/>
      <c r="BW99" s="147"/>
      <c r="BX99" s="147"/>
      <c r="BY99" s="147"/>
      <c r="BZ99" s="147"/>
      <c r="CA99" s="147"/>
      <c r="CB99" s="147"/>
      <c r="CC99" s="147"/>
      <c r="CD99" s="147"/>
      <c r="CE99" s="147"/>
      <c r="CF99" s="147"/>
      <c r="CG99" s="147"/>
      <c r="CH99" s="147"/>
      <c r="CI99" s="147"/>
      <c r="CJ99" s="151"/>
      <c r="CK99" s="146">
        <f>SUM(CK100:DA107)</f>
        <v>71996</v>
      </c>
      <c r="CL99" s="147"/>
      <c r="CM99" s="147"/>
      <c r="CN99" s="147"/>
      <c r="CO99" s="147"/>
      <c r="CP99" s="147"/>
      <c r="CQ99" s="147"/>
      <c r="CR99" s="147"/>
      <c r="CS99" s="147"/>
      <c r="CT99" s="147"/>
      <c r="CU99" s="147"/>
      <c r="CV99" s="147"/>
      <c r="CW99" s="147"/>
      <c r="CX99" s="147"/>
      <c r="CY99" s="147"/>
      <c r="CZ99" s="147"/>
      <c r="DA99" s="151"/>
    </row>
    <row r="100" spans="1:105" s="20" customFormat="1" ht="15" customHeight="1" hidden="1">
      <c r="A100" s="38"/>
      <c r="B100" s="141" t="s">
        <v>94</v>
      </c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2"/>
      <c r="BM100" s="52"/>
      <c r="BN100" s="53"/>
      <c r="BO100" s="53"/>
      <c r="BP100" s="53"/>
      <c r="BQ100" s="53"/>
      <c r="BR100" s="53"/>
      <c r="BS100" s="54"/>
      <c r="BT100" s="146">
        <v>32</v>
      </c>
      <c r="BU100" s="147"/>
      <c r="BV100" s="147"/>
      <c r="BW100" s="147"/>
      <c r="BX100" s="147"/>
      <c r="BY100" s="147"/>
      <c r="BZ100" s="147"/>
      <c r="CA100" s="147"/>
      <c r="CB100" s="147"/>
      <c r="CC100" s="147"/>
      <c r="CD100" s="147"/>
      <c r="CE100" s="147"/>
      <c r="CF100" s="147"/>
      <c r="CG100" s="147"/>
      <c r="CH100" s="147"/>
      <c r="CI100" s="147"/>
      <c r="CJ100" s="151"/>
      <c r="CK100" s="146">
        <v>683</v>
      </c>
      <c r="CL100" s="147"/>
      <c r="CM100" s="147"/>
      <c r="CN100" s="147"/>
      <c r="CO100" s="147"/>
      <c r="CP100" s="147"/>
      <c r="CQ100" s="147"/>
      <c r="CR100" s="147"/>
      <c r="CS100" s="147"/>
      <c r="CT100" s="147"/>
      <c r="CU100" s="147"/>
      <c r="CV100" s="147"/>
      <c r="CW100" s="147"/>
      <c r="CX100" s="147"/>
      <c r="CY100" s="147"/>
      <c r="CZ100" s="147"/>
      <c r="DA100" s="148"/>
    </row>
    <row r="101" spans="1:105" s="20" customFormat="1" ht="15" customHeight="1" hidden="1">
      <c r="A101" s="38"/>
      <c r="B101" s="141" t="s">
        <v>95</v>
      </c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2"/>
      <c r="BM101" s="52"/>
      <c r="BN101" s="53"/>
      <c r="BO101" s="53"/>
      <c r="BP101" s="53"/>
      <c r="BQ101" s="53"/>
      <c r="BR101" s="53"/>
      <c r="BS101" s="54"/>
      <c r="BT101" s="146">
        <v>10338</v>
      </c>
      <c r="BU101" s="147"/>
      <c r="BV101" s="147"/>
      <c r="BW101" s="147"/>
      <c r="BX101" s="147"/>
      <c r="BY101" s="147"/>
      <c r="BZ101" s="147"/>
      <c r="CA101" s="147"/>
      <c r="CB101" s="147"/>
      <c r="CC101" s="147"/>
      <c r="CD101" s="147"/>
      <c r="CE101" s="147"/>
      <c r="CF101" s="147"/>
      <c r="CG101" s="147"/>
      <c r="CH101" s="147"/>
      <c r="CI101" s="147"/>
      <c r="CJ101" s="151"/>
      <c r="CK101" s="146">
        <f>411+14716</f>
        <v>15127</v>
      </c>
      <c r="CL101" s="147"/>
      <c r="CM101" s="147"/>
      <c r="CN101" s="147"/>
      <c r="CO101" s="147"/>
      <c r="CP101" s="147"/>
      <c r="CQ101" s="147"/>
      <c r="CR101" s="147"/>
      <c r="CS101" s="147"/>
      <c r="CT101" s="147"/>
      <c r="CU101" s="147"/>
      <c r="CV101" s="147"/>
      <c r="CW101" s="147"/>
      <c r="CX101" s="147"/>
      <c r="CY101" s="147"/>
      <c r="CZ101" s="147"/>
      <c r="DA101" s="148"/>
    </row>
    <row r="102" spans="1:105" s="20" customFormat="1" ht="27.75" customHeight="1" hidden="1">
      <c r="A102" s="38"/>
      <c r="B102" s="141" t="s">
        <v>96</v>
      </c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2"/>
      <c r="BM102" s="52"/>
      <c r="BN102" s="53"/>
      <c r="BO102" s="53"/>
      <c r="BP102" s="53"/>
      <c r="BQ102" s="53"/>
      <c r="BR102" s="53"/>
      <c r="BS102" s="54"/>
      <c r="BT102" s="146">
        <v>18835</v>
      </c>
      <c r="BU102" s="147"/>
      <c r="BV102" s="147"/>
      <c r="BW102" s="147"/>
      <c r="BX102" s="147"/>
      <c r="BY102" s="147"/>
      <c r="BZ102" s="147"/>
      <c r="CA102" s="147"/>
      <c r="CB102" s="147"/>
      <c r="CC102" s="147"/>
      <c r="CD102" s="147"/>
      <c r="CE102" s="147"/>
      <c r="CF102" s="147"/>
      <c r="CG102" s="147"/>
      <c r="CH102" s="147"/>
      <c r="CI102" s="147"/>
      <c r="CJ102" s="151"/>
      <c r="CK102" s="146">
        <f>16483-2515</f>
        <v>13968</v>
      </c>
      <c r="CL102" s="147"/>
      <c r="CM102" s="147"/>
      <c r="CN102" s="147"/>
      <c r="CO102" s="147"/>
      <c r="CP102" s="147"/>
      <c r="CQ102" s="147"/>
      <c r="CR102" s="147"/>
      <c r="CS102" s="147"/>
      <c r="CT102" s="147"/>
      <c r="CU102" s="147"/>
      <c r="CV102" s="147"/>
      <c r="CW102" s="147"/>
      <c r="CX102" s="147"/>
      <c r="CY102" s="147"/>
      <c r="CZ102" s="147"/>
      <c r="DA102" s="148"/>
    </row>
    <row r="103" spans="1:105" s="20" customFormat="1" ht="15" customHeight="1" hidden="1">
      <c r="A103" s="38"/>
      <c r="B103" s="141" t="s">
        <v>97</v>
      </c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2"/>
      <c r="BM103" s="143"/>
      <c r="BN103" s="144"/>
      <c r="BO103" s="144"/>
      <c r="BP103" s="144"/>
      <c r="BQ103" s="144"/>
      <c r="BR103" s="144"/>
      <c r="BS103" s="145"/>
      <c r="BT103" s="146">
        <v>479</v>
      </c>
      <c r="BU103" s="147"/>
      <c r="BV103" s="147"/>
      <c r="BW103" s="147"/>
      <c r="BX103" s="147"/>
      <c r="BY103" s="147"/>
      <c r="BZ103" s="147"/>
      <c r="CA103" s="147"/>
      <c r="CB103" s="147"/>
      <c r="CC103" s="147"/>
      <c r="CD103" s="147"/>
      <c r="CE103" s="147"/>
      <c r="CF103" s="147"/>
      <c r="CG103" s="147"/>
      <c r="CH103" s="147"/>
      <c r="CI103" s="147"/>
      <c r="CJ103" s="151"/>
      <c r="CK103" s="146">
        <v>497</v>
      </c>
      <c r="CL103" s="147"/>
      <c r="CM103" s="147"/>
      <c r="CN103" s="147"/>
      <c r="CO103" s="147"/>
      <c r="CP103" s="147"/>
      <c r="CQ103" s="147"/>
      <c r="CR103" s="147"/>
      <c r="CS103" s="147"/>
      <c r="CT103" s="147"/>
      <c r="CU103" s="147"/>
      <c r="CV103" s="147"/>
      <c r="CW103" s="147"/>
      <c r="CX103" s="147"/>
      <c r="CY103" s="147"/>
      <c r="CZ103" s="147"/>
      <c r="DA103" s="148"/>
    </row>
    <row r="104" spans="1:105" s="20" customFormat="1" ht="15" customHeight="1" hidden="1">
      <c r="A104" s="38"/>
      <c r="B104" s="141" t="s">
        <v>98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2"/>
      <c r="BM104" s="143"/>
      <c r="BN104" s="144"/>
      <c r="BO104" s="144"/>
      <c r="BP104" s="144"/>
      <c r="BQ104" s="144"/>
      <c r="BR104" s="144"/>
      <c r="BS104" s="145"/>
      <c r="BT104" s="146">
        <v>163</v>
      </c>
      <c r="BU104" s="147"/>
      <c r="BV104" s="147"/>
      <c r="BW104" s="147"/>
      <c r="BX104" s="147"/>
      <c r="BY104" s="147"/>
      <c r="BZ104" s="147"/>
      <c r="CA104" s="147"/>
      <c r="CB104" s="147"/>
      <c r="CC104" s="147"/>
      <c r="CD104" s="147"/>
      <c r="CE104" s="147"/>
      <c r="CF104" s="147"/>
      <c r="CG104" s="147"/>
      <c r="CH104" s="147"/>
      <c r="CI104" s="147"/>
      <c r="CJ104" s="151"/>
      <c r="CK104" s="146">
        <v>150</v>
      </c>
      <c r="CL104" s="147"/>
      <c r="CM104" s="147"/>
      <c r="CN104" s="147"/>
      <c r="CO104" s="147"/>
      <c r="CP104" s="147"/>
      <c r="CQ104" s="147"/>
      <c r="CR104" s="147"/>
      <c r="CS104" s="147"/>
      <c r="CT104" s="147"/>
      <c r="CU104" s="147"/>
      <c r="CV104" s="147"/>
      <c r="CW104" s="147"/>
      <c r="CX104" s="147"/>
      <c r="CY104" s="147"/>
      <c r="CZ104" s="147"/>
      <c r="DA104" s="148"/>
    </row>
    <row r="105" spans="1:105" s="20" customFormat="1" ht="15" customHeight="1" hidden="1">
      <c r="A105" s="38"/>
      <c r="B105" s="141" t="s">
        <v>99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41"/>
      <c r="BG105" s="141"/>
      <c r="BH105" s="141"/>
      <c r="BI105" s="141"/>
      <c r="BJ105" s="141"/>
      <c r="BK105" s="141"/>
      <c r="BL105" s="142"/>
      <c r="BM105" s="143"/>
      <c r="BN105" s="144"/>
      <c r="BO105" s="144"/>
      <c r="BP105" s="144"/>
      <c r="BQ105" s="144"/>
      <c r="BR105" s="144"/>
      <c r="BS105" s="145"/>
      <c r="BT105" s="146">
        <v>917</v>
      </c>
      <c r="BU105" s="147"/>
      <c r="BV105" s="147"/>
      <c r="BW105" s="147"/>
      <c r="BX105" s="147"/>
      <c r="BY105" s="147"/>
      <c r="BZ105" s="147"/>
      <c r="CA105" s="147"/>
      <c r="CB105" s="147"/>
      <c r="CC105" s="147"/>
      <c r="CD105" s="147"/>
      <c r="CE105" s="147"/>
      <c r="CF105" s="147"/>
      <c r="CG105" s="147"/>
      <c r="CH105" s="147"/>
      <c r="CI105" s="147"/>
      <c r="CJ105" s="151"/>
      <c r="CK105" s="146">
        <f>10301-8276</f>
        <v>2025</v>
      </c>
      <c r="CL105" s="147"/>
      <c r="CM105" s="147"/>
      <c r="CN105" s="147"/>
      <c r="CO105" s="147"/>
      <c r="CP105" s="147"/>
      <c r="CQ105" s="147"/>
      <c r="CR105" s="147"/>
      <c r="CS105" s="147"/>
      <c r="CT105" s="147"/>
      <c r="CU105" s="147"/>
      <c r="CV105" s="147"/>
      <c r="CW105" s="147"/>
      <c r="CX105" s="147"/>
      <c r="CY105" s="147"/>
      <c r="CZ105" s="147"/>
      <c r="DA105" s="148"/>
    </row>
    <row r="106" spans="1:105" s="20" customFormat="1" ht="15" customHeight="1" hidden="1">
      <c r="A106" s="38"/>
      <c r="B106" s="141" t="s">
        <v>85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141"/>
      <c r="BD106" s="141"/>
      <c r="BE106" s="141"/>
      <c r="BF106" s="141"/>
      <c r="BG106" s="141"/>
      <c r="BH106" s="141"/>
      <c r="BI106" s="141"/>
      <c r="BJ106" s="141"/>
      <c r="BK106" s="141"/>
      <c r="BL106" s="142"/>
      <c r="BM106" s="143"/>
      <c r="BN106" s="144"/>
      <c r="BO106" s="144"/>
      <c r="BP106" s="144"/>
      <c r="BQ106" s="144"/>
      <c r="BR106" s="144"/>
      <c r="BS106" s="145"/>
      <c r="BT106" s="146">
        <v>0</v>
      </c>
      <c r="BU106" s="147"/>
      <c r="BV106" s="147"/>
      <c r="BW106" s="147"/>
      <c r="BX106" s="147"/>
      <c r="BY106" s="147"/>
      <c r="BZ106" s="147"/>
      <c r="CA106" s="147"/>
      <c r="CB106" s="147"/>
      <c r="CC106" s="147"/>
      <c r="CD106" s="147"/>
      <c r="CE106" s="147"/>
      <c r="CF106" s="147"/>
      <c r="CG106" s="147"/>
      <c r="CH106" s="147"/>
      <c r="CI106" s="147"/>
      <c r="CJ106" s="151"/>
      <c r="CK106" s="146">
        <v>39488</v>
      </c>
      <c r="CL106" s="147"/>
      <c r="CM106" s="147"/>
      <c r="CN106" s="147"/>
      <c r="CO106" s="147"/>
      <c r="CP106" s="147"/>
      <c r="CQ106" s="147"/>
      <c r="CR106" s="147"/>
      <c r="CS106" s="147"/>
      <c r="CT106" s="147"/>
      <c r="CU106" s="147"/>
      <c r="CV106" s="147"/>
      <c r="CW106" s="147"/>
      <c r="CX106" s="147"/>
      <c r="CY106" s="147"/>
      <c r="CZ106" s="147"/>
      <c r="DA106" s="148"/>
    </row>
    <row r="107" spans="1:105" s="20" customFormat="1" ht="13.5" customHeight="1" hidden="1">
      <c r="A107" s="38"/>
      <c r="B107" s="141" t="s">
        <v>25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41"/>
      <c r="BK107" s="141"/>
      <c r="BL107" s="142"/>
      <c r="BM107" s="143"/>
      <c r="BN107" s="144"/>
      <c r="BO107" s="144"/>
      <c r="BP107" s="144"/>
      <c r="BQ107" s="144"/>
      <c r="BR107" s="144"/>
      <c r="BS107" s="145"/>
      <c r="BT107" s="146">
        <f>1+93+172</f>
        <v>266</v>
      </c>
      <c r="BU107" s="147"/>
      <c r="BV107" s="147"/>
      <c r="BW107" s="147"/>
      <c r="BX107" s="147"/>
      <c r="BY107" s="147"/>
      <c r="BZ107" s="147"/>
      <c r="CA107" s="147"/>
      <c r="CB107" s="147"/>
      <c r="CC107" s="147"/>
      <c r="CD107" s="147"/>
      <c r="CE107" s="147"/>
      <c r="CF107" s="147"/>
      <c r="CG107" s="147"/>
      <c r="CH107" s="147"/>
      <c r="CI107" s="147"/>
      <c r="CJ107" s="151"/>
      <c r="CK107" s="146">
        <v>58</v>
      </c>
      <c r="CL107" s="147"/>
      <c r="CM107" s="147"/>
      <c r="CN107" s="147"/>
      <c r="CO107" s="147"/>
      <c r="CP107" s="147"/>
      <c r="CQ107" s="147"/>
      <c r="CR107" s="147"/>
      <c r="CS107" s="147"/>
      <c r="CT107" s="147"/>
      <c r="CU107" s="147"/>
      <c r="CV107" s="147"/>
      <c r="CW107" s="147"/>
      <c r="CX107" s="147"/>
      <c r="CY107" s="147"/>
      <c r="CZ107" s="147"/>
      <c r="DA107" s="148"/>
    </row>
    <row r="108" spans="1:105" s="20" customFormat="1" ht="15" customHeight="1" hidden="1">
      <c r="A108" s="38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5"/>
      <c r="BM108" s="52"/>
      <c r="BN108" s="53"/>
      <c r="BO108" s="53"/>
      <c r="BP108" s="53"/>
      <c r="BQ108" s="53"/>
      <c r="BR108" s="53"/>
      <c r="BS108" s="54"/>
      <c r="BT108" s="86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8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</row>
    <row r="109" spans="1:105" s="20" customFormat="1" ht="15" customHeight="1" hidden="1">
      <c r="A109" s="38"/>
      <c r="B109" s="152" t="s">
        <v>87</v>
      </c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3"/>
      <c r="BM109" s="143">
        <v>4129</v>
      </c>
      <c r="BN109" s="144"/>
      <c r="BO109" s="144"/>
      <c r="BP109" s="144"/>
      <c r="BQ109" s="144"/>
      <c r="BR109" s="144"/>
      <c r="BS109" s="145"/>
      <c r="BT109" s="146">
        <f>SUM(BT110:CJ121)</f>
        <v>439705</v>
      </c>
      <c r="BU109" s="147"/>
      <c r="BV109" s="147"/>
      <c r="BW109" s="147"/>
      <c r="BX109" s="147"/>
      <c r="BY109" s="147"/>
      <c r="BZ109" s="147"/>
      <c r="CA109" s="147"/>
      <c r="CB109" s="147"/>
      <c r="CC109" s="147"/>
      <c r="CD109" s="147"/>
      <c r="CE109" s="147"/>
      <c r="CF109" s="147"/>
      <c r="CG109" s="147"/>
      <c r="CH109" s="147"/>
      <c r="CI109" s="147"/>
      <c r="CJ109" s="151"/>
      <c r="CK109" s="146">
        <f>SUM(CK110:DA121)</f>
        <v>128239</v>
      </c>
      <c r="CL109" s="147"/>
      <c r="CM109" s="147"/>
      <c r="CN109" s="147"/>
      <c r="CO109" s="147"/>
      <c r="CP109" s="147"/>
      <c r="CQ109" s="147"/>
      <c r="CR109" s="147"/>
      <c r="CS109" s="147"/>
      <c r="CT109" s="147"/>
      <c r="CU109" s="147"/>
      <c r="CV109" s="147"/>
      <c r="CW109" s="147"/>
      <c r="CX109" s="147"/>
      <c r="CY109" s="147"/>
      <c r="CZ109" s="147"/>
      <c r="DA109" s="148"/>
    </row>
    <row r="110" spans="1:105" s="20" customFormat="1" ht="32.25" customHeight="1" hidden="1">
      <c r="A110" s="38"/>
      <c r="B110" s="141" t="s">
        <v>100</v>
      </c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  <c r="BL110" s="142"/>
      <c r="BM110" s="143"/>
      <c r="BN110" s="144"/>
      <c r="BO110" s="144"/>
      <c r="BP110" s="144"/>
      <c r="BQ110" s="144"/>
      <c r="BR110" s="144"/>
      <c r="BS110" s="145"/>
      <c r="BT110" s="146">
        <v>6572</v>
      </c>
      <c r="BU110" s="147"/>
      <c r="BV110" s="147"/>
      <c r="BW110" s="147"/>
      <c r="BX110" s="147"/>
      <c r="BY110" s="147"/>
      <c r="BZ110" s="147"/>
      <c r="CA110" s="147"/>
      <c r="CB110" s="147"/>
      <c r="CC110" s="147"/>
      <c r="CD110" s="147"/>
      <c r="CE110" s="147"/>
      <c r="CF110" s="147"/>
      <c r="CG110" s="147"/>
      <c r="CH110" s="147"/>
      <c r="CI110" s="147"/>
      <c r="CJ110" s="151"/>
      <c r="CK110" s="146">
        <f>7636-409</f>
        <v>7227</v>
      </c>
      <c r="CL110" s="147"/>
      <c r="CM110" s="147"/>
      <c r="CN110" s="147"/>
      <c r="CO110" s="147"/>
      <c r="CP110" s="147"/>
      <c r="CQ110" s="147"/>
      <c r="CR110" s="147"/>
      <c r="CS110" s="147"/>
      <c r="CT110" s="147"/>
      <c r="CU110" s="147"/>
      <c r="CV110" s="147"/>
      <c r="CW110" s="147"/>
      <c r="CX110" s="147"/>
      <c r="CY110" s="147"/>
      <c r="CZ110" s="147"/>
      <c r="DA110" s="148"/>
    </row>
    <row r="111" spans="1:105" s="20" customFormat="1" ht="15" customHeight="1" hidden="1">
      <c r="A111" s="38"/>
      <c r="B111" s="141" t="s">
        <v>101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  <c r="BI111" s="141"/>
      <c r="BJ111" s="141"/>
      <c r="BK111" s="141"/>
      <c r="BL111" s="142"/>
      <c r="BM111" s="143"/>
      <c r="BN111" s="144"/>
      <c r="BO111" s="144"/>
      <c r="BP111" s="144"/>
      <c r="BQ111" s="144"/>
      <c r="BR111" s="144"/>
      <c r="BS111" s="145"/>
      <c r="BT111" s="146">
        <v>76394</v>
      </c>
      <c r="BU111" s="147"/>
      <c r="BV111" s="147"/>
      <c r="BW111" s="147"/>
      <c r="BX111" s="147"/>
      <c r="BY111" s="147"/>
      <c r="BZ111" s="147"/>
      <c r="CA111" s="147"/>
      <c r="CB111" s="147"/>
      <c r="CC111" s="147"/>
      <c r="CD111" s="147"/>
      <c r="CE111" s="147"/>
      <c r="CF111" s="147"/>
      <c r="CG111" s="147"/>
      <c r="CH111" s="147"/>
      <c r="CI111" s="147"/>
      <c r="CJ111" s="151"/>
      <c r="CK111" s="146">
        <v>45879</v>
      </c>
      <c r="CL111" s="147"/>
      <c r="CM111" s="147"/>
      <c r="CN111" s="147"/>
      <c r="CO111" s="147"/>
      <c r="CP111" s="147"/>
      <c r="CQ111" s="147"/>
      <c r="CR111" s="147"/>
      <c r="CS111" s="147"/>
      <c r="CT111" s="147"/>
      <c r="CU111" s="147"/>
      <c r="CV111" s="147"/>
      <c r="CW111" s="147"/>
      <c r="CX111" s="147"/>
      <c r="CY111" s="147"/>
      <c r="CZ111" s="147"/>
      <c r="DA111" s="148"/>
    </row>
    <row r="112" spans="1:105" s="20" customFormat="1" ht="15" customHeight="1" hidden="1">
      <c r="A112" s="38"/>
      <c r="B112" s="141" t="s">
        <v>104</v>
      </c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  <c r="BL112" s="142"/>
      <c r="BM112" s="143"/>
      <c r="BN112" s="144"/>
      <c r="BO112" s="144"/>
      <c r="BP112" s="144"/>
      <c r="BQ112" s="144"/>
      <c r="BR112" s="144"/>
      <c r="BS112" s="145"/>
      <c r="BT112" s="146">
        <v>1052</v>
      </c>
      <c r="BU112" s="147"/>
      <c r="BV112" s="147"/>
      <c r="BW112" s="147"/>
      <c r="BX112" s="147"/>
      <c r="BY112" s="147"/>
      <c r="BZ112" s="147"/>
      <c r="CA112" s="147"/>
      <c r="CB112" s="147"/>
      <c r="CC112" s="147"/>
      <c r="CD112" s="147"/>
      <c r="CE112" s="147"/>
      <c r="CF112" s="147"/>
      <c r="CG112" s="147"/>
      <c r="CH112" s="147"/>
      <c r="CI112" s="147"/>
      <c r="CJ112" s="151"/>
      <c r="CK112" s="146">
        <f>1765-1127</f>
        <v>638</v>
      </c>
      <c r="CL112" s="147"/>
      <c r="CM112" s="147"/>
      <c r="CN112" s="147"/>
      <c r="CO112" s="147"/>
      <c r="CP112" s="147"/>
      <c r="CQ112" s="147"/>
      <c r="CR112" s="147"/>
      <c r="CS112" s="147"/>
      <c r="CT112" s="147"/>
      <c r="CU112" s="147"/>
      <c r="CV112" s="147"/>
      <c r="CW112" s="147"/>
      <c r="CX112" s="147"/>
      <c r="CY112" s="147"/>
      <c r="CZ112" s="147"/>
      <c r="DA112" s="148"/>
    </row>
    <row r="113" spans="1:105" s="20" customFormat="1" ht="15" customHeight="1" hidden="1">
      <c r="A113" s="38"/>
      <c r="B113" s="141" t="s">
        <v>102</v>
      </c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2"/>
      <c r="BM113" s="143"/>
      <c r="BN113" s="144"/>
      <c r="BO113" s="144"/>
      <c r="BP113" s="144"/>
      <c r="BQ113" s="144"/>
      <c r="BR113" s="144"/>
      <c r="BS113" s="145"/>
      <c r="BT113" s="146">
        <v>1729</v>
      </c>
      <c r="BU113" s="147"/>
      <c r="BV113" s="147"/>
      <c r="BW113" s="147"/>
      <c r="BX113" s="147"/>
      <c r="BY113" s="147"/>
      <c r="BZ113" s="147"/>
      <c r="CA113" s="147"/>
      <c r="CB113" s="147"/>
      <c r="CC113" s="147"/>
      <c r="CD113" s="147"/>
      <c r="CE113" s="147"/>
      <c r="CF113" s="147"/>
      <c r="CG113" s="147"/>
      <c r="CH113" s="147"/>
      <c r="CI113" s="147"/>
      <c r="CJ113" s="151"/>
      <c r="CK113" s="146">
        <v>492</v>
      </c>
      <c r="CL113" s="147"/>
      <c r="CM113" s="147"/>
      <c r="CN113" s="147"/>
      <c r="CO113" s="147"/>
      <c r="CP113" s="147"/>
      <c r="CQ113" s="147"/>
      <c r="CR113" s="147"/>
      <c r="CS113" s="147"/>
      <c r="CT113" s="147"/>
      <c r="CU113" s="147"/>
      <c r="CV113" s="147"/>
      <c r="CW113" s="147"/>
      <c r="CX113" s="147"/>
      <c r="CY113" s="147"/>
      <c r="CZ113" s="147"/>
      <c r="DA113" s="148"/>
    </row>
    <row r="114" spans="1:105" s="20" customFormat="1" ht="15" customHeight="1" hidden="1">
      <c r="A114" s="38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2"/>
      <c r="BM114" s="143"/>
      <c r="BN114" s="144"/>
      <c r="BO114" s="144"/>
      <c r="BP114" s="144"/>
      <c r="BQ114" s="144"/>
      <c r="BR114" s="144"/>
      <c r="BS114" s="145"/>
      <c r="BT114" s="156"/>
      <c r="BU114" s="157"/>
      <c r="BV114" s="157"/>
      <c r="BW114" s="157"/>
      <c r="BX114" s="157"/>
      <c r="BY114" s="157"/>
      <c r="BZ114" s="157"/>
      <c r="CA114" s="157"/>
      <c r="CB114" s="157"/>
      <c r="CC114" s="157"/>
      <c r="CD114" s="157"/>
      <c r="CE114" s="157"/>
      <c r="CF114" s="157"/>
      <c r="CG114" s="157"/>
      <c r="CH114" s="157"/>
      <c r="CI114" s="157"/>
      <c r="CJ114" s="158"/>
      <c r="CK114" s="146"/>
      <c r="CL114" s="147"/>
      <c r="CM114" s="147"/>
      <c r="CN114" s="147"/>
      <c r="CO114" s="147"/>
      <c r="CP114" s="147"/>
      <c r="CQ114" s="147"/>
      <c r="CR114" s="147"/>
      <c r="CS114" s="147"/>
      <c r="CT114" s="147"/>
      <c r="CU114" s="147"/>
      <c r="CV114" s="147"/>
      <c r="CW114" s="147"/>
      <c r="CX114" s="147"/>
      <c r="CY114" s="147"/>
      <c r="CZ114" s="147"/>
      <c r="DA114" s="148"/>
    </row>
    <row r="115" spans="1:105" s="20" customFormat="1" ht="15" customHeight="1" hidden="1">
      <c r="A115" s="38"/>
      <c r="B115" s="141" t="s">
        <v>103</v>
      </c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1"/>
      <c r="BD115" s="141"/>
      <c r="BE115" s="141"/>
      <c r="BF115" s="141"/>
      <c r="BG115" s="141"/>
      <c r="BH115" s="141"/>
      <c r="BI115" s="141"/>
      <c r="BJ115" s="141"/>
      <c r="BK115" s="141"/>
      <c r="BL115" s="142"/>
      <c r="BM115" s="143"/>
      <c r="BN115" s="144"/>
      <c r="BO115" s="144"/>
      <c r="BP115" s="144"/>
      <c r="BQ115" s="144"/>
      <c r="BR115" s="144"/>
      <c r="BS115" s="145"/>
      <c r="BT115" s="146">
        <v>3071</v>
      </c>
      <c r="BU115" s="147"/>
      <c r="BV115" s="147"/>
      <c r="BW115" s="147"/>
      <c r="BX115" s="147"/>
      <c r="BY115" s="147"/>
      <c r="BZ115" s="147"/>
      <c r="CA115" s="147"/>
      <c r="CB115" s="147"/>
      <c r="CC115" s="147"/>
      <c r="CD115" s="147"/>
      <c r="CE115" s="147"/>
      <c r="CF115" s="147"/>
      <c r="CG115" s="147"/>
      <c r="CH115" s="147"/>
      <c r="CI115" s="147"/>
      <c r="CJ115" s="151"/>
      <c r="CK115" s="146">
        <v>2843</v>
      </c>
      <c r="CL115" s="147"/>
      <c r="CM115" s="147"/>
      <c r="CN115" s="147"/>
      <c r="CO115" s="147"/>
      <c r="CP115" s="147"/>
      <c r="CQ115" s="147"/>
      <c r="CR115" s="147"/>
      <c r="CS115" s="147"/>
      <c r="CT115" s="147"/>
      <c r="CU115" s="147"/>
      <c r="CV115" s="147"/>
      <c r="CW115" s="147"/>
      <c r="CX115" s="147"/>
      <c r="CY115" s="147"/>
      <c r="CZ115" s="147"/>
      <c r="DA115" s="148"/>
    </row>
    <row r="116" spans="1:105" s="20" customFormat="1" ht="15" customHeight="1" hidden="1">
      <c r="A116" s="38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1"/>
      <c r="BC116" s="141"/>
      <c r="BD116" s="141"/>
      <c r="BE116" s="141"/>
      <c r="BF116" s="141"/>
      <c r="BG116" s="141"/>
      <c r="BH116" s="141"/>
      <c r="BI116" s="141"/>
      <c r="BJ116" s="141"/>
      <c r="BK116" s="141"/>
      <c r="BL116" s="142"/>
      <c r="BM116" s="143"/>
      <c r="BN116" s="144"/>
      <c r="BO116" s="144"/>
      <c r="BP116" s="144"/>
      <c r="BQ116" s="144"/>
      <c r="BR116" s="144"/>
      <c r="BS116" s="145"/>
      <c r="BT116" s="146"/>
      <c r="BU116" s="147"/>
      <c r="BV116" s="147"/>
      <c r="BW116" s="147"/>
      <c r="BX116" s="147"/>
      <c r="BY116" s="147"/>
      <c r="BZ116" s="147"/>
      <c r="CA116" s="147"/>
      <c r="CB116" s="147"/>
      <c r="CC116" s="147"/>
      <c r="CD116" s="147"/>
      <c r="CE116" s="147"/>
      <c r="CF116" s="147"/>
      <c r="CG116" s="147"/>
      <c r="CH116" s="147"/>
      <c r="CI116" s="147"/>
      <c r="CJ116" s="151"/>
      <c r="CK116" s="146"/>
      <c r="CL116" s="147"/>
      <c r="CM116" s="147"/>
      <c r="CN116" s="147"/>
      <c r="CO116" s="147"/>
      <c r="CP116" s="147"/>
      <c r="CQ116" s="147"/>
      <c r="CR116" s="147"/>
      <c r="CS116" s="147"/>
      <c r="CT116" s="147"/>
      <c r="CU116" s="147"/>
      <c r="CV116" s="147"/>
      <c r="CW116" s="147"/>
      <c r="CX116" s="147"/>
      <c r="CY116" s="147"/>
      <c r="CZ116" s="147"/>
      <c r="DA116" s="148"/>
    </row>
    <row r="117" spans="1:105" s="20" customFormat="1" ht="15" customHeight="1" hidden="1">
      <c r="A117" s="38"/>
      <c r="B117" s="141" t="s">
        <v>106</v>
      </c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2"/>
      <c r="BM117" s="143"/>
      <c r="BN117" s="144"/>
      <c r="BO117" s="144"/>
      <c r="BP117" s="144"/>
      <c r="BQ117" s="144"/>
      <c r="BR117" s="144"/>
      <c r="BS117" s="145"/>
      <c r="BT117" s="146">
        <v>287</v>
      </c>
      <c r="BU117" s="147"/>
      <c r="BV117" s="147"/>
      <c r="BW117" s="147"/>
      <c r="BX117" s="147"/>
      <c r="BY117" s="147"/>
      <c r="BZ117" s="147"/>
      <c r="CA117" s="147"/>
      <c r="CB117" s="147"/>
      <c r="CC117" s="147"/>
      <c r="CD117" s="147"/>
      <c r="CE117" s="147"/>
      <c r="CF117" s="147"/>
      <c r="CG117" s="147"/>
      <c r="CH117" s="147"/>
      <c r="CI117" s="147"/>
      <c r="CJ117" s="151"/>
      <c r="CK117" s="146">
        <v>1182</v>
      </c>
      <c r="CL117" s="147"/>
      <c r="CM117" s="147"/>
      <c r="CN117" s="147"/>
      <c r="CO117" s="147"/>
      <c r="CP117" s="147"/>
      <c r="CQ117" s="147"/>
      <c r="CR117" s="147"/>
      <c r="CS117" s="147"/>
      <c r="CT117" s="147"/>
      <c r="CU117" s="147"/>
      <c r="CV117" s="147"/>
      <c r="CW117" s="147"/>
      <c r="CX117" s="147"/>
      <c r="CY117" s="147"/>
      <c r="CZ117" s="147"/>
      <c r="DA117" s="148"/>
    </row>
    <row r="118" spans="1:105" s="20" customFormat="1" ht="15" customHeight="1" hidden="1">
      <c r="A118" s="32"/>
      <c r="B118" s="122" t="s">
        <v>92</v>
      </c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3"/>
      <c r="BM118" s="124"/>
      <c r="BN118" s="125"/>
      <c r="BO118" s="125"/>
      <c r="BP118" s="125"/>
      <c r="BQ118" s="125"/>
      <c r="BR118" s="125"/>
      <c r="BS118" s="126"/>
      <c r="BT118" s="154">
        <v>65537</v>
      </c>
      <c r="BU118" s="136"/>
      <c r="BV118" s="136"/>
      <c r="BW118" s="136"/>
      <c r="BX118" s="136"/>
      <c r="BY118" s="136"/>
      <c r="BZ118" s="136"/>
      <c r="CA118" s="136"/>
      <c r="CB118" s="136"/>
      <c r="CC118" s="136"/>
      <c r="CD118" s="136"/>
      <c r="CE118" s="136"/>
      <c r="CF118" s="136"/>
      <c r="CG118" s="136"/>
      <c r="CH118" s="136"/>
      <c r="CI118" s="136"/>
      <c r="CJ118" s="150"/>
      <c r="CK118" s="154">
        <f>68219-1874</f>
        <v>66345</v>
      </c>
      <c r="CL118" s="136"/>
      <c r="CM118" s="136"/>
      <c r="CN118" s="136"/>
      <c r="CO118" s="136"/>
      <c r="CP118" s="136"/>
      <c r="CQ118" s="136"/>
      <c r="CR118" s="136"/>
      <c r="CS118" s="136"/>
      <c r="CT118" s="136"/>
      <c r="CU118" s="136"/>
      <c r="CV118" s="136"/>
      <c r="CW118" s="136"/>
      <c r="CX118" s="136"/>
      <c r="CY118" s="136"/>
      <c r="CZ118" s="136"/>
      <c r="DA118" s="155"/>
    </row>
    <row r="119" spans="1:105" s="20" customFormat="1" ht="15" customHeight="1" hidden="1">
      <c r="A119" s="32"/>
      <c r="B119" s="122" t="s">
        <v>91</v>
      </c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3"/>
      <c r="BM119" s="124"/>
      <c r="BN119" s="125"/>
      <c r="BO119" s="125"/>
      <c r="BP119" s="125"/>
      <c r="BQ119" s="125"/>
      <c r="BR119" s="125"/>
      <c r="BS119" s="126"/>
      <c r="BT119" s="154">
        <v>3729</v>
      </c>
      <c r="BU119" s="136"/>
      <c r="BV119" s="136"/>
      <c r="BW119" s="136"/>
      <c r="BX119" s="136"/>
      <c r="BY119" s="136"/>
      <c r="BZ119" s="136"/>
      <c r="CA119" s="136"/>
      <c r="CB119" s="136"/>
      <c r="CC119" s="136"/>
      <c r="CD119" s="136"/>
      <c r="CE119" s="136"/>
      <c r="CF119" s="136"/>
      <c r="CG119" s="136"/>
      <c r="CH119" s="136"/>
      <c r="CI119" s="136"/>
      <c r="CJ119" s="150"/>
      <c r="CK119" s="154">
        <f>48957-45335</f>
        <v>3622</v>
      </c>
      <c r="CL119" s="136"/>
      <c r="CM119" s="136"/>
      <c r="CN119" s="136"/>
      <c r="CO119" s="136"/>
      <c r="CP119" s="136"/>
      <c r="CQ119" s="136"/>
      <c r="CR119" s="136"/>
      <c r="CS119" s="136"/>
      <c r="CT119" s="136"/>
      <c r="CU119" s="136"/>
      <c r="CV119" s="136"/>
      <c r="CW119" s="136"/>
      <c r="CX119" s="136"/>
      <c r="CY119" s="136"/>
      <c r="CZ119" s="136"/>
      <c r="DA119" s="155"/>
    </row>
    <row r="120" spans="1:105" s="20" customFormat="1" ht="15" customHeight="1" hidden="1">
      <c r="A120" s="38"/>
      <c r="B120" s="141" t="s">
        <v>55</v>
      </c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2"/>
      <c r="BM120" s="143"/>
      <c r="BN120" s="144"/>
      <c r="BO120" s="144"/>
      <c r="BP120" s="144"/>
      <c r="BQ120" s="144"/>
      <c r="BR120" s="144"/>
      <c r="BS120" s="145"/>
      <c r="BT120" s="146">
        <v>135</v>
      </c>
      <c r="BU120" s="147"/>
      <c r="BV120" s="147"/>
      <c r="BW120" s="147"/>
      <c r="BX120" s="147"/>
      <c r="BY120" s="147"/>
      <c r="BZ120" s="147"/>
      <c r="CA120" s="147"/>
      <c r="CB120" s="147"/>
      <c r="CC120" s="147"/>
      <c r="CD120" s="147"/>
      <c r="CE120" s="147"/>
      <c r="CF120" s="147"/>
      <c r="CG120" s="147"/>
      <c r="CH120" s="147"/>
      <c r="CI120" s="147"/>
      <c r="CJ120" s="151"/>
      <c r="CK120" s="146">
        <v>11</v>
      </c>
      <c r="CL120" s="147"/>
      <c r="CM120" s="147"/>
      <c r="CN120" s="147"/>
      <c r="CO120" s="147"/>
      <c r="CP120" s="147"/>
      <c r="CQ120" s="147"/>
      <c r="CR120" s="147"/>
      <c r="CS120" s="147"/>
      <c r="CT120" s="147"/>
      <c r="CU120" s="147"/>
      <c r="CV120" s="147"/>
      <c r="CW120" s="147"/>
      <c r="CX120" s="147"/>
      <c r="CY120" s="147"/>
      <c r="CZ120" s="147"/>
      <c r="DA120" s="148"/>
    </row>
    <row r="121" spans="1:105" s="20" customFormat="1" ht="15" customHeight="1" hidden="1">
      <c r="A121" s="32"/>
      <c r="B121" s="122" t="s">
        <v>85</v>
      </c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3"/>
      <c r="BM121" s="124"/>
      <c r="BN121" s="125"/>
      <c r="BO121" s="125"/>
      <c r="BP121" s="125"/>
      <c r="BQ121" s="125"/>
      <c r="BR121" s="125"/>
      <c r="BS121" s="126"/>
      <c r="BT121" s="154">
        <f>BV134</f>
        <v>281199</v>
      </c>
      <c r="BU121" s="136"/>
      <c r="BV121" s="136"/>
      <c r="BW121" s="136"/>
      <c r="BX121" s="136"/>
      <c r="BY121" s="136"/>
      <c r="BZ121" s="136"/>
      <c r="CA121" s="136"/>
      <c r="CB121" s="136"/>
      <c r="CC121" s="136"/>
      <c r="CD121" s="136"/>
      <c r="CE121" s="136"/>
      <c r="CF121" s="136"/>
      <c r="CG121" s="136"/>
      <c r="CH121" s="136"/>
      <c r="CI121" s="136"/>
      <c r="CJ121" s="150"/>
      <c r="CK121" s="154">
        <v>0</v>
      </c>
      <c r="CL121" s="136"/>
      <c r="CM121" s="136"/>
      <c r="CN121" s="136"/>
      <c r="CO121" s="136"/>
      <c r="CP121" s="136"/>
      <c r="CQ121" s="136"/>
      <c r="CR121" s="136"/>
      <c r="CS121" s="136"/>
      <c r="CT121" s="136"/>
      <c r="CU121" s="136"/>
      <c r="CV121" s="136"/>
      <c r="CW121" s="136"/>
      <c r="CX121" s="136"/>
      <c r="CY121" s="136"/>
      <c r="CZ121" s="136"/>
      <c r="DA121" s="155"/>
    </row>
    <row r="122" spans="1:105" s="20" customFormat="1" ht="15" customHeight="1" hidden="1">
      <c r="A122" s="38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5"/>
      <c r="BM122" s="52"/>
      <c r="BN122" s="53"/>
      <c r="BO122" s="53"/>
      <c r="BP122" s="53"/>
      <c r="BQ122" s="53"/>
      <c r="BR122" s="53"/>
      <c r="BS122" s="54"/>
      <c r="BT122" s="86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8"/>
      <c r="CK122" s="86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8"/>
    </row>
    <row r="123" spans="1:105" s="20" customFormat="1" ht="15" customHeight="1" hidden="1">
      <c r="A123" s="38"/>
      <c r="B123" s="152" t="s">
        <v>87</v>
      </c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2"/>
      <c r="BI123" s="152"/>
      <c r="BJ123" s="152"/>
      <c r="BK123" s="152"/>
      <c r="BL123" s="153"/>
      <c r="BM123" s="143">
        <v>4229</v>
      </c>
      <c r="BN123" s="144"/>
      <c r="BO123" s="144"/>
      <c r="BP123" s="144"/>
      <c r="BQ123" s="144"/>
      <c r="BR123" s="144"/>
      <c r="BS123" s="145"/>
      <c r="BT123" s="146">
        <f>BT124</f>
        <v>0</v>
      </c>
      <c r="BU123" s="147"/>
      <c r="BV123" s="147"/>
      <c r="BW123" s="147"/>
      <c r="BX123" s="147"/>
      <c r="BY123" s="147"/>
      <c r="BZ123" s="147"/>
      <c r="CA123" s="147"/>
      <c r="CB123" s="147"/>
      <c r="CC123" s="147"/>
      <c r="CD123" s="147"/>
      <c r="CE123" s="147"/>
      <c r="CF123" s="147"/>
      <c r="CG123" s="147"/>
      <c r="CH123" s="147"/>
      <c r="CI123" s="147"/>
      <c r="CJ123" s="151"/>
      <c r="CK123" s="146">
        <f>CK124</f>
        <v>1847</v>
      </c>
      <c r="CL123" s="147"/>
      <c r="CM123" s="147"/>
      <c r="CN123" s="147"/>
      <c r="CO123" s="147"/>
      <c r="CP123" s="147"/>
      <c r="CQ123" s="147"/>
      <c r="CR123" s="147"/>
      <c r="CS123" s="147"/>
      <c r="CT123" s="147"/>
      <c r="CU123" s="147"/>
      <c r="CV123" s="147"/>
      <c r="CW123" s="147"/>
      <c r="CX123" s="147"/>
      <c r="CY123" s="147"/>
      <c r="CZ123" s="147"/>
      <c r="DA123" s="151"/>
    </row>
    <row r="124" spans="1:105" s="20" customFormat="1" ht="15" customHeight="1" hidden="1">
      <c r="A124" s="38"/>
      <c r="B124" s="141" t="s">
        <v>134</v>
      </c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141"/>
      <c r="BD124" s="141"/>
      <c r="BE124" s="141"/>
      <c r="BF124" s="141"/>
      <c r="BG124" s="141"/>
      <c r="BH124" s="141"/>
      <c r="BI124" s="141"/>
      <c r="BJ124" s="141"/>
      <c r="BK124" s="141"/>
      <c r="BL124" s="142"/>
      <c r="BM124" s="143"/>
      <c r="BN124" s="144"/>
      <c r="BO124" s="144"/>
      <c r="BP124" s="144"/>
      <c r="BQ124" s="144"/>
      <c r="BR124" s="144"/>
      <c r="BS124" s="145"/>
      <c r="BT124" s="146">
        <v>0</v>
      </c>
      <c r="BU124" s="147"/>
      <c r="BV124" s="147"/>
      <c r="BW124" s="147"/>
      <c r="BX124" s="147"/>
      <c r="BY124" s="147"/>
      <c r="BZ124" s="147"/>
      <c r="CA124" s="147"/>
      <c r="CB124" s="147"/>
      <c r="CC124" s="147"/>
      <c r="CD124" s="147"/>
      <c r="CE124" s="147"/>
      <c r="CF124" s="147"/>
      <c r="CG124" s="147"/>
      <c r="CH124" s="147"/>
      <c r="CI124" s="147"/>
      <c r="CJ124" s="151"/>
      <c r="CK124" s="146">
        <v>1847</v>
      </c>
      <c r="CL124" s="147"/>
      <c r="CM124" s="147"/>
      <c r="CN124" s="147"/>
      <c r="CO124" s="147"/>
      <c r="CP124" s="147"/>
      <c r="CQ124" s="147"/>
      <c r="CR124" s="147"/>
      <c r="CS124" s="147"/>
      <c r="CT124" s="147"/>
      <c r="CU124" s="147"/>
      <c r="CV124" s="147"/>
      <c r="CW124" s="147"/>
      <c r="CX124" s="147"/>
      <c r="CY124" s="147"/>
      <c r="CZ124" s="147"/>
      <c r="DA124" s="148"/>
    </row>
    <row r="125" spans="1:105" s="20" customFormat="1" ht="15" customHeight="1" hidden="1">
      <c r="A125" s="38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5"/>
      <c r="BM125" s="52"/>
      <c r="BN125" s="53"/>
      <c r="BO125" s="53"/>
      <c r="BP125" s="53"/>
      <c r="BQ125" s="53"/>
      <c r="BR125" s="53"/>
      <c r="BS125" s="54"/>
      <c r="BT125" s="86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6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</row>
    <row r="126" spans="1:105" s="20" customFormat="1" ht="15" customHeight="1" hidden="1">
      <c r="A126" s="38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5"/>
      <c r="BM126" s="52"/>
      <c r="BN126" s="53"/>
      <c r="BO126" s="53"/>
      <c r="BP126" s="53"/>
      <c r="BQ126" s="53"/>
      <c r="BR126" s="53"/>
      <c r="BS126" s="54"/>
      <c r="BT126" s="86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6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</row>
    <row r="127" spans="1:105" s="20" customFormat="1" ht="15" customHeight="1" hidden="1">
      <c r="A127" s="38"/>
      <c r="B127" s="152" t="s">
        <v>87</v>
      </c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2"/>
      <c r="BI127" s="152"/>
      <c r="BJ127" s="152"/>
      <c r="BK127" s="152"/>
      <c r="BL127" s="153"/>
      <c r="BM127" s="143">
        <v>4329</v>
      </c>
      <c r="BN127" s="144"/>
      <c r="BO127" s="144"/>
      <c r="BP127" s="144"/>
      <c r="BQ127" s="144"/>
      <c r="BR127" s="144"/>
      <c r="BS127" s="145"/>
      <c r="BT127" s="146">
        <f>BT128+BT129</f>
        <v>11779</v>
      </c>
      <c r="BU127" s="147"/>
      <c r="BV127" s="147"/>
      <c r="BW127" s="147"/>
      <c r="BX127" s="147"/>
      <c r="BY127" s="147"/>
      <c r="BZ127" s="147"/>
      <c r="CA127" s="147"/>
      <c r="CB127" s="147"/>
      <c r="CC127" s="147"/>
      <c r="CD127" s="147"/>
      <c r="CE127" s="147"/>
      <c r="CF127" s="147"/>
      <c r="CG127" s="147"/>
      <c r="CH127" s="147"/>
      <c r="CI127" s="147"/>
      <c r="CJ127" s="151"/>
      <c r="CK127" s="146">
        <f>CK128+CK129</f>
        <v>14573</v>
      </c>
      <c r="CL127" s="147"/>
      <c r="CM127" s="147"/>
      <c r="CN127" s="147"/>
      <c r="CO127" s="147"/>
      <c r="CP127" s="147"/>
      <c r="CQ127" s="147"/>
      <c r="CR127" s="147"/>
      <c r="CS127" s="147"/>
      <c r="CT127" s="147"/>
      <c r="CU127" s="147"/>
      <c r="CV127" s="147"/>
      <c r="CW127" s="147"/>
      <c r="CX127" s="147"/>
      <c r="CY127" s="147"/>
      <c r="CZ127" s="147"/>
      <c r="DA127" s="151"/>
    </row>
    <row r="128" spans="1:105" s="20" customFormat="1" ht="15" customHeight="1" hidden="1">
      <c r="A128" s="38"/>
      <c r="B128" s="141" t="s">
        <v>130</v>
      </c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  <c r="BI128" s="141"/>
      <c r="BJ128" s="141"/>
      <c r="BK128" s="141"/>
      <c r="BL128" s="142"/>
      <c r="BM128" s="143"/>
      <c r="BN128" s="144"/>
      <c r="BO128" s="144"/>
      <c r="BP128" s="144"/>
      <c r="BQ128" s="144"/>
      <c r="BR128" s="144"/>
      <c r="BS128" s="145"/>
      <c r="BT128" s="146">
        <v>5469</v>
      </c>
      <c r="BU128" s="147"/>
      <c r="BV128" s="147"/>
      <c r="BW128" s="147"/>
      <c r="BX128" s="147"/>
      <c r="BY128" s="147"/>
      <c r="BZ128" s="147"/>
      <c r="CA128" s="147"/>
      <c r="CB128" s="147"/>
      <c r="CC128" s="147"/>
      <c r="CD128" s="147"/>
      <c r="CE128" s="147"/>
      <c r="CF128" s="147"/>
      <c r="CG128" s="147"/>
      <c r="CH128" s="147"/>
      <c r="CI128" s="147"/>
      <c r="CJ128" s="151"/>
      <c r="CK128" s="146">
        <v>1777</v>
      </c>
      <c r="CL128" s="147"/>
      <c r="CM128" s="147"/>
      <c r="CN128" s="147"/>
      <c r="CO128" s="147"/>
      <c r="CP128" s="147"/>
      <c r="CQ128" s="147"/>
      <c r="CR128" s="147"/>
      <c r="CS128" s="147"/>
      <c r="CT128" s="147"/>
      <c r="CU128" s="147"/>
      <c r="CV128" s="147"/>
      <c r="CW128" s="147"/>
      <c r="CX128" s="147"/>
      <c r="CY128" s="147"/>
      <c r="CZ128" s="147"/>
      <c r="DA128" s="148"/>
    </row>
    <row r="129" spans="1:105" s="20" customFormat="1" ht="32.25" customHeight="1" hidden="1">
      <c r="A129" s="38"/>
      <c r="B129" s="141" t="s">
        <v>131</v>
      </c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141"/>
      <c r="BA129" s="141"/>
      <c r="BB129" s="141"/>
      <c r="BC129" s="141"/>
      <c r="BD129" s="141"/>
      <c r="BE129" s="141"/>
      <c r="BF129" s="141"/>
      <c r="BG129" s="141"/>
      <c r="BH129" s="141"/>
      <c r="BI129" s="141"/>
      <c r="BJ129" s="141"/>
      <c r="BK129" s="141"/>
      <c r="BL129" s="142"/>
      <c r="BM129" s="143"/>
      <c r="BN129" s="144"/>
      <c r="BO129" s="144"/>
      <c r="BP129" s="144"/>
      <c r="BQ129" s="144"/>
      <c r="BR129" s="144"/>
      <c r="BS129" s="145"/>
      <c r="BT129" s="146">
        <v>6310</v>
      </c>
      <c r="BU129" s="147"/>
      <c r="BV129" s="147"/>
      <c r="BW129" s="147"/>
      <c r="BX129" s="147"/>
      <c r="BY129" s="147"/>
      <c r="BZ129" s="147"/>
      <c r="CA129" s="147"/>
      <c r="CB129" s="147"/>
      <c r="CC129" s="147"/>
      <c r="CD129" s="147"/>
      <c r="CE129" s="147"/>
      <c r="CF129" s="147"/>
      <c r="CG129" s="147"/>
      <c r="CH129" s="147"/>
      <c r="CI129" s="147"/>
      <c r="CJ129" s="151"/>
      <c r="CK129" s="146">
        <f>5639+7157</f>
        <v>12796</v>
      </c>
      <c r="CL129" s="147"/>
      <c r="CM129" s="147"/>
      <c r="CN129" s="147"/>
      <c r="CO129" s="147"/>
      <c r="CP129" s="147"/>
      <c r="CQ129" s="147"/>
      <c r="CR129" s="147"/>
      <c r="CS129" s="147"/>
      <c r="CT129" s="147"/>
      <c r="CU129" s="147"/>
      <c r="CV129" s="147"/>
      <c r="CW129" s="147"/>
      <c r="CX129" s="147"/>
      <c r="CY129" s="147"/>
      <c r="CZ129" s="147"/>
      <c r="DA129" s="148"/>
    </row>
    <row r="130" spans="1:105" s="20" customFormat="1" ht="32.25" customHeight="1" hidden="1">
      <c r="A130" s="38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41"/>
      <c r="BA130" s="141"/>
      <c r="BB130" s="141"/>
      <c r="BC130" s="141"/>
      <c r="BD130" s="141"/>
      <c r="BE130" s="141"/>
      <c r="BF130" s="141"/>
      <c r="BG130" s="141"/>
      <c r="BH130" s="141"/>
      <c r="BI130" s="141"/>
      <c r="BJ130" s="141"/>
      <c r="BK130" s="141"/>
      <c r="BL130" s="142"/>
      <c r="BM130" s="143"/>
      <c r="BN130" s="144"/>
      <c r="BO130" s="144"/>
      <c r="BP130" s="144"/>
      <c r="BQ130" s="144"/>
      <c r="BR130" s="144"/>
      <c r="BS130" s="145"/>
      <c r="BT130" s="146"/>
      <c r="BU130" s="147"/>
      <c r="BV130" s="147"/>
      <c r="BW130" s="147"/>
      <c r="BX130" s="147"/>
      <c r="BY130" s="147"/>
      <c r="BZ130" s="147"/>
      <c r="CA130" s="147"/>
      <c r="CB130" s="147"/>
      <c r="CC130" s="147"/>
      <c r="CD130" s="147"/>
      <c r="CE130" s="147"/>
      <c r="CF130" s="147"/>
      <c r="CG130" s="147"/>
      <c r="CH130" s="147"/>
      <c r="CI130" s="147"/>
      <c r="CJ130" s="148"/>
      <c r="CK130" s="149"/>
      <c r="CL130" s="136"/>
      <c r="CM130" s="136"/>
      <c r="CN130" s="136"/>
      <c r="CO130" s="136"/>
      <c r="CP130" s="136"/>
      <c r="CQ130" s="136"/>
      <c r="CR130" s="136"/>
      <c r="CS130" s="136"/>
      <c r="CT130" s="136"/>
      <c r="CU130" s="136"/>
      <c r="CV130" s="136"/>
      <c r="CW130" s="136"/>
      <c r="CX130" s="136"/>
      <c r="CY130" s="136"/>
      <c r="CZ130" s="136"/>
      <c r="DA130" s="150"/>
    </row>
    <row r="131" spans="1:105" s="20" customFormat="1" ht="32.25" customHeight="1" hidden="1">
      <c r="A131" s="38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1"/>
      <c r="AZ131" s="141"/>
      <c r="BA131" s="141"/>
      <c r="BB131" s="141"/>
      <c r="BC131" s="141"/>
      <c r="BD131" s="141"/>
      <c r="BE131" s="141"/>
      <c r="BF131" s="141"/>
      <c r="BG131" s="141"/>
      <c r="BH131" s="141"/>
      <c r="BI131" s="141"/>
      <c r="BJ131" s="141"/>
      <c r="BK131" s="141"/>
      <c r="BL131" s="142"/>
      <c r="BM131" s="143"/>
      <c r="BN131" s="144"/>
      <c r="BO131" s="144"/>
      <c r="BP131" s="144"/>
      <c r="BQ131" s="144"/>
      <c r="BR131" s="144"/>
      <c r="BS131" s="145"/>
      <c r="BT131" s="146"/>
      <c r="BU131" s="147"/>
      <c r="BV131" s="147"/>
      <c r="BW131" s="147"/>
      <c r="BX131" s="147"/>
      <c r="BY131" s="147"/>
      <c r="BZ131" s="147"/>
      <c r="CA131" s="147"/>
      <c r="CB131" s="147"/>
      <c r="CC131" s="147"/>
      <c r="CD131" s="147"/>
      <c r="CE131" s="147"/>
      <c r="CF131" s="147"/>
      <c r="CG131" s="147"/>
      <c r="CH131" s="147"/>
      <c r="CI131" s="147"/>
      <c r="CJ131" s="148"/>
      <c r="CK131" s="149"/>
      <c r="CL131" s="136"/>
      <c r="CM131" s="136"/>
      <c r="CN131" s="136"/>
      <c r="CO131" s="136"/>
      <c r="CP131" s="136"/>
      <c r="CQ131" s="136"/>
      <c r="CR131" s="136"/>
      <c r="CS131" s="136"/>
      <c r="CT131" s="136"/>
      <c r="CU131" s="136"/>
      <c r="CV131" s="136"/>
      <c r="CW131" s="136"/>
      <c r="CX131" s="136"/>
      <c r="CY131" s="136"/>
      <c r="CZ131" s="136"/>
      <c r="DA131" s="150"/>
    </row>
    <row r="132" spans="1:105" s="20" customFormat="1" ht="15" customHeight="1" hidden="1">
      <c r="A132" s="38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1"/>
      <c r="BC132" s="141"/>
      <c r="BD132" s="141"/>
      <c r="BE132" s="141"/>
      <c r="BF132" s="141"/>
      <c r="BG132" s="141"/>
      <c r="BH132" s="141"/>
      <c r="BI132" s="141"/>
      <c r="BJ132" s="141"/>
      <c r="BK132" s="141"/>
      <c r="BL132" s="142"/>
      <c r="BM132" s="143"/>
      <c r="BN132" s="144"/>
      <c r="BO132" s="144"/>
      <c r="BP132" s="144"/>
      <c r="BQ132" s="144"/>
      <c r="BR132" s="144"/>
      <c r="BS132" s="145"/>
      <c r="BT132" s="146"/>
      <c r="BU132" s="147"/>
      <c r="BV132" s="147"/>
      <c r="BW132" s="147"/>
      <c r="BX132" s="147"/>
      <c r="BY132" s="147"/>
      <c r="BZ132" s="147"/>
      <c r="CA132" s="147"/>
      <c r="CB132" s="147"/>
      <c r="CC132" s="147"/>
      <c r="CD132" s="147"/>
      <c r="CE132" s="147"/>
      <c r="CF132" s="147"/>
      <c r="CG132" s="147"/>
      <c r="CH132" s="147"/>
      <c r="CI132" s="147"/>
      <c r="CJ132" s="148"/>
      <c r="CK132" s="149"/>
      <c r="CL132" s="136"/>
      <c r="CM132" s="136"/>
      <c r="CN132" s="136"/>
      <c r="CO132" s="136"/>
      <c r="CP132" s="136"/>
      <c r="CQ132" s="136"/>
      <c r="CR132" s="136"/>
      <c r="CS132" s="136"/>
      <c r="CT132" s="136"/>
      <c r="CU132" s="136"/>
      <c r="CV132" s="136"/>
      <c r="CW132" s="136"/>
      <c r="CX132" s="136"/>
      <c r="CY132" s="136"/>
      <c r="CZ132" s="136"/>
      <c r="DA132" s="150"/>
    </row>
    <row r="133" spans="1:105" s="20" customFormat="1" ht="15" customHeight="1" hidden="1">
      <c r="A133" s="32"/>
      <c r="B133" s="122" t="s">
        <v>89</v>
      </c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3"/>
      <c r="BM133" s="124" t="s">
        <v>123</v>
      </c>
      <c r="BN133" s="125"/>
      <c r="BO133" s="125"/>
      <c r="BP133" s="125"/>
      <c r="BQ133" s="125"/>
      <c r="BR133" s="125"/>
      <c r="BS133" s="126"/>
      <c r="BT133" s="127"/>
      <c r="BU133" s="128"/>
      <c r="BV133" s="129">
        <v>0</v>
      </c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  <c r="CH133" s="129"/>
      <c r="CI133" s="130"/>
      <c r="CJ133" s="131"/>
      <c r="CK133" s="132"/>
      <c r="CL133" s="133"/>
      <c r="CM133" s="129">
        <f>CM136-CM135-CM142</f>
        <v>41654.762711864896</v>
      </c>
      <c r="CN133" s="129"/>
      <c r="CO133" s="129"/>
      <c r="CP133" s="129"/>
      <c r="CQ133" s="129"/>
      <c r="CR133" s="129"/>
      <c r="CS133" s="129"/>
      <c r="CT133" s="129"/>
      <c r="CU133" s="129"/>
      <c r="CV133" s="129"/>
      <c r="CW133" s="129"/>
      <c r="CX133" s="129"/>
      <c r="CY133" s="129"/>
      <c r="CZ133" s="134"/>
      <c r="DA133" s="135"/>
    </row>
    <row r="134" spans="1:105" s="20" customFormat="1" ht="15" customHeight="1" hidden="1">
      <c r="A134" s="32"/>
      <c r="B134" s="122" t="s">
        <v>89</v>
      </c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3"/>
      <c r="BM134" s="124" t="s">
        <v>84</v>
      </c>
      <c r="BN134" s="125"/>
      <c r="BO134" s="125"/>
      <c r="BP134" s="125"/>
      <c r="BQ134" s="125"/>
      <c r="BR134" s="125"/>
      <c r="BS134" s="126"/>
      <c r="BT134" s="127"/>
      <c r="BU134" s="128"/>
      <c r="BV134" s="129">
        <f>BV142+BV150+BV135-BV136</f>
        <v>281199</v>
      </c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29"/>
      <c r="CI134" s="130"/>
      <c r="CJ134" s="131"/>
      <c r="CK134" s="132"/>
      <c r="CL134" s="133"/>
      <c r="CM134" s="129">
        <v>0</v>
      </c>
      <c r="CN134" s="129"/>
      <c r="CO134" s="129"/>
      <c r="CP134" s="129"/>
      <c r="CQ134" s="129"/>
      <c r="CR134" s="129"/>
      <c r="CS134" s="129"/>
      <c r="CT134" s="129"/>
      <c r="CU134" s="129"/>
      <c r="CV134" s="129"/>
      <c r="CW134" s="129"/>
      <c r="CX134" s="129"/>
      <c r="CY134" s="129"/>
      <c r="CZ134" s="134"/>
      <c r="DA134" s="135"/>
    </row>
    <row r="135" spans="1:105" s="20" customFormat="1" ht="15" customHeight="1" hidden="1">
      <c r="A135" s="32">
        <v>1</v>
      </c>
      <c r="B135" s="122" t="s">
        <v>90</v>
      </c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/>
      <c r="BJ135" s="122"/>
      <c r="BK135" s="122"/>
      <c r="BL135" s="123"/>
      <c r="BM135" s="124"/>
      <c r="BN135" s="125"/>
      <c r="BO135" s="125"/>
      <c r="BP135" s="125"/>
      <c r="BQ135" s="125"/>
      <c r="BR135" s="125"/>
      <c r="BS135" s="126"/>
      <c r="BT135" s="127"/>
      <c r="BU135" s="128"/>
      <c r="BV135" s="136">
        <v>318237</v>
      </c>
      <c r="BW135" s="136"/>
      <c r="BX135" s="136"/>
      <c r="BY135" s="136"/>
      <c r="BZ135" s="136"/>
      <c r="CA135" s="136"/>
      <c r="CB135" s="136"/>
      <c r="CC135" s="136"/>
      <c r="CD135" s="136"/>
      <c r="CE135" s="136"/>
      <c r="CF135" s="136"/>
      <c r="CG135" s="136"/>
      <c r="CH135" s="136"/>
      <c r="CI135" s="134"/>
      <c r="CJ135" s="139"/>
      <c r="CK135" s="140"/>
      <c r="CL135" s="128"/>
      <c r="CM135" s="136">
        <v>163141</v>
      </c>
      <c r="CN135" s="136"/>
      <c r="CO135" s="136"/>
      <c r="CP135" s="136"/>
      <c r="CQ135" s="136"/>
      <c r="CR135" s="136"/>
      <c r="CS135" s="136"/>
      <c r="CT135" s="136"/>
      <c r="CU135" s="136"/>
      <c r="CV135" s="136"/>
      <c r="CW135" s="136"/>
      <c r="CX135" s="136"/>
      <c r="CY135" s="136"/>
      <c r="CZ135" s="134"/>
      <c r="DA135" s="135"/>
    </row>
    <row r="136" spans="1:105" s="20" customFormat="1" ht="15" customHeight="1" hidden="1">
      <c r="A136" s="32">
        <v>2</v>
      </c>
      <c r="B136" s="122" t="s">
        <v>119</v>
      </c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2"/>
      <c r="BJ136" s="122"/>
      <c r="BK136" s="122"/>
      <c r="BL136" s="123"/>
      <c r="BM136" s="124"/>
      <c r="BN136" s="125"/>
      <c r="BO136" s="125"/>
      <c r="BP136" s="125"/>
      <c r="BQ136" s="125"/>
      <c r="BR136" s="125"/>
      <c r="BS136" s="126"/>
      <c r="BT136" s="127"/>
      <c r="BU136" s="128"/>
      <c r="BV136" s="136">
        <f>SUM(BV138:CH141)</f>
        <v>2825732</v>
      </c>
      <c r="BW136" s="136"/>
      <c r="BX136" s="136"/>
      <c r="BY136" s="136"/>
      <c r="BZ136" s="136"/>
      <c r="CA136" s="136"/>
      <c r="CB136" s="136"/>
      <c r="CC136" s="136"/>
      <c r="CD136" s="136"/>
      <c r="CE136" s="136"/>
      <c r="CF136" s="136"/>
      <c r="CG136" s="136"/>
      <c r="CH136" s="136"/>
      <c r="CI136" s="134"/>
      <c r="CJ136" s="139"/>
      <c r="CK136" s="140"/>
      <c r="CL136" s="128"/>
      <c r="CM136" s="136">
        <f>SUM(CM138:CY141)</f>
        <v>3440933.3898305087</v>
      </c>
      <c r="CN136" s="136"/>
      <c r="CO136" s="136"/>
      <c r="CP136" s="136"/>
      <c r="CQ136" s="136"/>
      <c r="CR136" s="136"/>
      <c r="CS136" s="136"/>
      <c r="CT136" s="136"/>
      <c r="CU136" s="136"/>
      <c r="CV136" s="136"/>
      <c r="CW136" s="136"/>
      <c r="CX136" s="136"/>
      <c r="CY136" s="136"/>
      <c r="CZ136" s="134"/>
      <c r="DA136" s="135"/>
    </row>
    <row r="137" spans="1:105" s="20" customFormat="1" ht="15" customHeight="1" hidden="1">
      <c r="A137" s="32"/>
      <c r="B137" s="122" t="s">
        <v>22</v>
      </c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22"/>
      <c r="BD137" s="122"/>
      <c r="BE137" s="122"/>
      <c r="BF137" s="122"/>
      <c r="BG137" s="122"/>
      <c r="BH137" s="122"/>
      <c r="BI137" s="122"/>
      <c r="BJ137" s="122"/>
      <c r="BK137" s="122"/>
      <c r="BL137" s="123"/>
      <c r="BM137" s="124"/>
      <c r="BN137" s="125"/>
      <c r="BO137" s="125"/>
      <c r="BP137" s="125"/>
      <c r="BQ137" s="125"/>
      <c r="BR137" s="125"/>
      <c r="BS137" s="126"/>
      <c r="BT137" s="127"/>
      <c r="BU137" s="128"/>
      <c r="BV137" s="136"/>
      <c r="BW137" s="136"/>
      <c r="BX137" s="136"/>
      <c r="BY137" s="136"/>
      <c r="BZ137" s="136"/>
      <c r="CA137" s="136"/>
      <c r="CB137" s="136"/>
      <c r="CC137" s="136"/>
      <c r="CD137" s="136"/>
      <c r="CE137" s="136"/>
      <c r="CF137" s="136"/>
      <c r="CG137" s="136"/>
      <c r="CH137" s="136"/>
      <c r="CI137" s="134"/>
      <c r="CJ137" s="139"/>
      <c r="CK137" s="140"/>
      <c r="CL137" s="128"/>
      <c r="CM137" s="136"/>
      <c r="CN137" s="136"/>
      <c r="CO137" s="136"/>
      <c r="CP137" s="136"/>
      <c r="CQ137" s="136"/>
      <c r="CR137" s="136"/>
      <c r="CS137" s="136"/>
      <c r="CT137" s="136"/>
      <c r="CU137" s="136"/>
      <c r="CV137" s="136"/>
      <c r="CW137" s="136"/>
      <c r="CX137" s="136"/>
      <c r="CY137" s="136"/>
      <c r="CZ137" s="134"/>
      <c r="DA137" s="135"/>
    </row>
    <row r="138" spans="1:105" s="20" customFormat="1" ht="15" customHeight="1" hidden="1">
      <c r="A138" s="32"/>
      <c r="B138" s="122" t="s">
        <v>23</v>
      </c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  <c r="BG138" s="122"/>
      <c r="BH138" s="122"/>
      <c r="BI138" s="122"/>
      <c r="BJ138" s="122"/>
      <c r="BK138" s="122"/>
      <c r="BL138" s="123"/>
      <c r="BM138" s="124" t="s">
        <v>35</v>
      </c>
      <c r="BN138" s="125"/>
      <c r="BO138" s="125"/>
      <c r="BP138" s="125"/>
      <c r="BQ138" s="125"/>
      <c r="BR138" s="125"/>
      <c r="BS138" s="126"/>
      <c r="BT138" s="127"/>
      <c r="BU138" s="128"/>
      <c r="BV138" s="136">
        <v>2822079</v>
      </c>
      <c r="BW138" s="136"/>
      <c r="BX138" s="136"/>
      <c r="BY138" s="136"/>
      <c r="BZ138" s="136"/>
      <c r="CA138" s="136"/>
      <c r="CB138" s="136"/>
      <c r="CC138" s="136"/>
      <c r="CD138" s="136"/>
      <c r="CE138" s="136"/>
      <c r="CF138" s="136"/>
      <c r="CG138" s="136"/>
      <c r="CH138" s="136"/>
      <c r="CI138" s="134"/>
      <c r="CJ138" s="139"/>
      <c r="CK138" s="140"/>
      <c r="CL138" s="128"/>
      <c r="CM138" s="136">
        <f>22519741/118*18</f>
        <v>3435214.7288135593</v>
      </c>
      <c r="CN138" s="136"/>
      <c r="CO138" s="136"/>
      <c r="CP138" s="136"/>
      <c r="CQ138" s="136"/>
      <c r="CR138" s="136"/>
      <c r="CS138" s="136"/>
      <c r="CT138" s="136"/>
      <c r="CU138" s="136"/>
      <c r="CV138" s="136"/>
      <c r="CW138" s="136"/>
      <c r="CX138" s="136"/>
      <c r="CY138" s="136"/>
      <c r="CZ138" s="134"/>
      <c r="DA138" s="135"/>
    </row>
    <row r="139" spans="1:105" s="20" customFormat="1" ht="27" customHeight="1" hidden="1">
      <c r="A139" s="32"/>
      <c r="B139" s="141" t="s">
        <v>46</v>
      </c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141"/>
      <c r="AT139" s="141"/>
      <c r="AU139" s="141"/>
      <c r="AV139" s="141"/>
      <c r="AW139" s="141"/>
      <c r="AX139" s="141"/>
      <c r="AY139" s="141"/>
      <c r="AZ139" s="141"/>
      <c r="BA139" s="141"/>
      <c r="BB139" s="141"/>
      <c r="BC139" s="141"/>
      <c r="BD139" s="141"/>
      <c r="BE139" s="141"/>
      <c r="BF139" s="141"/>
      <c r="BG139" s="141"/>
      <c r="BH139" s="141"/>
      <c r="BI139" s="141"/>
      <c r="BJ139" s="141"/>
      <c r="BK139" s="141"/>
      <c r="BL139" s="142"/>
      <c r="BM139" s="124" t="s">
        <v>36</v>
      </c>
      <c r="BN139" s="125"/>
      <c r="BO139" s="125"/>
      <c r="BP139" s="125"/>
      <c r="BQ139" s="125"/>
      <c r="BR139" s="125"/>
      <c r="BS139" s="126"/>
      <c r="BT139" s="127"/>
      <c r="BU139" s="128"/>
      <c r="BV139" s="136">
        <v>263</v>
      </c>
      <c r="BW139" s="136"/>
      <c r="BX139" s="136"/>
      <c r="BY139" s="136"/>
      <c r="BZ139" s="136"/>
      <c r="CA139" s="136"/>
      <c r="CB139" s="136"/>
      <c r="CC139" s="136"/>
      <c r="CD139" s="136"/>
      <c r="CE139" s="136"/>
      <c r="CF139" s="136"/>
      <c r="CG139" s="136"/>
      <c r="CH139" s="136"/>
      <c r="CI139" s="134"/>
      <c r="CJ139" s="139"/>
      <c r="CK139" s="140"/>
      <c r="CL139" s="128"/>
      <c r="CM139" s="136">
        <f>277/118*18</f>
        <v>42.25423728813559</v>
      </c>
      <c r="CN139" s="136"/>
      <c r="CO139" s="136"/>
      <c r="CP139" s="136"/>
      <c r="CQ139" s="136"/>
      <c r="CR139" s="136"/>
      <c r="CS139" s="136"/>
      <c r="CT139" s="136"/>
      <c r="CU139" s="136"/>
      <c r="CV139" s="136"/>
      <c r="CW139" s="136"/>
      <c r="CX139" s="136"/>
      <c r="CY139" s="136"/>
      <c r="CZ139" s="134"/>
      <c r="DA139" s="135"/>
    </row>
    <row r="140" spans="1:105" s="20" customFormat="1" ht="24.75" customHeight="1" hidden="1">
      <c r="A140" s="32"/>
      <c r="B140" s="137" t="s">
        <v>124</v>
      </c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8"/>
      <c r="BM140" s="124" t="s">
        <v>47</v>
      </c>
      <c r="BN140" s="125"/>
      <c r="BO140" s="125"/>
      <c r="BP140" s="125"/>
      <c r="BQ140" s="125"/>
      <c r="BR140" s="125"/>
      <c r="BS140" s="126"/>
      <c r="BT140" s="127"/>
      <c r="BU140" s="128"/>
      <c r="BV140" s="136">
        <v>0</v>
      </c>
      <c r="BW140" s="136"/>
      <c r="BX140" s="136"/>
      <c r="BY140" s="136"/>
      <c r="BZ140" s="136"/>
      <c r="CA140" s="136"/>
      <c r="CB140" s="136"/>
      <c r="CC140" s="136"/>
      <c r="CD140" s="136"/>
      <c r="CE140" s="136"/>
      <c r="CF140" s="136"/>
      <c r="CG140" s="136"/>
      <c r="CH140" s="136"/>
      <c r="CI140" s="134"/>
      <c r="CJ140" s="139"/>
      <c r="CK140" s="140"/>
      <c r="CL140" s="128"/>
      <c r="CM140" s="136">
        <f>20729/118*18</f>
        <v>3162.0508474576272</v>
      </c>
      <c r="CN140" s="136"/>
      <c r="CO140" s="136"/>
      <c r="CP140" s="136"/>
      <c r="CQ140" s="136"/>
      <c r="CR140" s="136"/>
      <c r="CS140" s="136"/>
      <c r="CT140" s="136"/>
      <c r="CU140" s="136"/>
      <c r="CV140" s="136"/>
      <c r="CW140" s="136"/>
      <c r="CX140" s="136"/>
      <c r="CY140" s="136"/>
      <c r="CZ140" s="134"/>
      <c r="DA140" s="135"/>
    </row>
    <row r="141" spans="1:105" s="20" customFormat="1" ht="24.75" customHeight="1" hidden="1">
      <c r="A141" s="32"/>
      <c r="B141" s="137" t="s">
        <v>117</v>
      </c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8"/>
      <c r="BM141" s="124" t="s">
        <v>47</v>
      </c>
      <c r="BN141" s="125"/>
      <c r="BO141" s="125"/>
      <c r="BP141" s="125"/>
      <c r="BQ141" s="125"/>
      <c r="BR141" s="125"/>
      <c r="BS141" s="126"/>
      <c r="BT141" s="127"/>
      <c r="BU141" s="128"/>
      <c r="BV141" s="136">
        <v>3390</v>
      </c>
      <c r="BW141" s="136"/>
      <c r="BX141" s="136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6"/>
      <c r="CI141" s="134"/>
      <c r="CJ141" s="139"/>
      <c r="CK141" s="140"/>
      <c r="CL141" s="128"/>
      <c r="CM141" s="136">
        <f>16483/118*18</f>
        <v>2514.35593220339</v>
      </c>
      <c r="CN141" s="136"/>
      <c r="CO141" s="136"/>
      <c r="CP141" s="136"/>
      <c r="CQ141" s="136"/>
      <c r="CR141" s="136"/>
      <c r="CS141" s="136"/>
      <c r="CT141" s="136"/>
      <c r="CU141" s="136"/>
      <c r="CV141" s="136"/>
      <c r="CW141" s="136"/>
      <c r="CX141" s="136"/>
      <c r="CY141" s="136"/>
      <c r="CZ141" s="134"/>
      <c r="DA141" s="135"/>
    </row>
    <row r="142" spans="1:105" s="20" customFormat="1" ht="15" customHeight="1" hidden="1">
      <c r="A142" s="32">
        <v>3</v>
      </c>
      <c r="B142" s="122" t="s">
        <v>120</v>
      </c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3"/>
      <c r="BM142" s="124"/>
      <c r="BN142" s="125"/>
      <c r="BO142" s="125"/>
      <c r="BP142" s="125"/>
      <c r="BQ142" s="125"/>
      <c r="BR142" s="125"/>
      <c r="BS142" s="126"/>
      <c r="BT142" s="127"/>
      <c r="BU142" s="128"/>
      <c r="BV142" s="136">
        <f>BV144+BV145</f>
        <v>2787473</v>
      </c>
      <c r="BW142" s="136"/>
      <c r="BX142" s="136"/>
      <c r="BY142" s="136"/>
      <c r="BZ142" s="136"/>
      <c r="CA142" s="136"/>
      <c r="CB142" s="136"/>
      <c r="CC142" s="136"/>
      <c r="CD142" s="136"/>
      <c r="CE142" s="136"/>
      <c r="CF142" s="136"/>
      <c r="CG142" s="136"/>
      <c r="CH142" s="136"/>
      <c r="CI142" s="134"/>
      <c r="CJ142" s="139"/>
      <c r="CK142" s="140"/>
      <c r="CL142" s="128"/>
      <c r="CM142" s="136">
        <f>CM144+CM146</f>
        <v>3236137.627118644</v>
      </c>
      <c r="CN142" s="136"/>
      <c r="CO142" s="136"/>
      <c r="CP142" s="136"/>
      <c r="CQ142" s="136"/>
      <c r="CR142" s="136"/>
      <c r="CS142" s="136"/>
      <c r="CT142" s="136"/>
      <c r="CU142" s="136"/>
      <c r="CV142" s="136"/>
      <c r="CW142" s="136"/>
      <c r="CX142" s="136"/>
      <c r="CY142" s="136"/>
      <c r="CZ142" s="134"/>
      <c r="DA142" s="135"/>
    </row>
    <row r="143" spans="1:105" s="20" customFormat="1" ht="15" customHeight="1" hidden="1">
      <c r="A143" s="32"/>
      <c r="B143" s="122" t="s">
        <v>22</v>
      </c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3"/>
      <c r="BM143" s="124"/>
      <c r="BN143" s="125"/>
      <c r="BO143" s="125"/>
      <c r="BP143" s="125"/>
      <c r="BQ143" s="125"/>
      <c r="BR143" s="125"/>
      <c r="BS143" s="126"/>
      <c r="BT143" s="127"/>
      <c r="BU143" s="128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4"/>
      <c r="CJ143" s="139"/>
      <c r="CK143" s="140"/>
      <c r="CL143" s="128"/>
      <c r="CM143" s="136"/>
      <c r="CN143" s="136"/>
      <c r="CO143" s="136"/>
      <c r="CP143" s="136"/>
      <c r="CQ143" s="136"/>
      <c r="CR143" s="136"/>
      <c r="CS143" s="136"/>
      <c r="CT143" s="136"/>
      <c r="CU143" s="136"/>
      <c r="CV143" s="136"/>
      <c r="CW143" s="136"/>
      <c r="CX143" s="136"/>
      <c r="CY143" s="136"/>
      <c r="CZ143" s="134"/>
      <c r="DA143" s="135"/>
    </row>
    <row r="144" spans="1:167" s="20" customFormat="1" ht="15" customHeight="1" hidden="1">
      <c r="A144" s="32"/>
      <c r="B144" s="122" t="s">
        <v>51</v>
      </c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3"/>
      <c r="BM144" s="124" t="s">
        <v>39</v>
      </c>
      <c r="BN144" s="125"/>
      <c r="BO144" s="125"/>
      <c r="BP144" s="125"/>
      <c r="BQ144" s="125"/>
      <c r="BR144" s="125"/>
      <c r="BS144" s="126"/>
      <c r="BT144" s="127"/>
      <c r="BU144" s="128"/>
      <c r="BV144" s="136">
        <v>2786489</v>
      </c>
      <c r="BW144" s="136"/>
      <c r="BX144" s="136"/>
      <c r="BY144" s="136"/>
      <c r="BZ144" s="136"/>
      <c r="CA144" s="136"/>
      <c r="CB144" s="136"/>
      <c r="CC144" s="136"/>
      <c r="CD144" s="136"/>
      <c r="CE144" s="136"/>
      <c r="CF144" s="136"/>
      <c r="CG144" s="136"/>
      <c r="CH144" s="136"/>
      <c r="CI144" s="134"/>
      <c r="CJ144" s="139"/>
      <c r="CK144" s="140"/>
      <c r="CL144" s="128"/>
      <c r="CM144" s="136">
        <f>(21277093-8434-74825)/118*18</f>
        <v>3232957.7288135593</v>
      </c>
      <c r="CN144" s="136"/>
      <c r="CO144" s="136"/>
      <c r="CP144" s="136"/>
      <c r="CQ144" s="136"/>
      <c r="CR144" s="136"/>
      <c r="CS144" s="136"/>
      <c r="CT144" s="136"/>
      <c r="CU144" s="136"/>
      <c r="CV144" s="136"/>
      <c r="CW144" s="136"/>
      <c r="CX144" s="136"/>
      <c r="CY144" s="136"/>
      <c r="CZ144" s="134"/>
      <c r="DA144" s="135"/>
      <c r="DB144" s="89"/>
      <c r="DC144" s="89" t="s">
        <v>129</v>
      </c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2"/>
      <c r="DS144" s="82"/>
      <c r="DT144" s="82"/>
      <c r="DU144" s="82"/>
      <c r="DV144" s="82"/>
      <c r="DW144" s="82"/>
      <c r="DX144" s="82"/>
      <c r="DY144" s="82"/>
      <c r="DZ144" s="82"/>
      <c r="EA144" s="82"/>
      <c r="EB144" s="82"/>
      <c r="EC144" s="82"/>
      <c r="ED144" s="82"/>
      <c r="EE144" s="82"/>
      <c r="EF144" s="82"/>
      <c r="EG144" s="82"/>
      <c r="EH144" s="82"/>
      <c r="EI144" s="82"/>
      <c r="EK144" s="121"/>
      <c r="EL144" s="121"/>
      <c r="EM144" s="121"/>
      <c r="EN144" s="121"/>
      <c r="EO144" s="121"/>
      <c r="EP144" s="121"/>
      <c r="EQ144" s="121"/>
      <c r="ER144" s="121"/>
      <c r="ES144" s="121"/>
      <c r="ET144" s="121"/>
      <c r="EU144" s="121"/>
      <c r="EV144" s="121"/>
      <c r="EW144" s="121"/>
      <c r="EX144" s="121"/>
      <c r="EY144" s="121"/>
      <c r="EZ144" s="121"/>
      <c r="FA144" s="121"/>
      <c r="FB144" s="121"/>
      <c r="FC144" s="121"/>
      <c r="FD144" s="121"/>
      <c r="FE144" s="121"/>
      <c r="FF144" s="121"/>
      <c r="FG144" s="121"/>
      <c r="FH144" s="121"/>
      <c r="FI144" s="121"/>
      <c r="FJ144" s="121"/>
      <c r="FK144" s="121"/>
    </row>
    <row r="145" spans="1:105" s="20" customFormat="1" ht="15" customHeight="1" hidden="1">
      <c r="A145" s="32"/>
      <c r="E145" s="20" t="s">
        <v>139</v>
      </c>
      <c r="BM145" s="124" t="s">
        <v>56</v>
      </c>
      <c r="BN145" s="125"/>
      <c r="BO145" s="125"/>
      <c r="BP145" s="125"/>
      <c r="BQ145" s="125"/>
      <c r="BR145" s="125"/>
      <c r="BS145" s="126"/>
      <c r="BT145" s="127"/>
      <c r="BU145" s="128"/>
      <c r="BV145" s="136">
        <v>984</v>
      </c>
      <c r="BW145" s="136"/>
      <c r="BX145" s="136"/>
      <c r="BY145" s="136"/>
      <c r="BZ145" s="136"/>
      <c r="CA145" s="136"/>
      <c r="CB145" s="136"/>
      <c r="CC145" s="136"/>
      <c r="CD145" s="136"/>
      <c r="CE145" s="136"/>
      <c r="CF145" s="136"/>
      <c r="CG145" s="136"/>
      <c r="CH145" s="136"/>
      <c r="CI145" s="134"/>
      <c r="CJ145" s="139"/>
      <c r="CK145" s="140"/>
      <c r="CL145" s="128"/>
      <c r="CZ145" s="134"/>
      <c r="DA145" s="135"/>
    </row>
    <row r="146" spans="1:105" s="20" customFormat="1" ht="15" customHeight="1" hidden="1">
      <c r="A146" s="32"/>
      <c r="B146" s="141" t="s">
        <v>122</v>
      </c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141"/>
      <c r="BE146" s="141"/>
      <c r="BF146" s="141"/>
      <c r="BG146" s="141"/>
      <c r="BH146" s="141"/>
      <c r="BI146" s="141"/>
      <c r="BJ146" s="141"/>
      <c r="BK146" s="141"/>
      <c r="BL146" s="142"/>
      <c r="BM146" s="124"/>
      <c r="BN146" s="125"/>
      <c r="BO146" s="125"/>
      <c r="BP146" s="125"/>
      <c r="BQ146" s="125"/>
      <c r="BR146" s="125"/>
      <c r="BS146" s="126"/>
      <c r="BT146" s="127"/>
      <c r="BU146" s="128"/>
      <c r="BV146" s="136"/>
      <c r="BW146" s="136"/>
      <c r="BX146" s="136"/>
      <c r="BY146" s="136"/>
      <c r="BZ146" s="136"/>
      <c r="CA146" s="136"/>
      <c r="CB146" s="136"/>
      <c r="CC146" s="136"/>
      <c r="CD146" s="136"/>
      <c r="CE146" s="136"/>
      <c r="CF146" s="136"/>
      <c r="CG146" s="136"/>
      <c r="CH146" s="136"/>
      <c r="CI146" s="134"/>
      <c r="CJ146" s="139"/>
      <c r="CK146" s="140"/>
      <c r="CL146" s="128"/>
      <c r="CM146" s="136">
        <f>20846/118*18</f>
        <v>3179.898305084746</v>
      </c>
      <c r="CN146" s="136"/>
      <c r="CO146" s="136"/>
      <c r="CP146" s="136"/>
      <c r="CQ146" s="136"/>
      <c r="CR146" s="136"/>
      <c r="CS146" s="136"/>
      <c r="CT146" s="136"/>
      <c r="CU146" s="136"/>
      <c r="CV146" s="136"/>
      <c r="CW146" s="136"/>
      <c r="CX146" s="136"/>
      <c r="CY146" s="136"/>
      <c r="CZ146" s="134"/>
      <c r="DA146" s="139"/>
    </row>
    <row r="147" spans="1:105" s="20" customFormat="1" ht="15" customHeight="1" hidden="1">
      <c r="A147" s="32"/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BL147" s="123"/>
      <c r="BM147" s="124"/>
      <c r="BN147" s="125"/>
      <c r="BO147" s="125"/>
      <c r="BP147" s="125"/>
      <c r="BQ147" s="125"/>
      <c r="BR147" s="125"/>
      <c r="BS147" s="126"/>
      <c r="BT147" s="127"/>
      <c r="BU147" s="128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4"/>
      <c r="CJ147" s="139"/>
      <c r="CK147" s="140"/>
      <c r="CL147" s="128"/>
      <c r="CM147" s="136"/>
      <c r="CN147" s="136"/>
      <c r="CO147" s="136"/>
      <c r="CP147" s="136"/>
      <c r="CQ147" s="136"/>
      <c r="CR147" s="136"/>
      <c r="CS147" s="136"/>
      <c r="CT147" s="136"/>
      <c r="CU147" s="136"/>
      <c r="CV147" s="136"/>
      <c r="CW147" s="136"/>
      <c r="CX147" s="136"/>
      <c r="CY147" s="136"/>
      <c r="CZ147" s="134"/>
      <c r="DA147" s="135"/>
    </row>
    <row r="148" spans="1:105" s="20" customFormat="1" ht="15" customHeight="1" hidden="1">
      <c r="A148" s="32"/>
      <c r="B148" s="122" t="s">
        <v>61</v>
      </c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3"/>
      <c r="BM148" s="124" t="s">
        <v>118</v>
      </c>
      <c r="BN148" s="125"/>
      <c r="BO148" s="125"/>
      <c r="BP148" s="125"/>
      <c r="BQ148" s="125"/>
      <c r="BR148" s="125"/>
      <c r="BS148" s="126"/>
      <c r="BT148" s="127"/>
      <c r="BU148" s="128"/>
      <c r="BV148" s="136">
        <v>0</v>
      </c>
      <c r="BW148" s="136"/>
      <c r="BX148" s="136"/>
      <c r="BY148" s="136"/>
      <c r="BZ148" s="136"/>
      <c r="CA148" s="136"/>
      <c r="CB148" s="136"/>
      <c r="CC148" s="136"/>
      <c r="CD148" s="136"/>
      <c r="CE148" s="136"/>
      <c r="CF148" s="136"/>
      <c r="CG148" s="136"/>
      <c r="CH148" s="136"/>
      <c r="CI148" s="134"/>
      <c r="CJ148" s="139"/>
      <c r="CK148" s="140"/>
      <c r="CL148" s="128"/>
      <c r="CM148" s="136">
        <f>4699/118*18</f>
        <v>716.7966101694916</v>
      </c>
      <c r="CN148" s="136"/>
      <c r="CO148" s="136"/>
      <c r="CP148" s="136"/>
      <c r="CQ148" s="136"/>
      <c r="CR148" s="136"/>
      <c r="CS148" s="136"/>
      <c r="CT148" s="136"/>
      <c r="CU148" s="136"/>
      <c r="CV148" s="136"/>
      <c r="CW148" s="136"/>
      <c r="CX148" s="136"/>
      <c r="CY148" s="136"/>
      <c r="CZ148" s="134"/>
      <c r="DA148" s="135"/>
    </row>
    <row r="149" spans="1:167" s="20" customFormat="1" ht="43.5" customHeight="1" hidden="1">
      <c r="A149" s="32"/>
      <c r="B149" s="137" t="s">
        <v>64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8"/>
      <c r="BM149" s="124" t="s">
        <v>121</v>
      </c>
      <c r="BN149" s="125"/>
      <c r="BO149" s="125"/>
      <c r="BP149" s="125"/>
      <c r="BQ149" s="125"/>
      <c r="BR149" s="125"/>
      <c r="BS149" s="126"/>
      <c r="BT149" s="127"/>
      <c r="BU149" s="128"/>
      <c r="BV149" s="136">
        <v>1221</v>
      </c>
      <c r="BW149" s="136"/>
      <c r="BX149" s="136"/>
      <c r="BY149" s="136"/>
      <c r="BZ149" s="136"/>
      <c r="CA149" s="136"/>
      <c r="CB149" s="136"/>
      <c r="CC149" s="136"/>
      <c r="CD149" s="136"/>
      <c r="CE149" s="136"/>
      <c r="CF149" s="136"/>
      <c r="CG149" s="136"/>
      <c r="CH149" s="136"/>
      <c r="CI149" s="134"/>
      <c r="CJ149" s="139"/>
      <c r="CK149" s="140"/>
      <c r="CL149" s="128"/>
      <c r="CM149" s="136">
        <v>2564</v>
      </c>
      <c r="CN149" s="136"/>
      <c r="CO149" s="136"/>
      <c r="CP149" s="136"/>
      <c r="CQ149" s="136"/>
      <c r="CR149" s="136"/>
      <c r="CS149" s="136"/>
      <c r="CT149" s="136"/>
      <c r="CU149" s="136"/>
      <c r="CV149" s="136"/>
      <c r="CW149" s="136"/>
      <c r="CX149" s="136"/>
      <c r="CY149" s="136"/>
      <c r="CZ149" s="134"/>
      <c r="DA149" s="135"/>
      <c r="DC149" s="83"/>
      <c r="DD149" s="83"/>
      <c r="DE149" s="83"/>
      <c r="DF149" s="83"/>
      <c r="DG149" s="83"/>
      <c r="DH149" s="83"/>
      <c r="DI149" s="83"/>
      <c r="DJ149" s="83"/>
      <c r="DK149" s="83"/>
      <c r="DL149" s="83"/>
      <c r="DM149" s="83"/>
      <c r="DN149" s="83"/>
      <c r="DO149" s="83"/>
      <c r="DP149" s="83"/>
      <c r="DQ149" s="83"/>
      <c r="DR149" s="83"/>
      <c r="DS149" s="83"/>
      <c r="DT149" s="83"/>
      <c r="DU149" s="83"/>
      <c r="DV149" s="83"/>
      <c r="DW149" s="83"/>
      <c r="DX149" s="83"/>
      <c r="DY149" s="83"/>
      <c r="DZ149" s="83"/>
      <c r="EA149" s="83"/>
      <c r="EB149" s="83"/>
      <c r="EC149" s="83"/>
      <c r="ED149" s="83"/>
      <c r="EE149" s="83"/>
      <c r="EF149" s="83"/>
      <c r="EG149" s="83"/>
      <c r="EH149" s="83"/>
      <c r="EI149" s="83"/>
      <c r="EK149" s="121"/>
      <c r="EL149" s="121"/>
      <c r="EM149" s="121"/>
      <c r="EN149" s="121"/>
      <c r="EO149" s="121"/>
      <c r="EP149" s="121"/>
      <c r="EQ149" s="121"/>
      <c r="ER149" s="121"/>
      <c r="ES149" s="121"/>
      <c r="ET149" s="121"/>
      <c r="EU149" s="121"/>
      <c r="EV149" s="121"/>
      <c r="EW149" s="121"/>
      <c r="EX149" s="121"/>
      <c r="EY149" s="121"/>
      <c r="EZ149" s="121"/>
      <c r="FA149" s="121"/>
      <c r="FB149" s="121"/>
      <c r="FC149" s="121"/>
      <c r="FD149" s="121"/>
      <c r="FE149" s="121"/>
      <c r="FF149" s="121"/>
      <c r="FG149" s="121"/>
      <c r="FH149" s="121"/>
      <c r="FI149" s="121"/>
      <c r="FJ149" s="121"/>
      <c r="FK149" s="121"/>
    </row>
    <row r="150" spans="1:105" s="20" customFormat="1" ht="15" customHeight="1" hidden="1">
      <c r="A150" s="32"/>
      <c r="B150" s="122" t="s">
        <v>132</v>
      </c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122"/>
      <c r="BJ150" s="122"/>
      <c r="BK150" s="122"/>
      <c r="BL150" s="123"/>
      <c r="BM150" s="124" t="s">
        <v>133</v>
      </c>
      <c r="BN150" s="125"/>
      <c r="BO150" s="125"/>
      <c r="BP150" s="125"/>
      <c r="BQ150" s="125"/>
      <c r="BR150" s="125"/>
      <c r="BS150" s="126"/>
      <c r="BT150" s="127"/>
      <c r="BU150" s="128"/>
      <c r="BV150" s="129">
        <f>BV149-BV148</f>
        <v>1221</v>
      </c>
      <c r="BW150" s="129"/>
      <c r="BX150" s="129"/>
      <c r="BY150" s="129"/>
      <c r="BZ150" s="129"/>
      <c r="CA150" s="129"/>
      <c r="CB150" s="129"/>
      <c r="CC150" s="129"/>
      <c r="CD150" s="129"/>
      <c r="CE150" s="129"/>
      <c r="CF150" s="129"/>
      <c r="CG150" s="129"/>
      <c r="CH150" s="129"/>
      <c r="CI150" s="130"/>
      <c r="CJ150" s="131"/>
      <c r="CK150" s="132"/>
      <c r="CL150" s="133"/>
      <c r="CM150" s="129">
        <f>CM149-CM148</f>
        <v>1847.2033898305085</v>
      </c>
      <c r="CN150" s="129"/>
      <c r="CO150" s="129"/>
      <c r="CP150" s="129"/>
      <c r="CQ150" s="129"/>
      <c r="CR150" s="129"/>
      <c r="CS150" s="129"/>
      <c r="CT150" s="129"/>
      <c r="CU150" s="129"/>
      <c r="CV150" s="129"/>
      <c r="CW150" s="129"/>
      <c r="CX150" s="129"/>
      <c r="CY150" s="129"/>
      <c r="CZ150" s="134"/>
      <c r="DA150" s="135"/>
    </row>
    <row r="151" ht="12.75" hidden="1"/>
  </sheetData>
  <sheetProtection/>
  <mergeCells count="624">
    <mergeCell ref="L1:BR1"/>
    <mergeCell ref="A3:CF3"/>
    <mergeCell ref="AD4:AW4"/>
    <mergeCell ref="AX4:BA4"/>
    <mergeCell ref="BB4:BE4"/>
    <mergeCell ref="CG4:CZ4"/>
    <mergeCell ref="CG5:CZ5"/>
    <mergeCell ref="CG6:CL6"/>
    <mergeCell ref="CM6:CT6"/>
    <mergeCell ref="CU6:CZ6"/>
    <mergeCell ref="N7:BU7"/>
    <mergeCell ref="CG7:CZ7"/>
    <mergeCell ref="CG8:CZ8"/>
    <mergeCell ref="A9:S9"/>
    <mergeCell ref="T9:BU9"/>
    <mergeCell ref="CG9:CZ9"/>
    <mergeCell ref="A10:BA10"/>
    <mergeCell ref="CG10:CP11"/>
    <mergeCell ref="CQ10:CZ11"/>
    <mergeCell ref="A11:BM11"/>
    <mergeCell ref="CG12:CZ12"/>
    <mergeCell ref="A14:BL16"/>
    <mergeCell ref="BM14:BS16"/>
    <mergeCell ref="BY14:CH14"/>
    <mergeCell ref="CP14:CY14"/>
    <mergeCell ref="BW15:BZ15"/>
    <mergeCell ref="CA15:CC15"/>
    <mergeCell ref="CN15:CQ15"/>
    <mergeCell ref="CR15:CT15"/>
    <mergeCell ref="B17:BL17"/>
    <mergeCell ref="BM17:BS18"/>
    <mergeCell ref="BT17:CJ18"/>
    <mergeCell ref="CK17:DA18"/>
    <mergeCell ref="B18:BL18"/>
    <mergeCell ref="B19:BL19"/>
    <mergeCell ref="BM19:BS20"/>
    <mergeCell ref="BT19:CJ20"/>
    <mergeCell ref="CK19:DA20"/>
    <mergeCell ref="B20:BL20"/>
    <mergeCell ref="B21:BL21"/>
    <mergeCell ref="BM21:BS21"/>
    <mergeCell ref="BT21:CJ21"/>
    <mergeCell ref="CK21:DA21"/>
    <mergeCell ref="B22:BL22"/>
    <mergeCell ref="BM22:BS22"/>
    <mergeCell ref="BT22:CJ22"/>
    <mergeCell ref="CK22:DA22"/>
    <mergeCell ref="B23:BL23"/>
    <mergeCell ref="BM23:BS23"/>
    <mergeCell ref="BT23:CJ23"/>
    <mergeCell ref="CK23:DA23"/>
    <mergeCell ref="B24:BL24"/>
    <mergeCell ref="BM24:BS24"/>
    <mergeCell ref="BT24:BU24"/>
    <mergeCell ref="BV24:CH24"/>
    <mergeCell ref="CI24:CJ24"/>
    <mergeCell ref="CK24:CL24"/>
    <mergeCell ref="CM24:CY24"/>
    <mergeCell ref="CZ24:DA24"/>
    <mergeCell ref="B25:BL25"/>
    <mergeCell ref="BM25:BS26"/>
    <mergeCell ref="BT25:BU26"/>
    <mergeCell ref="BV25:CH26"/>
    <mergeCell ref="CI25:CJ26"/>
    <mergeCell ref="CK25:CL26"/>
    <mergeCell ref="CM25:CY26"/>
    <mergeCell ref="CZ25:DA26"/>
    <mergeCell ref="B26:BL26"/>
    <mergeCell ref="B27:BL27"/>
    <mergeCell ref="BM27:BS27"/>
    <mergeCell ref="BT27:BU27"/>
    <mergeCell ref="BV27:CH27"/>
    <mergeCell ref="CI27:CJ27"/>
    <mergeCell ref="CK27:CL27"/>
    <mergeCell ref="CM27:CY27"/>
    <mergeCell ref="CZ27:DA27"/>
    <mergeCell ref="B28:BL28"/>
    <mergeCell ref="BM28:BS28"/>
    <mergeCell ref="BT28:BU28"/>
    <mergeCell ref="BV28:CH28"/>
    <mergeCell ref="CI28:CJ28"/>
    <mergeCell ref="CK28:CL28"/>
    <mergeCell ref="CM28:CY28"/>
    <mergeCell ref="CK30:CL30"/>
    <mergeCell ref="CZ28:DA28"/>
    <mergeCell ref="B29:BL29"/>
    <mergeCell ref="BM29:BS29"/>
    <mergeCell ref="BT29:BU29"/>
    <mergeCell ref="BV29:CH29"/>
    <mergeCell ref="CI29:CJ29"/>
    <mergeCell ref="CK29:CL29"/>
    <mergeCell ref="CM29:CY29"/>
    <mergeCell ref="CZ29:DA29"/>
    <mergeCell ref="CM30:CY30"/>
    <mergeCell ref="CZ30:DA30"/>
    <mergeCell ref="B31:BL31"/>
    <mergeCell ref="BM31:BS31"/>
    <mergeCell ref="CK31:DA31"/>
    <mergeCell ref="B30:BL30"/>
    <mergeCell ref="BM30:BS30"/>
    <mergeCell ref="BT30:BU30"/>
    <mergeCell ref="BV30:CH30"/>
    <mergeCell ref="CI30:CJ30"/>
    <mergeCell ref="A35:BL37"/>
    <mergeCell ref="BM35:BS37"/>
    <mergeCell ref="BY35:CH35"/>
    <mergeCell ref="CP35:CY35"/>
    <mergeCell ref="BW36:BZ36"/>
    <mergeCell ref="CA36:CC36"/>
    <mergeCell ref="CN36:CQ36"/>
    <mergeCell ref="CR36:CT36"/>
    <mergeCell ref="B38:BL38"/>
    <mergeCell ref="BM38:BS39"/>
    <mergeCell ref="BT38:CJ39"/>
    <mergeCell ref="CK38:DA39"/>
    <mergeCell ref="B39:BL39"/>
    <mergeCell ref="B40:BL40"/>
    <mergeCell ref="BM40:BS41"/>
    <mergeCell ref="BT40:CJ41"/>
    <mergeCell ref="CK40:DA41"/>
    <mergeCell ref="B41:BL41"/>
    <mergeCell ref="B42:BL42"/>
    <mergeCell ref="BM42:BS42"/>
    <mergeCell ref="BT42:CJ42"/>
    <mergeCell ref="CK42:DA42"/>
    <mergeCell ref="B43:BL43"/>
    <mergeCell ref="BM43:BS43"/>
    <mergeCell ref="BT43:CJ43"/>
    <mergeCell ref="CK43:DA43"/>
    <mergeCell ref="DF43:EH43"/>
    <mergeCell ref="B44:BL44"/>
    <mergeCell ref="BM44:BS44"/>
    <mergeCell ref="BT44:CJ44"/>
    <mergeCell ref="CK44:DA44"/>
    <mergeCell ref="B45:BL45"/>
    <mergeCell ref="BM45:BS45"/>
    <mergeCell ref="BT45:CJ45"/>
    <mergeCell ref="CK45:DA45"/>
    <mergeCell ref="B46:BL46"/>
    <mergeCell ref="BM46:BS46"/>
    <mergeCell ref="BT46:BU46"/>
    <mergeCell ref="BV46:CH46"/>
    <mergeCell ref="CI46:CJ46"/>
    <mergeCell ref="CK46:CL46"/>
    <mergeCell ref="CM46:CY46"/>
    <mergeCell ref="CZ46:DA46"/>
    <mergeCell ref="B47:BL47"/>
    <mergeCell ref="BM47:BS48"/>
    <mergeCell ref="BT47:BU48"/>
    <mergeCell ref="BV47:CH48"/>
    <mergeCell ref="CI47:CJ48"/>
    <mergeCell ref="CK47:CL48"/>
    <mergeCell ref="CM47:CY48"/>
    <mergeCell ref="CZ47:DA48"/>
    <mergeCell ref="B48:BL48"/>
    <mergeCell ref="B49:BL49"/>
    <mergeCell ref="BM49:BS49"/>
    <mergeCell ref="BT49:BU49"/>
    <mergeCell ref="BV49:CH49"/>
    <mergeCell ref="CI49:CJ49"/>
    <mergeCell ref="CK49:CL49"/>
    <mergeCell ref="CM49:CY49"/>
    <mergeCell ref="CZ49:DA49"/>
    <mergeCell ref="B50:BL50"/>
    <mergeCell ref="BM50:BS50"/>
    <mergeCell ref="BT50:BU50"/>
    <mergeCell ref="BV50:CH50"/>
    <mergeCell ref="CI50:CJ50"/>
    <mergeCell ref="CK50:CL50"/>
    <mergeCell ref="CM50:CY50"/>
    <mergeCell ref="CZ50:DA50"/>
    <mergeCell ref="B51:BL51"/>
    <mergeCell ref="BM51:BS51"/>
    <mergeCell ref="BT51:BU51"/>
    <mergeCell ref="BV51:CH51"/>
    <mergeCell ref="CI51:CJ51"/>
    <mergeCell ref="CK51:CL51"/>
    <mergeCell ref="CM51:CY51"/>
    <mergeCell ref="CZ51:DA51"/>
    <mergeCell ref="CM52:CY52"/>
    <mergeCell ref="CZ52:DA52"/>
    <mergeCell ref="B53:BL53"/>
    <mergeCell ref="BM53:BS53"/>
    <mergeCell ref="B52:BL52"/>
    <mergeCell ref="BM52:BS52"/>
    <mergeCell ref="BT52:BU52"/>
    <mergeCell ref="BV52:CH52"/>
    <mergeCell ref="CI52:CJ52"/>
    <mergeCell ref="CK52:CL52"/>
    <mergeCell ref="B54:BL54"/>
    <mergeCell ref="BM54:BS55"/>
    <mergeCell ref="BT54:CJ55"/>
    <mergeCell ref="CK54:DA55"/>
    <mergeCell ref="B55:BL55"/>
    <mergeCell ref="B56:BL56"/>
    <mergeCell ref="BM56:BS57"/>
    <mergeCell ref="BT56:CJ57"/>
    <mergeCell ref="CK56:DA57"/>
    <mergeCell ref="B57:BL57"/>
    <mergeCell ref="B58:BL58"/>
    <mergeCell ref="BM58:BS58"/>
    <mergeCell ref="BT58:CJ58"/>
    <mergeCell ref="CK58:DA58"/>
    <mergeCell ref="B59:BL59"/>
    <mergeCell ref="BM59:BS59"/>
    <mergeCell ref="BT59:CJ59"/>
    <mergeCell ref="CK59:DA59"/>
    <mergeCell ref="B60:BL60"/>
    <mergeCell ref="BM60:BS60"/>
    <mergeCell ref="BT60:CJ60"/>
    <mergeCell ref="CK60:DA60"/>
    <mergeCell ref="B61:BL61"/>
    <mergeCell ref="BM61:BS61"/>
    <mergeCell ref="BT61:CJ61"/>
    <mergeCell ref="CK61:DA61"/>
    <mergeCell ref="A65:BL67"/>
    <mergeCell ref="BM65:BS67"/>
    <mergeCell ref="BY65:CH65"/>
    <mergeCell ref="CP65:CY65"/>
    <mergeCell ref="BW66:BZ66"/>
    <mergeCell ref="CA66:CC66"/>
    <mergeCell ref="CN66:CQ66"/>
    <mergeCell ref="CR66:CT66"/>
    <mergeCell ref="B68:BL68"/>
    <mergeCell ref="BM68:BS68"/>
    <mergeCell ref="BT68:BU68"/>
    <mergeCell ref="BV68:CH68"/>
    <mergeCell ref="CI68:CJ68"/>
    <mergeCell ref="CK68:CL68"/>
    <mergeCell ref="CM68:CY68"/>
    <mergeCell ref="CZ68:DA68"/>
    <mergeCell ref="B69:BL69"/>
    <mergeCell ref="BM69:BS70"/>
    <mergeCell ref="BT69:BU70"/>
    <mergeCell ref="BV69:CH70"/>
    <mergeCell ref="CI69:CJ70"/>
    <mergeCell ref="CK69:CL70"/>
    <mergeCell ref="CM69:CY70"/>
    <mergeCell ref="CZ69:DA70"/>
    <mergeCell ref="CK72:CL72"/>
    <mergeCell ref="CM72:CY72"/>
    <mergeCell ref="B70:BL70"/>
    <mergeCell ref="B71:BL71"/>
    <mergeCell ref="BM71:BS71"/>
    <mergeCell ref="BT71:BU71"/>
    <mergeCell ref="BV71:CH71"/>
    <mergeCell ref="CI71:CJ71"/>
    <mergeCell ref="CM73:CY73"/>
    <mergeCell ref="CZ73:DA73"/>
    <mergeCell ref="CK71:CL71"/>
    <mergeCell ref="CM71:CY71"/>
    <mergeCell ref="CZ71:DA71"/>
    <mergeCell ref="B72:BL72"/>
    <mergeCell ref="BM72:BS72"/>
    <mergeCell ref="BT72:BU72"/>
    <mergeCell ref="BV72:CH72"/>
    <mergeCell ref="CI72:CJ72"/>
    <mergeCell ref="B73:BL73"/>
    <mergeCell ref="BM73:BS73"/>
    <mergeCell ref="BT73:BU73"/>
    <mergeCell ref="BV73:CH73"/>
    <mergeCell ref="CI73:CJ73"/>
    <mergeCell ref="CK73:CL73"/>
    <mergeCell ref="B74:BL74"/>
    <mergeCell ref="BM74:BS74"/>
    <mergeCell ref="BT74:CJ74"/>
    <mergeCell ref="B75:BL75"/>
    <mergeCell ref="BM75:BS75"/>
    <mergeCell ref="BT75:BU75"/>
    <mergeCell ref="BV75:CH75"/>
    <mergeCell ref="CI75:CJ75"/>
    <mergeCell ref="B76:BL76"/>
    <mergeCell ref="BM76:BS76"/>
    <mergeCell ref="BT76:CJ76"/>
    <mergeCell ref="CK76:DA76"/>
    <mergeCell ref="B77:BL77"/>
    <mergeCell ref="BM77:BS77"/>
    <mergeCell ref="BT77:CJ77"/>
    <mergeCell ref="CK77:DA77"/>
    <mergeCell ref="B78:BL78"/>
    <mergeCell ref="BM78:BS78"/>
    <mergeCell ref="BT78:CJ78"/>
    <mergeCell ref="CK78:DA78"/>
    <mergeCell ref="O82:AC82"/>
    <mergeCell ref="AE82:AZ82"/>
    <mergeCell ref="BP82:CD82"/>
    <mergeCell ref="CF82:DA82"/>
    <mergeCell ref="A81:AZ81"/>
    <mergeCell ref="BF82:BO82"/>
    <mergeCell ref="O83:AC83"/>
    <mergeCell ref="AE83:AZ83"/>
    <mergeCell ref="BP83:CD83"/>
    <mergeCell ref="CF83:DA83"/>
    <mergeCell ref="B85:C85"/>
    <mergeCell ref="D85:G85"/>
    <mergeCell ref="H85:I85"/>
    <mergeCell ref="J85:Z85"/>
    <mergeCell ref="AA85:AD85"/>
    <mergeCell ref="AE85:AG85"/>
    <mergeCell ref="B92:BL92"/>
    <mergeCell ref="BM92:BS92"/>
    <mergeCell ref="BT92:BU92"/>
    <mergeCell ref="BV92:CH92"/>
    <mergeCell ref="CI92:CJ92"/>
    <mergeCell ref="CK92:CL92"/>
    <mergeCell ref="CM92:CY92"/>
    <mergeCell ref="CZ92:DA92"/>
    <mergeCell ref="B93:BL93"/>
    <mergeCell ref="BM93:BS93"/>
    <mergeCell ref="BT93:BU93"/>
    <mergeCell ref="BV93:CH93"/>
    <mergeCell ref="CI93:CJ93"/>
    <mergeCell ref="CK93:CL93"/>
    <mergeCell ref="CM93:CY93"/>
    <mergeCell ref="CZ93:DA93"/>
    <mergeCell ref="B94:BL94"/>
    <mergeCell ref="BM94:BS94"/>
    <mergeCell ref="BT94:BU94"/>
    <mergeCell ref="BV94:CH94"/>
    <mergeCell ref="CI94:CJ94"/>
    <mergeCell ref="CK94:CL94"/>
    <mergeCell ref="CM94:CY94"/>
    <mergeCell ref="CZ94:DA94"/>
    <mergeCell ref="B95:BL95"/>
    <mergeCell ref="BM95:BS95"/>
    <mergeCell ref="BT95:BU95"/>
    <mergeCell ref="BV95:CH95"/>
    <mergeCell ref="CI95:CJ95"/>
    <mergeCell ref="CK95:CL95"/>
    <mergeCell ref="CM95:CY95"/>
    <mergeCell ref="CZ95:DA95"/>
    <mergeCell ref="B96:BL96"/>
    <mergeCell ref="BM96:BS96"/>
    <mergeCell ref="BT96:BU96"/>
    <mergeCell ref="BV96:CH96"/>
    <mergeCell ref="CI96:CJ96"/>
    <mergeCell ref="CK96:CL96"/>
    <mergeCell ref="CM96:CY96"/>
    <mergeCell ref="CZ96:DA96"/>
    <mergeCell ref="B97:BL97"/>
    <mergeCell ref="BM97:BS97"/>
    <mergeCell ref="BT97:BU97"/>
    <mergeCell ref="BV97:CH97"/>
    <mergeCell ref="CI97:CJ97"/>
    <mergeCell ref="CK97:CL97"/>
    <mergeCell ref="CM97:CY97"/>
    <mergeCell ref="CZ97:DA97"/>
    <mergeCell ref="B99:BL99"/>
    <mergeCell ref="BM99:BS99"/>
    <mergeCell ref="BT99:CJ99"/>
    <mergeCell ref="CK99:DA99"/>
    <mergeCell ref="B100:BL100"/>
    <mergeCell ref="BT100:CJ100"/>
    <mergeCell ref="CK100:DA100"/>
    <mergeCell ref="B101:BL101"/>
    <mergeCell ref="BT101:CJ101"/>
    <mergeCell ref="CK101:DA101"/>
    <mergeCell ref="B102:BL102"/>
    <mergeCell ref="BT102:CJ102"/>
    <mergeCell ref="CK102:DA102"/>
    <mergeCell ref="B103:BL103"/>
    <mergeCell ref="BM103:BS103"/>
    <mergeCell ref="BT103:CJ103"/>
    <mergeCell ref="CK103:DA103"/>
    <mergeCell ref="B104:BL104"/>
    <mergeCell ref="BM104:BS104"/>
    <mergeCell ref="BT104:CJ104"/>
    <mergeCell ref="CK104:DA104"/>
    <mergeCell ref="B105:BL105"/>
    <mergeCell ref="BM105:BS105"/>
    <mergeCell ref="BT105:CJ105"/>
    <mergeCell ref="CK105:DA105"/>
    <mergeCell ref="B106:BL106"/>
    <mergeCell ref="BM106:BS106"/>
    <mergeCell ref="BT106:CJ106"/>
    <mergeCell ref="CK106:DA106"/>
    <mergeCell ref="B107:BL107"/>
    <mergeCell ref="BM107:BS107"/>
    <mergeCell ref="BT107:CJ107"/>
    <mergeCell ref="CK107:DA107"/>
    <mergeCell ref="B109:BL109"/>
    <mergeCell ref="BM109:BS109"/>
    <mergeCell ref="BT109:CJ109"/>
    <mergeCell ref="CK109:DA109"/>
    <mergeCell ref="B110:BL110"/>
    <mergeCell ref="BM110:BS110"/>
    <mergeCell ref="BT110:CJ110"/>
    <mergeCell ref="CK110:DA110"/>
    <mergeCell ref="B111:BL111"/>
    <mergeCell ref="BM111:BS111"/>
    <mergeCell ref="BT111:CJ111"/>
    <mergeCell ref="CK111:DA111"/>
    <mergeCell ref="B112:BL112"/>
    <mergeCell ref="BM112:BS112"/>
    <mergeCell ref="BT112:CJ112"/>
    <mergeCell ref="CK112:DA112"/>
    <mergeCell ref="B113:BL113"/>
    <mergeCell ref="BM113:BS113"/>
    <mergeCell ref="BT113:CJ113"/>
    <mergeCell ref="CK113:DA113"/>
    <mergeCell ref="B114:BL114"/>
    <mergeCell ref="BM114:BS114"/>
    <mergeCell ref="BT114:CJ114"/>
    <mergeCell ref="CK114:DA114"/>
    <mergeCell ref="B115:BL115"/>
    <mergeCell ref="BM115:BS115"/>
    <mergeCell ref="BT115:CJ115"/>
    <mergeCell ref="CK115:DA115"/>
    <mergeCell ref="B116:BL116"/>
    <mergeCell ref="BM116:BS116"/>
    <mergeCell ref="BT116:CJ116"/>
    <mergeCell ref="CK116:DA116"/>
    <mergeCell ref="B117:BL117"/>
    <mergeCell ref="BM117:BS117"/>
    <mergeCell ref="BT117:CJ117"/>
    <mergeCell ref="CK117:DA117"/>
    <mergeCell ref="B118:BL118"/>
    <mergeCell ref="BM118:BS118"/>
    <mergeCell ref="BT118:CJ118"/>
    <mergeCell ref="CK118:DA118"/>
    <mergeCell ref="B119:BL119"/>
    <mergeCell ref="BM119:BS119"/>
    <mergeCell ref="BT119:CJ119"/>
    <mergeCell ref="CK119:DA119"/>
    <mergeCell ref="B120:BL120"/>
    <mergeCell ref="BM120:BS120"/>
    <mergeCell ref="BT120:CJ120"/>
    <mergeCell ref="CK120:DA120"/>
    <mergeCell ref="B121:BL121"/>
    <mergeCell ref="BM121:BS121"/>
    <mergeCell ref="BT121:CJ121"/>
    <mergeCell ref="CK121:DA121"/>
    <mergeCell ref="B123:BL123"/>
    <mergeCell ref="BM123:BS123"/>
    <mergeCell ref="BT123:CJ123"/>
    <mergeCell ref="CK123:DA123"/>
    <mergeCell ref="B124:BL124"/>
    <mergeCell ref="BM124:BS124"/>
    <mergeCell ref="BT124:CJ124"/>
    <mergeCell ref="CK124:DA124"/>
    <mergeCell ref="B127:BL127"/>
    <mergeCell ref="BM127:BS127"/>
    <mergeCell ref="BT127:CJ127"/>
    <mergeCell ref="CK127:DA127"/>
    <mergeCell ref="B128:BL128"/>
    <mergeCell ref="BM128:BS128"/>
    <mergeCell ref="BT128:CJ128"/>
    <mergeCell ref="CK128:DA128"/>
    <mergeCell ref="B129:BL129"/>
    <mergeCell ref="BM129:BS129"/>
    <mergeCell ref="BT129:CJ129"/>
    <mergeCell ref="CK129:DA129"/>
    <mergeCell ref="B130:BL130"/>
    <mergeCell ref="BM130:BS130"/>
    <mergeCell ref="BT130:CJ130"/>
    <mergeCell ref="CK130:DA130"/>
    <mergeCell ref="B131:BL131"/>
    <mergeCell ref="BM131:BS131"/>
    <mergeCell ref="BT131:CJ131"/>
    <mergeCell ref="CK131:DA131"/>
    <mergeCell ref="B132:BL132"/>
    <mergeCell ref="BM132:BS132"/>
    <mergeCell ref="BT132:CJ132"/>
    <mergeCell ref="CK132:DA132"/>
    <mergeCell ref="B133:BL133"/>
    <mergeCell ref="BM133:BS133"/>
    <mergeCell ref="BT133:BU133"/>
    <mergeCell ref="BV133:CH133"/>
    <mergeCell ref="CI133:CJ133"/>
    <mergeCell ref="CK133:CL133"/>
    <mergeCell ref="CM133:CY133"/>
    <mergeCell ref="CZ133:DA133"/>
    <mergeCell ref="B134:BL134"/>
    <mergeCell ref="BM134:BS134"/>
    <mergeCell ref="BT134:BU134"/>
    <mergeCell ref="BV134:CH134"/>
    <mergeCell ref="CI134:CJ134"/>
    <mergeCell ref="CK134:CL134"/>
    <mergeCell ref="CM134:CY134"/>
    <mergeCell ref="CZ134:DA134"/>
    <mergeCell ref="B135:BL135"/>
    <mergeCell ref="BM135:BS135"/>
    <mergeCell ref="BT135:BU135"/>
    <mergeCell ref="BV135:CH135"/>
    <mergeCell ref="CI135:CJ135"/>
    <mergeCell ref="CK135:CL135"/>
    <mergeCell ref="CM135:CY135"/>
    <mergeCell ref="CZ135:DA135"/>
    <mergeCell ref="B136:BL136"/>
    <mergeCell ref="BM136:BS136"/>
    <mergeCell ref="BT136:BU136"/>
    <mergeCell ref="BV136:CH136"/>
    <mergeCell ref="CI136:CJ136"/>
    <mergeCell ref="CK136:CL136"/>
    <mergeCell ref="CM136:CY136"/>
    <mergeCell ref="CZ136:DA136"/>
    <mergeCell ref="B137:BL137"/>
    <mergeCell ref="BM137:BS137"/>
    <mergeCell ref="BT137:BU137"/>
    <mergeCell ref="BV137:CH137"/>
    <mergeCell ref="CI137:CJ137"/>
    <mergeCell ref="CK137:CL137"/>
    <mergeCell ref="CM137:CY137"/>
    <mergeCell ref="CZ137:DA137"/>
    <mergeCell ref="B138:BL138"/>
    <mergeCell ref="BM138:BS138"/>
    <mergeCell ref="BT138:BU138"/>
    <mergeCell ref="BV138:CH138"/>
    <mergeCell ref="CI138:CJ138"/>
    <mergeCell ref="CK138:CL138"/>
    <mergeCell ref="CM138:CY138"/>
    <mergeCell ref="CZ138:DA138"/>
    <mergeCell ref="B139:BL139"/>
    <mergeCell ref="BM139:BS139"/>
    <mergeCell ref="BT139:BU139"/>
    <mergeCell ref="BV139:CH139"/>
    <mergeCell ref="CI139:CJ139"/>
    <mergeCell ref="CK139:CL139"/>
    <mergeCell ref="CM139:CY139"/>
    <mergeCell ref="CZ139:DA139"/>
    <mergeCell ref="B140:BL140"/>
    <mergeCell ref="BM140:BS140"/>
    <mergeCell ref="BT140:BU140"/>
    <mergeCell ref="BV140:CH140"/>
    <mergeCell ref="CI140:CJ140"/>
    <mergeCell ref="CK140:CL140"/>
    <mergeCell ref="CM140:CY140"/>
    <mergeCell ref="CZ140:DA140"/>
    <mergeCell ref="B141:BL141"/>
    <mergeCell ref="BM141:BS141"/>
    <mergeCell ref="BT141:BU141"/>
    <mergeCell ref="BV141:CH141"/>
    <mergeCell ref="CI141:CJ141"/>
    <mergeCell ref="CK141:CL141"/>
    <mergeCell ref="CM141:CY141"/>
    <mergeCell ref="CZ141:DA141"/>
    <mergeCell ref="B142:BL142"/>
    <mergeCell ref="BM142:BS142"/>
    <mergeCell ref="BT142:BU142"/>
    <mergeCell ref="BV142:CH142"/>
    <mergeCell ref="CI142:CJ142"/>
    <mergeCell ref="CK142:CL142"/>
    <mergeCell ref="CM142:CY142"/>
    <mergeCell ref="CZ142:DA142"/>
    <mergeCell ref="CK144:CL144"/>
    <mergeCell ref="CM144:CY144"/>
    <mergeCell ref="CZ144:DA144"/>
    <mergeCell ref="B143:BL143"/>
    <mergeCell ref="BM143:BS143"/>
    <mergeCell ref="BT143:BU143"/>
    <mergeCell ref="BV143:CH143"/>
    <mergeCell ref="CI143:CJ143"/>
    <mergeCell ref="CK143:CL143"/>
    <mergeCell ref="CK145:CL145"/>
    <mergeCell ref="CM146:CY146"/>
    <mergeCell ref="CZ145:DA145"/>
    <mergeCell ref="CM143:CY143"/>
    <mergeCell ref="CZ143:DA143"/>
    <mergeCell ref="B144:BL144"/>
    <mergeCell ref="BM144:BS144"/>
    <mergeCell ref="BT144:BU144"/>
    <mergeCell ref="BV144:CH144"/>
    <mergeCell ref="CI144:CJ144"/>
    <mergeCell ref="BT146:BU146"/>
    <mergeCell ref="BV146:CH146"/>
    <mergeCell ref="CI146:CJ146"/>
    <mergeCell ref="CK146:CL146"/>
    <mergeCell ref="EK144:FK144"/>
    <mergeCell ref="B146:BL146"/>
    <mergeCell ref="BM145:BS145"/>
    <mergeCell ref="BT145:BU145"/>
    <mergeCell ref="BV145:CH145"/>
    <mergeCell ref="CI145:CJ145"/>
    <mergeCell ref="CZ146:DA146"/>
    <mergeCell ref="B147:BL147"/>
    <mergeCell ref="BM147:BS147"/>
    <mergeCell ref="BT147:BU147"/>
    <mergeCell ref="BV147:CH147"/>
    <mergeCell ref="CI147:CJ147"/>
    <mergeCell ref="CK147:CL147"/>
    <mergeCell ref="CM147:CY147"/>
    <mergeCell ref="CZ147:DA147"/>
    <mergeCell ref="BM146:BS146"/>
    <mergeCell ref="B148:BL148"/>
    <mergeCell ref="BM148:BS148"/>
    <mergeCell ref="BT148:BU148"/>
    <mergeCell ref="BV148:CH148"/>
    <mergeCell ref="CI148:CJ148"/>
    <mergeCell ref="CK148:CL148"/>
    <mergeCell ref="CM148:CY148"/>
    <mergeCell ref="CZ148:DA148"/>
    <mergeCell ref="B149:BL149"/>
    <mergeCell ref="BM149:BS149"/>
    <mergeCell ref="BT149:BU149"/>
    <mergeCell ref="BV149:CH149"/>
    <mergeCell ref="CI149:CJ149"/>
    <mergeCell ref="CK149:CL149"/>
    <mergeCell ref="CM149:CY149"/>
    <mergeCell ref="CZ149:DA149"/>
    <mergeCell ref="EK149:FK149"/>
    <mergeCell ref="B150:BL150"/>
    <mergeCell ref="BM150:BS150"/>
    <mergeCell ref="BT150:BU150"/>
    <mergeCell ref="BV150:CH150"/>
    <mergeCell ref="CI150:CJ150"/>
    <mergeCell ref="CK150:CL150"/>
    <mergeCell ref="CM150:CY150"/>
    <mergeCell ref="CZ150:DA150"/>
    <mergeCell ref="BT31:BU31"/>
    <mergeCell ref="BV31:CH31"/>
    <mergeCell ref="CI31:CJ31"/>
    <mergeCell ref="BT53:BU53"/>
    <mergeCell ref="BV53:CH53"/>
    <mergeCell ref="CI53:CJ53"/>
    <mergeCell ref="CK75:CL75"/>
    <mergeCell ref="CM75:CY75"/>
    <mergeCell ref="CZ75:DA75"/>
    <mergeCell ref="CK53:CL53"/>
    <mergeCell ref="CM53:CY53"/>
    <mergeCell ref="CZ53:DA53"/>
    <mergeCell ref="CK74:CL74"/>
    <mergeCell ref="CM74:CY74"/>
    <mergeCell ref="CZ74:DA74"/>
    <mergeCell ref="CZ72:DA7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0" r:id="rId1"/>
  <rowBreaks count="2" manualBreakCount="2">
    <brk id="32" max="104" man="1"/>
    <brk id="62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Виталий Бажан</cp:lastModifiedBy>
  <cp:lastPrinted>2013-02-28T06:55:33Z</cp:lastPrinted>
  <dcterms:created xsi:type="dcterms:W3CDTF">2004-02-03T14:46:59Z</dcterms:created>
  <dcterms:modified xsi:type="dcterms:W3CDTF">2013-03-06T10:26:31Z</dcterms:modified>
  <cp:category/>
  <cp:version/>
  <cp:contentType/>
  <cp:contentStatus/>
</cp:coreProperties>
</file>