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855" firstSheet="1" activeTab="1"/>
  </bookViews>
  <sheets>
    <sheet name=" ГКПЗ 2015" sheetId="2" state="hidden" r:id="rId1"/>
    <sheet name="ГКПЗ 2021" sheetId="1" r:id="rId2"/>
    <sheet name="Прием платежей" sheetId="3" state="hidden" r:id="rId3"/>
    <sheet name="Доставка квитанций " sheetId="4" state="hidden" r:id="rId4"/>
    <sheet name="Лист1"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2021'!#REF!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[18]Содержание2!ук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2021'!$A$1:$R$88</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[18]Содержание2!ук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1" l="1"/>
  <c r="K39" i="1" l="1"/>
  <c r="Q32" i="1" l="1"/>
  <c r="Q35" i="1" l="1"/>
  <c r="Q47" i="1" l="1"/>
  <c r="Q39" i="1"/>
  <c r="N13" i="1" l="1"/>
  <c r="K51" i="1"/>
  <c r="Q57" i="1"/>
  <c r="Q58" i="1" l="1"/>
  <c r="N14" i="1" s="1"/>
  <c r="N73" i="1"/>
  <c r="N75" i="1" l="1"/>
  <c r="K56" i="1"/>
  <c r="K57" i="1" l="1"/>
  <c r="K58" i="1" s="1"/>
  <c r="E38" i="4"/>
  <c r="E39" i="4"/>
  <c r="F38" i="4"/>
  <c r="F49" i="4"/>
  <c r="G38" i="4"/>
  <c r="G49" i="4"/>
  <c r="H38" i="4"/>
  <c r="H49" i="4"/>
  <c r="I38" i="4"/>
  <c r="I39" i="4"/>
  <c r="J38" i="4"/>
  <c r="J39" i="4"/>
  <c r="K38" i="4"/>
  <c r="K39" i="4"/>
  <c r="L38" i="4"/>
  <c r="L39" i="4"/>
  <c r="M38" i="4"/>
  <c r="N38" i="4"/>
  <c r="N39" i="4"/>
  <c r="O38" i="4"/>
  <c r="O39" i="4"/>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c r="N59" i="4"/>
  <c r="N70" i="4"/>
  <c r="M59" i="4"/>
  <c r="M70" i="4"/>
  <c r="L59" i="4"/>
  <c r="L70" i="4"/>
  <c r="K59" i="4"/>
  <c r="K70" i="4"/>
  <c r="J59" i="4"/>
  <c r="J70" i="4"/>
  <c r="I59" i="4"/>
  <c r="I70" i="4"/>
  <c r="H59" i="4"/>
  <c r="H70" i="4"/>
  <c r="G59" i="4"/>
  <c r="G70" i="4"/>
  <c r="F59" i="4"/>
  <c r="F70" i="4"/>
  <c r="E59" i="4"/>
  <c r="E70" i="4"/>
  <c r="O58" i="4"/>
  <c r="O69" i="4"/>
  <c r="N58" i="4"/>
  <c r="N69" i="4"/>
  <c r="M58" i="4"/>
  <c r="M69" i="4"/>
  <c r="L58" i="4"/>
  <c r="L69" i="4"/>
  <c r="K58" i="4"/>
  <c r="K69" i="4"/>
  <c r="J58" i="4"/>
  <c r="J69" i="4"/>
  <c r="I58" i="4"/>
  <c r="I69" i="4"/>
  <c r="H58" i="4"/>
  <c r="H69" i="4"/>
  <c r="G58" i="4"/>
  <c r="G69" i="4"/>
  <c r="F58" i="4"/>
  <c r="F69" i="4"/>
  <c r="E58" i="4"/>
  <c r="E69" i="4"/>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c r="N26" i="4"/>
  <c r="N30" i="4"/>
  <c r="M26" i="4"/>
  <c r="M30" i="4"/>
  <c r="L26" i="4"/>
  <c r="L30" i="4"/>
  <c r="K26" i="4"/>
  <c r="K30" i="4"/>
  <c r="J26" i="4"/>
  <c r="J30" i="4"/>
  <c r="I26" i="4"/>
  <c r="I30" i="4"/>
  <c r="H26" i="4"/>
  <c r="H30" i="4"/>
  <c r="G26" i="4"/>
  <c r="G30" i="4"/>
  <c r="F26" i="4"/>
  <c r="F30" i="4"/>
  <c r="E26" i="4"/>
  <c r="E30" i="4"/>
  <c r="D26" i="4"/>
  <c r="D30" i="4"/>
  <c r="O19" i="4"/>
  <c r="N19" i="4"/>
  <c r="M19" i="4"/>
  <c r="L19" i="4"/>
  <c r="K19" i="4"/>
  <c r="J19" i="4"/>
  <c r="I19" i="4"/>
  <c r="H19" i="4"/>
  <c r="G19" i="4"/>
  <c r="F19" i="4"/>
  <c r="E19" i="4"/>
  <c r="D19" i="4"/>
  <c r="P18" i="4"/>
  <c r="P17" i="4"/>
  <c r="P16" i="4"/>
  <c r="P15" i="4"/>
  <c r="E49" i="4"/>
  <c r="F39" i="4"/>
  <c r="G39" i="4"/>
  <c r="D72" i="4"/>
  <c r="P71" i="4"/>
  <c r="P38" i="4"/>
  <c r="P19" i="4"/>
  <c r="P27" i="4"/>
  <c r="P29" i="4"/>
  <c r="F50" i="4"/>
  <c r="J50" i="4"/>
  <c r="L50" i="4"/>
  <c r="N50" i="4"/>
  <c r="P47" i="4"/>
  <c r="P48" i="4"/>
  <c r="D49" i="4"/>
  <c r="D50" i="4"/>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c r="P30" i="4"/>
  <c r="D6" i="4"/>
  <c r="D10" i="4"/>
  <c r="P49" i="4"/>
  <c r="P50" i="4"/>
  <c r="E6" i="4"/>
  <c r="E10" i="4"/>
  <c r="Q10" i="4"/>
  <c r="Q11" i="4"/>
  <c r="R11" i="4"/>
  <c r="P61" i="4"/>
  <c r="K8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N12" i="1" l="1"/>
  <c r="P14" i="1" s="1"/>
  <c r="N71" i="1"/>
  <c r="N76" i="1"/>
</calcChain>
</file>

<file path=xl/sharedStrings.xml><?xml version="1.0" encoding="utf-8"?>
<sst xmlns="http://schemas.openxmlformats.org/spreadsheetml/2006/main" count="1250" uniqueCount="470">
  <si>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</si>
  <si>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</si>
  <si>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</si>
  <si>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</si>
  <si>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</si>
  <si>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</si>
  <si>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</si>
  <si>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</si>
  <si>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</si>
  <si>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</si>
  <si>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</si>
  <si>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</si>
  <si>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</si>
  <si>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</si>
  <si>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</si>
  <si>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</si>
  <si>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</si>
  <si>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</si>
  <si>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</si>
  <si>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</si>
  <si>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</si>
  <si>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</si>
  <si>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</si>
  <si>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</si>
  <si>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</si>
  <si>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</si>
  <si>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</si>
  <si>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</si>
  <si>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</si>
  <si>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</si>
  <si>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</si>
  <si>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</si>
  <si>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</si>
  <si>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</si>
  <si>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</si>
  <si>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</si>
  <si>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</si>
  <si>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</si>
  <si>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</si>
  <si>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</si>
  <si>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</si>
  <si>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</si>
  <si>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</si>
  <si>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</si>
  <si>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</si>
  <si>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</si>
  <si>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</si>
  <si>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</si>
  <si>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</si>
  <si>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</si>
  <si>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</si>
  <si>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</si>
  <si>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</si>
  <si>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</si>
  <si>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</si>
  <si>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</si>
  <si>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</si>
  <si>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</si>
  <si>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</si>
  <si>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</si>
  <si>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</si>
  <si>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</si>
  <si>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</si>
  <si>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</si>
  <si>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</si>
  <si>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</si>
  <si>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</si>
  <si>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</si>
  <si>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</si>
  <si>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</si>
  <si>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</si>
  <si>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</si>
  <si>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</si>
  <si>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</si>
  <si>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</si>
  <si>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</si>
  <si>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</si>
  <si>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</si>
  <si>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</si>
  <si>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</si>
  <si>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</si>
  <si>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</si>
  <si>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</si>
  <si>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</si>
  <si>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</si>
  <si>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</si>
  <si>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</si>
  <si>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</si>
  <si>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</si>
  <si>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</si>
  <si>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</si>
  <si>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</si>
  <si>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</si>
  <si>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</si>
  <si>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</si>
  <si>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</si>
  <si>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</si>
  <si>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</si>
  <si>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</si>
  <si>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</si>
  <si>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</si>
  <si>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</si>
  <si>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</si>
  <si>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</si>
  <si>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</si>
  <si>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</si>
  <si>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</si>
  <si>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</si>
  <si>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</si>
  <si>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</si>
  <si>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</si>
  <si>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</si>
  <si>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</si>
  <si>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</si>
  <si>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</si>
  <si>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</si>
  <si>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</si>
  <si>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</si>
  <si>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</si>
  <si>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</si>
  <si>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</si>
  <si>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</si>
  <si>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</si>
  <si>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</si>
  <si>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</si>
  <si>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</si>
  <si>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</si>
  <si>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</si>
  <si>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</si>
  <si>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</si>
  <si>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</si>
  <si>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</si>
  <si>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</si>
  <si>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</si>
  <si>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</si>
  <si>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</si>
  <si>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</si>
  <si>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</si>
  <si>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</si>
  <si>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</si>
  <si>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</si>
  <si>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</si>
  <si>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</si>
  <si>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</si>
  <si>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</si>
  <si>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</si>
  <si>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</si>
  <si>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</si>
  <si>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</si>
  <si>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</si>
  <si>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</si>
  <si>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</si>
  <si>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</si>
  <si>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</si>
  <si>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</si>
  <si>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</si>
  <si>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</si>
  <si>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</si>
  <si>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</si>
  <si>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</si>
  <si>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</si>
  <si>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</si>
  <si>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</si>
  <si>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</si>
  <si>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</si>
  <si>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</si>
  <si>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</si>
  <si>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</si>
  <si>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</si>
  <si>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</si>
  <si>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</si>
  <si>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</si>
  <si>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</si>
  <si>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</si>
  <si>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</si>
  <si>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</si>
  <si>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</si>
  <si>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</si>
  <si>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</si>
  <si>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</si>
  <si>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</si>
  <si>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</si>
  <si>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</si>
  <si>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</si>
  <si>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</si>
  <si>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</si>
  <si>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</si>
  <si>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</si>
  <si>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</si>
  <si>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</si>
  <si>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</si>
  <si>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</si>
  <si>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</si>
  <si>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</si>
  <si>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</si>
  <si>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</si>
  <si>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</si>
  <si>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</si>
  <si>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</si>
  <si>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</si>
  <si>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</si>
  <si>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</si>
  <si>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</si>
  <si>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</si>
  <si>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</si>
  <si>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</si>
  <si>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</si>
  <si>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</si>
  <si>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</si>
  <si>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</si>
  <si>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</si>
  <si>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</si>
  <si>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</si>
  <si>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</si>
  <si>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</si>
  <si>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</si>
  <si>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</si>
  <si>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</si>
  <si>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</si>
  <si>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</si>
  <si>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</si>
  <si>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</si>
  <si>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</si>
  <si>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</si>
  <si>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</si>
  <si>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</si>
  <si>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</si>
  <si>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</si>
  <si>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</si>
  <si>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</si>
  <si>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</si>
  <si>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</si>
  <si>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</si>
  <si>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</si>
  <si>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</si>
  <si>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</si>
  <si>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</si>
  <si>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</si>
  <si>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</si>
  <si>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</si>
  <si>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</si>
  <si>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</si>
  <si>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</si>
  <si>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</si>
  <si>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</si>
  <si>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</si>
  <si>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</si>
  <si>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</si>
  <si>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</si>
  <si>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</si>
  <si>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</si>
  <si>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</si>
  <si>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</si>
  <si>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</si>
  <si>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</si>
  <si>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</si>
  <si>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</si>
  <si>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</si>
  <si>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</si>
  <si>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</si>
  <si>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</si>
  <si>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</si>
  <si>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</si>
  <si>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</si>
  <si>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</si>
  <si>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</si>
  <si>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</si>
  <si>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</si>
  <si>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</si>
  <si>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</si>
  <si>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</si>
  <si>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</si>
  <si>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</si>
  <si>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</si>
  <si>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</si>
  <si>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</si>
  <si>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</si>
  <si>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</si>
  <si>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</si>
  <si>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</si>
  <si>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</si>
  <si>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</si>
  <si>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</si>
  <si>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</si>
  <si>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</si>
  <si>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</si>
  <si>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</si>
  <si>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</si>
  <si>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</si>
  <si>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</si>
  <si>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</si>
  <si>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</si>
  <si>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</si>
  <si>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</si>
  <si>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</si>
  <si>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</si>
  <si>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</si>
  <si>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</si>
  <si>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</si>
  <si>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</si>
  <si>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</si>
  <si>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</si>
  <si>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</si>
  <si>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</si>
  <si>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</si>
  <si>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</si>
  <si>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</si>
  <si>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</si>
  <si>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</si>
  <si>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</si>
  <si>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Закупка у СМП</t>
  </si>
  <si>
    <t>ОКПД2</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</si>
  <si>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</si>
  <si>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</si>
  <si>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</si>
  <si>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</si>
  <si>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</si>
  <si>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</si>
  <si>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ОКВЭД 2</t>
  </si>
  <si>
    <t>43.21</t>
  </si>
  <si>
    <t xml:space="preserve">на заседании ЗК ПАО "ТНС энерго Марий Эл"   </t>
  </si>
  <si>
    <t>Оказание клининговых услуг</t>
  </si>
  <si>
    <t>81.2</t>
  </si>
  <si>
    <t>81.22</t>
  </si>
  <si>
    <t>80.10</t>
  </si>
  <si>
    <t>80.10.12.000</t>
  </si>
  <si>
    <t>Оказание охранных услуг на объектах     ПАО «ТНС энерго Марий Эл»</t>
  </si>
  <si>
    <t>18.12.</t>
  </si>
  <si>
    <t>53.2 </t>
  </si>
  <si>
    <t>43.21.10.290</t>
  </si>
  <si>
    <t>объявлена в октябре 2019 г.</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</si>
  <si>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</si>
  <si>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</si>
  <si>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</si>
  <si>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</si>
  <si>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</si>
  <si>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</si>
  <si>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</si>
  <si>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</si>
  <si>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</si>
  <si>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</si>
  <si>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t>
  </si>
  <si>
    <t>Код по ОКВЭД2</t>
  </si>
  <si>
    <t>Код по ОКПД2</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</si>
  <si>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</si>
  <si>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</si>
  <si>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</si>
  <si>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</si>
  <si>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</si>
  <si>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</si>
  <si>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 без НДС</t>
  </si>
  <si>
    <t>График осуществления процедур закупки</t>
  </si>
  <si>
    <t>наименование</t>
  </si>
  <si>
    <t>Планируемая дата или период размещения извещения о закупке (месяц, год)</t>
  </si>
  <si>
    <t>Срок исполнения договора (месяц, год)</t>
  </si>
  <si>
    <t>да/нет</t>
  </si>
  <si>
    <t>64.19</t>
  </si>
  <si>
    <t>64.19.30</t>
  </si>
  <si>
    <t>Оказание услуг по введению ограничения (приостановления)/ возобновления предоставления коммунальной услуги по электроснабжению</t>
  </si>
  <si>
    <t xml:space="preserve">Заместитель генерального директора                           </t>
  </si>
  <si>
    <t xml:space="preserve">по экономике и финансам ПАО "ТНС энерго Марий Эл"                            </t>
  </si>
  <si>
    <t>И.А. Лаук</t>
  </si>
  <si>
    <t>Ввод в эксплуатацию приборов учета электроэнергии по заявкам ПАО «ТНС энерго Марий Эл»</t>
  </si>
  <si>
    <t>февраль 2021 г.</t>
  </si>
  <si>
    <t xml:space="preserve">Выполнение работ по вводу в эксплуатацию приборов учета электроэнергии </t>
  </si>
  <si>
    <t xml:space="preserve">Выполнение работ по обновлению парка приборов учета электроэнергии в многоквартирных домах </t>
  </si>
  <si>
    <t>43.21.10.210</t>
  </si>
  <si>
    <t>Открытый аукцион</t>
  </si>
  <si>
    <t>Поддержка сервиса по передаче показаний приборов учета и обеспечению безналичных переводов денежных средств на платежном портале.</t>
  </si>
  <si>
    <t>Обмен информацией о подлежащих оплате физическими лицами услугах в пользу Получателя и осуществляемых по их распоряжению переводах денежных средств, совершаемых через каналы обслуживания плательщиков</t>
  </si>
  <si>
    <t xml:space="preserve"> 
октябрь 2024 г.</t>
  </si>
  <si>
    <t xml:space="preserve">
октябрь 2024 г.</t>
  </si>
  <si>
    <t>62.01</t>
  </si>
  <si>
    <t>58.29.50</t>
  </si>
  <si>
    <t>Приобретение программного обеспечения Microsoft</t>
  </si>
  <si>
    <t>декабрь 2022 г.</t>
  </si>
  <si>
    <t>Проведение расчетов между ПАО «Сбербанк и ПАО «ТНС энерго Марий Эл» по операциям с использованием банковских карт (эквайринг).</t>
  </si>
  <si>
    <t>март 2021 г.</t>
  </si>
  <si>
    <t>65.12.1</t>
  </si>
  <si>
    <t>Оказание услуг по добровольному медицинскому страхованию работников ПАО «ТНС энерго Марий Эл»</t>
  </si>
  <si>
    <t>Амбулаторно-поликлиническая помощь; экстренная и плановая стационарная помощь; помощь на дому</t>
  </si>
  <si>
    <t>апрель 2021 г.</t>
  </si>
  <si>
    <t xml:space="preserve">Охрана объектов Общества посредством выставления на них поста охраны
</t>
  </si>
  <si>
    <t>Оказание охранных услуг и техническое обслуживание оборудования системы охранно-пожарной сигнализации, установленного на объектах ПАО «ТНС энерго Марий Эл»</t>
  </si>
  <si>
    <t>Оказание услуг, связанных с выездом сотрудников Исполнителя для охраны имущества, после получения на пульт централизованного наблюдения Исполнителя тревожных сигналов от системы охранно-пожарной сигнализации Заказчика</t>
  </si>
  <si>
    <t>Комплексная уборка с целью обеспечения санитарного состояния помещений Центров обслуживания клиентов ПАО "ТНС энерго Марий Эл"и прилегающих к ним территорий</t>
  </si>
  <si>
    <t>июнь 2021 г.</t>
  </si>
  <si>
    <t>47.30.11</t>
  </si>
  <si>
    <t>47.30.10.000</t>
  </si>
  <si>
    <t xml:space="preserve">Поставка топлива для автомобилей </t>
  </si>
  <si>
    <t>Поставка бензина и дизтоплива</t>
  </si>
  <si>
    <t>июль 2021 г.</t>
  </si>
  <si>
    <t>сентябрь 2021 г.</t>
  </si>
  <si>
    <t>18.12.19.190</t>
  </si>
  <si>
    <t>Оказание услуг по изготовлению и конвертации счетов на оплату коммунальной услуги по электроснабжению (далее – Продукции), сортировке, упаковке и доставке Продукции по подразделениям ПАО «ТНС энерго Марий Эл"</t>
  </si>
  <si>
    <t>Изготовление и конвертация счетов на оплату электроснабжения, их сортировка и доставка до подразделений ПАО «ТНС энерго Марий Эл"</t>
  </si>
  <si>
    <t>69.20</t>
  </si>
  <si>
    <t>Проведение обязательного аудита годовой бухгалтерской (финансовой) отчетности за период с 01.01.2020 г. по 31.12.2020 г</t>
  </si>
  <si>
    <t xml:space="preserve">Оказание услуг по доставке счетов на оплату коммунальной услуги по электроснабжению гражданам-потребителям на территории муниципальных образований Республики Марий Эл» </t>
  </si>
  <si>
    <t xml:space="preserve">Доставка  счетов на оплату коммунальной услуги по электроснабжению </t>
  </si>
  <si>
    <t>октябрь 2021 г.</t>
  </si>
  <si>
    <t>Аудит бухгалтерской (финансовой) отчетности Компании по состоянию на и за отчетный год, оканчивающийся 31 декабря 2020 г., составленной в соответствии с Международными стандартами финансовой отчетности</t>
  </si>
  <si>
    <t xml:space="preserve"> апрель 2021 г.</t>
  </si>
  <si>
    <t xml:space="preserve">Выполнение работ по замене приборов учета прямого включения </t>
  </si>
  <si>
    <t>Выполнение комплекса работ по замене/установке трехфазных приборов учета электрической энергии в многоквартирных домах</t>
  </si>
  <si>
    <t xml:space="preserve">Выполнение работ по замене приборов учета трансформаторного включения </t>
  </si>
  <si>
    <t>Выполнение комплекса работ по замене/установке измерительных трансформаторов тока в многоквартирных домах</t>
  </si>
  <si>
    <t>Выполнение работ по замене измерительных трансформаторов тока</t>
  </si>
  <si>
    <t xml:space="preserve">Поставка измерительных трансформаторов тока </t>
  </si>
  <si>
    <t>Поставка Товара</t>
  </si>
  <si>
    <t>январь 2021 г.</t>
  </si>
  <si>
    <t xml:space="preserve">Поставка приборов учета электрической энергии </t>
  </si>
  <si>
    <t>26.51.63.130</t>
  </si>
  <si>
    <t>27.11.4    .</t>
  </si>
  <si>
    <t>46.69.5</t>
  </si>
  <si>
    <t>январь 2022 г.</t>
  </si>
  <si>
    <t>43.21.10.120</t>
  </si>
  <si>
    <t xml:space="preserve"> </t>
  </si>
  <si>
    <t>ИТОГО ГКПЗ 2021 г.</t>
  </si>
  <si>
    <t>объявлена в декабре 2020 г.</t>
  </si>
  <si>
    <t>объявлена в январе 2020 г.</t>
  </si>
  <si>
    <t>объявлена в марте 2020 г.</t>
  </si>
  <si>
    <t>объявлена в сентябре 2020 г.</t>
  </si>
  <si>
    <t>объявлена в ноябре 2020 г.</t>
  </si>
  <si>
    <t>объявлена в июне 2020 г.</t>
  </si>
  <si>
    <t>объявлена в августе 2020 г.</t>
  </si>
  <si>
    <t xml:space="preserve">Годовая комплексная программа закупок (план закупки) товаров, работ, услуг ПАО "ТНС энерго Марий Эл" на 2021 год </t>
  </si>
  <si>
    <t>Выполнение работ по обновлению парка приборов учета электроэнергии в многоквартирных домах (4 этап)</t>
  </si>
  <si>
    <t xml:space="preserve"> Объем закупок, которые планируется осуществить в 2021-2023 гг. по результатам закупки, участниками которой являются только субъекты малого и среднего предпринимательства </t>
  </si>
  <si>
    <t>июнь 2022 г.</t>
  </si>
  <si>
    <t>июнь 2023 г.</t>
  </si>
  <si>
    <t>июнь 2024 г.</t>
  </si>
  <si>
    <t>I квартал 2021 г.</t>
  </si>
  <si>
    <t>II квартал 2021 г.</t>
  </si>
  <si>
    <t>III квартал 2021 г.</t>
  </si>
  <si>
    <t>IV квартал 2021 г.</t>
  </si>
  <si>
    <t>Итого за I кв.</t>
  </si>
  <si>
    <t>Итого за II кв.</t>
  </si>
  <si>
    <t>Итого за III кв.</t>
  </si>
  <si>
    <t>Итого за IV кв.</t>
  </si>
  <si>
    <t>82.20</t>
  </si>
  <si>
    <t>82.2</t>
  </si>
  <si>
    <t>Оказание услуг по приему и обработке телефонных вызовов</t>
  </si>
  <si>
    <t>Оказание услуг по приему и обработке входящих телефонных вызовов потребителей электрической энергии - физическими лицами</t>
  </si>
  <si>
    <t>декабрь 2021 г.</t>
  </si>
  <si>
    <t>март 2022 г.</t>
  </si>
  <si>
    <t>Оказание услуги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</si>
  <si>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Услуга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</si>
  <si>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 xml:space="preserve">Решением  Совета директоров  ПАО "ТНС энерго Марий Эл"   </t>
  </si>
  <si>
    <t>Поставка офисной мебели</t>
  </si>
  <si>
    <t>Поставка мебели (Товара) на основании заявок Покупателя</t>
  </si>
  <si>
    <t>Простая закупка</t>
  </si>
  <si>
    <t>31.01.</t>
  </si>
  <si>
    <t>46.65</t>
  </si>
  <si>
    <t>63.12</t>
  </si>
  <si>
    <t>63.11.12</t>
  </si>
  <si>
    <t>Оказание услуг по сопровождению URL-адреса</t>
  </si>
  <si>
    <t>Необходимость обеспечения взаимодействия с потребителями электрической энергии-физическими лицами</t>
  </si>
  <si>
    <t>43.9</t>
  </si>
  <si>
    <t xml:space="preserve">Выполнение работ по текущему ремонту кабинетов административного здания ПАО «ТНС энерго Марий Эл» </t>
  </si>
  <si>
    <t xml:space="preserve">Текущий ремонт кабинетов административного здания ПАО «ТНС энерго Марий Эл» </t>
  </si>
  <si>
    <t>протокол №3/7 от 17.03.2021 г.</t>
  </si>
  <si>
    <t xml:space="preserve">                            95.2
</t>
  </si>
  <si>
    <t>95.2</t>
  </si>
  <si>
    <t>Выполнение работ по техническому обслуживанию средств наглядного информирования для жителей МКД</t>
  </si>
  <si>
    <t xml:space="preserve">Выполнение по заданию Заказчика работ по техническому обслуживанию средств наглядного информирования для жителей многоквартирных домов на территории Республики Марий Эл. </t>
  </si>
  <si>
    <t>объявлена в марте 2019 г.</t>
  </si>
  <si>
    <t>апрель 2020 г.</t>
  </si>
  <si>
    <t>протокол №307-с/21 от 26.03.2021 г.</t>
  </si>
  <si>
    <t>О.М. Доценко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</si>
</sst>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_-* #,##0.00_-;\-* #,##0.00_-;_-* &quot;-&quot;??_-;_-@_-"/>
    <numFmt numFmtId="168" formatCode="mm/yyyy"/>
    <numFmt numFmtId="169" formatCode="_-* #,##0.00[$€-1]_-;\-* #,##0.00[$€-1]_-;_-* &quot;-&quot;??[$€-1]_-"/>
    <numFmt numFmtId="170" formatCode="@\ *."/>
    <numFmt numFmtId="171" formatCode="000000"/>
    <numFmt numFmtId="172" formatCode="0000"/>
    <numFmt numFmtId="173" formatCode="_-* #,##0_$_-;\-* #,##0_$_-;_-* &quot;-&quot;_$_-;_-@_-"/>
    <numFmt numFmtId="174" formatCode="&quot;$&quot;#,##0_);[Red]\(&quot;$&quot;#,##0\)"/>
    <numFmt numFmtId="175" formatCode="_-* #,##0.00&quot;$&quot;_-;\-* #,##0.00&quot;$&quot;_-;_-* &quot;-&quot;??&quot;$&quot;_-;_-@_-"/>
    <numFmt numFmtId="176" formatCode="dd\.mm\.yyyy&quot;г.&quot;"/>
    <numFmt numFmtId="177" formatCode="0.00_)"/>
    <numFmt numFmtId="178" formatCode="_-* #,##0\ _d_._-;\-* #,##0\ _d_._-;_-* &quot;-&quot;\ _d_._-;_-@_-"/>
    <numFmt numFmtId="179" formatCode="_-* #,##0.00\ _d_._-;\-* #,##0.00\ _d_._-;_-* &quot;-&quot;??\ _d_._-;_-@_-"/>
    <numFmt numFmtId="180" formatCode="yyyy"/>
    <numFmt numFmtId="181" formatCode="yyyy\ &quot;год&quot;"/>
    <numFmt numFmtId="182" formatCode="General_)"/>
    <numFmt numFmtId="183" formatCode="_(* #,##0_);_(* \(#,##0\);_(* &quot;-&quot;_);_(@_)"/>
    <numFmt numFmtId="184" formatCode="_(* #,##0.00_);_(* \(#,##0.00\);_(* &quot;-&quot;??_);_(@_)"/>
    <numFmt numFmtId="185" formatCode="_-* #,##0.0_р_._-;\-* #,##0.0_р_._-;_-* &quot;-&quot;??_р_._-;_-@_-"/>
    <numFmt numFmtId="186" formatCode="0.0%"/>
    <numFmt numFmtId="187" formatCode="0.0%_);\(0.0%\)"/>
    <numFmt numFmtId="188" formatCode="#,##0_);[Red]\(#,##0\)"/>
    <numFmt numFmtId="189" formatCode="_-* #,##0&quot;đ.&quot;_-;\-* #,##0&quot;đ.&quot;_-;_-* &quot;-&quot;&quot;đ.&quot;_-;_-@_-"/>
    <numFmt numFmtId="190" formatCode="_-* #,##0.00&quot;đ.&quot;_-;\-* #,##0.00&quot;đ.&quot;_-;_-* &quot;-&quot;??&quot;đ.&quot;_-;_-@_-"/>
    <numFmt numFmtId="191" formatCode="0.0_)"/>
    <numFmt numFmtId="192" formatCode="&quot;error&quot;;&quot;error&quot;;&quot;OK&quot;;&quot;  &quot;@"/>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4">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
      <b/>
      <sz val="9"/>
      <color theme="1"/>
      <name val="Times New Roman"/>
      <family val="1"/>
      <charset val="204"/>
    </font>
    <font>
      <b/>
      <sz val="9"/>
      <name val="Times New Roman"/>
      <family val="1"/>
      <charset val="204"/>
    </font>
    <font>
      <sz val="10"/>
      <color theme="1"/>
      <name val="Arial Cyr"/>
      <charset val="204"/>
    </font>
    <font>
      <sz val="12"/>
      <color rgb="FF222222"/>
      <name val="Segoe UI"/>
      <family val="2"/>
      <charset val="204"/>
    </font>
  </fonts>
  <fills count="5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
      <patternFill patternType="solid">
        <fgColor theme="0"/>
        <bgColor indexed="64"/>
      </patternFill>
    </fill>
  </fills>
  <borders count="7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1768">
    <xf numFmtId="0" fontId="0" fillId="0" borderId="0"/>
    <xf numFmtId="0" fontId="8" fillId="0" borderId="0"/>
    <xf numFmtId="0" fontId="10" fillId="0" borderId="0"/>
    <xf numFmtId="0" fontId="10" fillId="0" borderId="0"/>
    <xf numFmtId="0" fontId="10" fillId="0" borderId="0"/>
    <xf numFmtId="169" fontId="10" fillId="0" borderId="0"/>
    <xf numFmtId="169" fontId="11" fillId="0" borderId="0"/>
    <xf numFmtId="169" fontId="11" fillId="0" borderId="0"/>
    <xf numFmtId="169" fontId="1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1" fillId="0" borderId="0"/>
    <xf numFmtId="169" fontId="11" fillId="0" borderId="0"/>
    <xf numFmtId="169" fontId="11" fillId="0" borderId="0"/>
    <xf numFmtId="169" fontId="1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1" fillId="0" borderId="0"/>
    <xf numFmtId="169" fontId="12" fillId="0" borderId="0"/>
    <xf numFmtId="169" fontId="11" fillId="0" borderId="0"/>
    <xf numFmtId="169" fontId="11" fillId="0" borderId="0"/>
    <xf numFmtId="169" fontId="1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1" fillId="0" borderId="0"/>
    <xf numFmtId="169" fontId="12" fillId="0" borderId="0"/>
    <xf numFmtId="169" fontId="11" fillId="0" borderId="0"/>
    <xf numFmtId="169" fontId="12" fillId="0" borderId="0"/>
    <xf numFmtId="0" fontId="12" fillId="0" borderId="0"/>
    <xf numFmtId="169" fontId="12" fillId="0" borderId="0"/>
    <xf numFmtId="169" fontId="12" fillId="0" borderId="0"/>
    <xf numFmtId="165" fontId="13" fillId="0" borderId="0">
      <protection locked="0"/>
    </xf>
    <xf numFmtId="165" fontId="13" fillId="0" borderId="0">
      <protection locked="0"/>
    </xf>
    <xf numFmtId="165" fontId="13" fillId="0" borderId="0">
      <protection locked="0"/>
    </xf>
    <xf numFmtId="169" fontId="14" fillId="0" borderId="0">
      <protection locked="0"/>
    </xf>
    <xf numFmtId="169" fontId="14" fillId="0" borderId="0">
      <protection locked="0"/>
    </xf>
    <xf numFmtId="169" fontId="13" fillId="0" borderId="5">
      <protection locked="0"/>
    </xf>
    <xf numFmtId="170" fontId="15" fillId="0" borderId="0">
      <alignment horizontal="center"/>
    </xf>
    <xf numFmtId="171" fontId="16" fillId="0" borderId="0" applyFont="0" applyFill="0" applyBorder="0">
      <alignment horizontal="center"/>
    </xf>
    <xf numFmtId="169" fontId="17" fillId="0" borderId="0">
      <alignment horizontal="right"/>
    </xf>
    <xf numFmtId="172" fontId="10" fillId="0" borderId="6" applyFont="0" applyFill="0" applyBorder="0" applyProtection="0">
      <alignment horizontal="center"/>
      <protection locked="0"/>
    </xf>
    <xf numFmtId="173" fontId="10" fillId="0" borderId="0" applyFont="0" applyFill="0" applyBorder="0" applyAlignment="0" applyProtection="0"/>
    <xf numFmtId="174"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5"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6" fontId="23" fillId="0" borderId="3" applyFont="0" applyFill="0" applyBorder="0" applyAlignment="0">
      <alignment horizontal="centerContinuous"/>
    </xf>
    <xf numFmtId="169" fontId="24" fillId="0" borderId="0" applyFont="0" applyFill="0" applyBorder="0" applyAlignment="0" applyProtection="0"/>
    <xf numFmtId="38" fontId="25" fillId="2" borderId="0" applyNumberFormat="0" applyBorder="0" applyAlignment="0" applyProtection="0"/>
    <xf numFmtId="169" fontId="26" fillId="0" borderId="0">
      <alignment vertical="center" wrapText="1"/>
    </xf>
    <xf numFmtId="10" fontId="25" fillId="3" borderId="2" applyNumberFormat="0" applyBorder="0" applyAlignment="0" applyProtection="0"/>
    <xf numFmtId="37" fontId="27" fillId="0" borderId="0"/>
    <xf numFmtId="177" fontId="28" fillId="0" borderId="0"/>
    <xf numFmtId="169" fontId="10" fillId="0" borderId="0"/>
    <xf numFmtId="169" fontId="17" fillId="0" borderId="0"/>
    <xf numFmtId="169" fontId="11" fillId="0" borderId="0"/>
    <xf numFmtId="178" fontId="29" fillId="0" borderId="0" applyFont="0" applyFill="0" applyBorder="0" applyAlignment="0" applyProtection="0"/>
    <xf numFmtId="179" fontId="29" fillId="0" borderId="0" applyFont="0" applyFill="0" applyBorder="0" applyAlignment="0" applyProtection="0"/>
    <xf numFmtId="10" fontId="10" fillId="0" borderId="0" applyFont="0" applyFill="0" applyBorder="0" applyAlignment="0" applyProtection="0"/>
    <xf numFmtId="169" fontId="30" fillId="0" borderId="0" applyNumberFormat="0">
      <alignment horizontal="left"/>
    </xf>
    <xf numFmtId="169" fontId="17" fillId="0" borderId="0" applyNumberFormat="0" applyFill="0" applyBorder="0" applyAlignment="0" applyProtection="0">
      <alignment horizontal="center"/>
    </xf>
    <xf numFmtId="180" fontId="23" fillId="0" borderId="3" applyFont="0" applyFill="0" applyBorder="0" applyAlignment="0">
      <alignment horizontal="centerContinuous"/>
    </xf>
    <xf numFmtId="181" fontId="31" fillId="0" borderId="3" applyFont="0" applyFill="0" applyBorder="0" applyAlignment="0">
      <alignment horizontal="centerContinuous"/>
    </xf>
    <xf numFmtId="182" fontId="32" fillId="0" borderId="8">
      <protection locked="0"/>
    </xf>
    <xf numFmtId="169" fontId="33" fillId="0" borderId="0" applyBorder="0">
      <alignment horizontal="center" vertical="center" wrapText="1"/>
    </xf>
    <xf numFmtId="169" fontId="33" fillId="0" borderId="0" applyBorder="0">
      <alignment horizontal="center" vertical="center" wrapText="1"/>
    </xf>
    <xf numFmtId="0" fontId="33" fillId="0" borderId="0" applyBorder="0">
      <alignment horizontal="center" vertical="center" wrapText="1"/>
    </xf>
    <xf numFmtId="169" fontId="34" fillId="0" borderId="9" applyBorder="0">
      <alignment horizontal="center" vertical="center" wrapText="1"/>
    </xf>
    <xf numFmtId="169" fontId="34" fillId="0" borderId="9" applyBorder="0">
      <alignment horizontal="center" vertical="center" wrapText="1"/>
    </xf>
    <xf numFmtId="0" fontId="34" fillId="0" borderId="9" applyBorder="0">
      <alignment horizontal="center" vertical="center" wrapText="1"/>
    </xf>
    <xf numFmtId="182"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39" fillId="0" borderId="0"/>
    <xf numFmtId="169" fontId="29" fillId="0" borderId="0"/>
    <xf numFmtId="0" fontId="29" fillId="0" borderId="0"/>
    <xf numFmtId="169"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9" fontId="1" fillId="0" borderId="0"/>
    <xf numFmtId="169" fontId="1" fillId="0" borderId="0"/>
    <xf numFmtId="0" fontId="1" fillId="0" borderId="0"/>
    <xf numFmtId="169" fontId="1" fillId="0" borderId="0"/>
    <xf numFmtId="169"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9" fontId="1" fillId="0" borderId="0"/>
    <xf numFmtId="0" fontId="43" fillId="0" borderId="0"/>
    <xf numFmtId="0" fontId="25" fillId="0" borderId="0"/>
    <xf numFmtId="0" fontId="25" fillId="0" borderId="0"/>
    <xf numFmtId="0" fontId="25" fillId="0" borderId="0"/>
    <xf numFmtId="169" fontId="40" fillId="0" borderId="0"/>
    <xf numFmtId="169"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9" fontId="26" fillId="0" borderId="0">
      <alignment vertical="center" wrapText="1"/>
    </xf>
    <xf numFmtId="9" fontId="29" fillId="0" borderId="0" applyFont="0" applyFill="0" applyBorder="0" applyAlignment="0" applyProtection="0"/>
    <xf numFmtId="169" fontId="12" fillId="0" borderId="0"/>
    <xf numFmtId="183" fontId="44" fillId="0" borderId="0" applyFont="0" applyFill="0" applyBorder="0" applyAlignment="0" applyProtection="0"/>
    <xf numFmtId="184"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4"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9" fontId="1" fillId="0" borderId="0"/>
    <xf numFmtId="169" fontId="1" fillId="0" borderId="0"/>
    <xf numFmtId="0" fontId="1" fillId="0" borderId="0"/>
    <xf numFmtId="0" fontId="56" fillId="0" borderId="0"/>
    <xf numFmtId="169" fontId="1" fillId="0" borderId="0"/>
    <xf numFmtId="0" fontId="56" fillId="0" borderId="0"/>
    <xf numFmtId="0" fontId="56" fillId="0" borderId="0"/>
    <xf numFmtId="0" fontId="56" fillId="0" borderId="0"/>
    <xf numFmtId="169" fontId="1" fillId="0" borderId="0"/>
    <xf numFmtId="169"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6" fontId="68" fillId="0" borderId="0">
      <alignment vertical="top"/>
    </xf>
    <xf numFmtId="186" fontId="68" fillId="0" borderId="0">
      <alignment vertical="top"/>
    </xf>
    <xf numFmtId="186" fontId="69" fillId="0" borderId="0">
      <alignment vertical="top"/>
    </xf>
    <xf numFmtId="187" fontId="69" fillId="2" borderId="0">
      <alignment vertical="top"/>
    </xf>
    <xf numFmtId="186" fontId="69" fillId="6" borderId="0">
      <alignment vertical="top"/>
    </xf>
    <xf numFmtId="186" fontId="68" fillId="0" borderId="0">
      <alignment vertical="top"/>
    </xf>
    <xf numFmtId="186"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0" fontId="12" fillId="0" borderId="0"/>
    <xf numFmtId="0" fontId="12" fillId="0" borderId="0"/>
    <xf numFmtId="0" fontId="11" fillId="0" borderId="0"/>
    <xf numFmtId="0" fontId="11" fillId="0" borderId="0"/>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188"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2" fontId="32" fillId="0" borderId="8">
      <protection locked="0"/>
    </xf>
    <xf numFmtId="189" fontId="29" fillId="0" borderId="0" applyFont="0" applyFill="0" applyBorder="0" applyAlignment="0" applyProtection="0"/>
    <xf numFmtId="190" fontId="29" fillId="0" borderId="0" applyFont="0" applyFill="0" applyBorder="0" applyAlignment="0" applyProtection="0"/>
    <xf numFmtId="191" fontId="74" fillId="0" borderId="0">
      <alignment horizontal="left"/>
    </xf>
    <xf numFmtId="0" fontId="75" fillId="11" borderId="0" applyNumberFormat="0" applyBorder="0" applyAlignment="0" applyProtection="0"/>
    <xf numFmtId="0" fontId="76" fillId="7" borderId="30" applyNumberFormat="0" applyAlignment="0" applyProtection="0"/>
    <xf numFmtId="192" fontId="56" fillId="0" borderId="0" applyFont="0" applyFill="0" applyBorder="0" applyAlignment="0" applyProtection="0"/>
    <xf numFmtId="0" fontId="50" fillId="12" borderId="15" applyNumberFormat="0" applyAlignment="0" applyProtection="0"/>
    <xf numFmtId="167" fontId="10" fillId="0" borderId="0" applyFont="0" applyFill="0" applyBorder="0" applyAlignment="0" applyProtection="0"/>
    <xf numFmtId="3" fontId="77" fillId="0" borderId="0" applyFont="0" applyFill="0" applyBorder="0" applyAlignment="0" applyProtection="0"/>
    <xf numFmtId="182"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2"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8"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8" fontId="90" fillId="0" borderId="0">
      <alignment vertical="top"/>
    </xf>
    <xf numFmtId="182"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8" fontId="69" fillId="0" borderId="0">
      <alignment vertical="top"/>
    </xf>
    <xf numFmtId="188"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8"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4"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9" fontId="1" fillId="0" borderId="0"/>
    <xf numFmtId="169" fontId="1" fillId="0" borderId="0"/>
    <xf numFmtId="0" fontId="37" fillId="0" borderId="0"/>
    <xf numFmtId="169" fontId="1" fillId="0" borderId="0"/>
    <xf numFmtId="0" fontId="3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7" fillId="0" borderId="0"/>
    <xf numFmtId="0" fontId="37" fillId="0" borderId="0"/>
    <xf numFmtId="0" fontId="68" fillId="0" borderId="0"/>
    <xf numFmtId="169" fontId="42" fillId="0" borderId="0"/>
    <xf numFmtId="0" fontId="37" fillId="0" borderId="0"/>
    <xf numFmtId="0" fontId="37" fillId="0" borderId="0"/>
    <xf numFmtId="0" fontId="29" fillId="0" borderId="0"/>
    <xf numFmtId="169"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9"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9"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8"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4"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4"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4"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9" fontId="40" fillId="0" borderId="0"/>
    <xf numFmtId="169" fontId="42" fillId="0" borderId="0"/>
    <xf numFmtId="169"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56" fillId="0" borderId="0"/>
    <xf numFmtId="169" fontId="1" fillId="0" borderId="0"/>
    <xf numFmtId="169"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86">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8"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5"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0" applyNumberFormat="1" applyFont="1"/>
    <xf numFmtId="1" fontId="123" fillId="0" borderId="0" xfId="1731" applyNumberFormat="1" applyFont="1" applyAlignment="1">
      <alignment wrapText="1"/>
    </xf>
    <xf numFmtId="1" fontId="60" fillId="0" borderId="0" xfId="1730" applyNumberFormat="1" applyFont="1"/>
    <xf numFmtId="1" fontId="123" fillId="0" borderId="0" xfId="1731"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0" applyNumberFormat="1" applyFont="1" applyFill="1"/>
    <xf numFmtId="1" fontId="124" fillId="0" borderId="0" xfId="1731" applyNumberFormat="1" applyFont="1" applyAlignment="1">
      <alignment horizontal="center"/>
    </xf>
    <xf numFmtId="1" fontId="125" fillId="0" borderId="0" xfId="1731"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0" applyNumberFormat="1" applyFont="1" applyFill="1" applyBorder="1" applyAlignment="1">
      <alignment horizontal="center" vertical="center"/>
    </xf>
    <xf numFmtId="1" fontId="60" fillId="0" borderId="2" xfId="1731" applyNumberFormat="1" applyFont="1" applyFill="1" applyBorder="1" applyAlignment="1">
      <alignment horizontal="left" wrapText="1"/>
    </xf>
    <xf numFmtId="1" fontId="60" fillId="0" borderId="2" xfId="1731"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1"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0" applyNumberFormat="1" applyFont="1" applyFill="1" applyBorder="1" applyAlignment="1">
      <alignment horizontal="center"/>
    </xf>
    <xf numFmtId="1" fontId="123" fillId="0" borderId="2" xfId="1730" applyNumberFormat="1" applyFont="1" applyFill="1" applyBorder="1"/>
    <xf numFmtId="3" fontId="123" fillId="0" borderId="2" xfId="1730" applyNumberFormat="1" applyFont="1" applyFill="1" applyBorder="1" applyAlignment="1">
      <alignment horizontal="center"/>
    </xf>
    <xf numFmtId="1" fontId="123" fillId="0" borderId="63" xfId="1730" applyNumberFormat="1" applyFont="1" applyFill="1" applyBorder="1" applyAlignment="1">
      <alignment horizontal="right" indent="1"/>
    </xf>
    <xf numFmtId="1" fontId="60" fillId="0" borderId="2" xfId="1730"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9" fontId="58" fillId="0" borderId="63" xfId="221" applyFont="1" applyFill="1" applyBorder="1" applyAlignment="1">
      <alignment horizontal="right" indent="1"/>
    </xf>
    <xf numFmtId="3" fontId="60" fillId="0" borderId="2" xfId="1730" applyNumberFormat="1" applyFont="1" applyFill="1" applyBorder="1" applyAlignment="1">
      <alignment horizontal="center" vertical="center"/>
    </xf>
    <xf numFmtId="3" fontId="60" fillId="0" borderId="19" xfId="1730" applyNumberFormat="1" applyFont="1" applyFill="1" applyBorder="1" applyAlignment="1">
      <alignment horizontal="center" vertical="center"/>
    </xf>
    <xf numFmtId="1" fontId="60" fillId="0" borderId="22" xfId="1731" applyNumberFormat="1" applyFont="1" applyFill="1" applyBorder="1" applyAlignment="1">
      <alignment horizontal="left" wrapText="1"/>
    </xf>
    <xf numFmtId="1" fontId="60" fillId="0" borderId="22" xfId="1730" applyNumberFormat="1" applyFont="1" applyFill="1" applyBorder="1" applyAlignment="1">
      <alignment horizontal="center" vertical="center"/>
    </xf>
    <xf numFmtId="3" fontId="60" fillId="0" borderId="22" xfId="1730" applyNumberFormat="1" applyFont="1" applyFill="1" applyBorder="1" applyAlignment="1">
      <alignment horizontal="center" vertical="center"/>
    </xf>
    <xf numFmtId="3" fontId="60" fillId="0" borderId="65" xfId="1730"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9" fontId="58" fillId="0" borderId="51" xfId="221" applyFont="1" applyFill="1" applyBorder="1"/>
    <xf numFmtId="1" fontId="123" fillId="0" borderId="49" xfId="1730" applyNumberFormat="1" applyFont="1" applyFill="1" applyBorder="1"/>
    <xf numFmtId="1" fontId="60" fillId="0" borderId="49" xfId="1730"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0" applyNumberFormat="1" applyFont="1" applyFill="1" applyBorder="1" applyAlignment="1">
      <alignment horizontal="center" vertical="center"/>
    </xf>
    <xf numFmtId="4" fontId="60" fillId="0" borderId="2" xfId="1730" applyNumberFormat="1" applyFont="1" applyFill="1" applyBorder="1" applyAlignment="1">
      <alignment horizontal="center" vertical="center"/>
    </xf>
    <xf numFmtId="4" fontId="60" fillId="0" borderId="19" xfId="1730" applyNumberFormat="1" applyFont="1" applyFill="1" applyBorder="1" applyAlignment="1">
      <alignment horizontal="center" vertical="center"/>
    </xf>
    <xf numFmtId="4" fontId="60" fillId="0" borderId="22" xfId="1730" applyNumberFormat="1" applyFont="1" applyFill="1" applyBorder="1" applyAlignment="1">
      <alignment horizontal="center" vertical="center"/>
    </xf>
    <xf numFmtId="4" fontId="60" fillId="0" borderId="65" xfId="1730" applyNumberFormat="1" applyFont="1" applyFill="1" applyBorder="1" applyAlignment="1">
      <alignment horizontal="center" vertical="center"/>
    </xf>
    <xf numFmtId="0" fontId="43" fillId="0" borderId="0" xfId="213"/>
    <xf numFmtId="0" fontId="60" fillId="0" borderId="0" xfId="1733" applyFont="1" applyFill="1"/>
    <xf numFmtId="1" fontId="123" fillId="55" borderId="0" xfId="1730" applyNumberFormat="1" applyFont="1" applyFill="1" applyBorder="1" applyAlignment="1">
      <alignment horizontal="left"/>
    </xf>
    <xf numFmtId="169"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0" applyNumberFormat="1" applyFont="1" applyFill="1" applyBorder="1" applyAlignment="1">
      <alignment horizontal="center"/>
    </xf>
    <xf numFmtId="1" fontId="60" fillId="55" borderId="2" xfId="1731" applyNumberFormat="1" applyFont="1" applyFill="1" applyBorder="1" applyAlignment="1">
      <alignment horizontal="left" wrapText="1"/>
    </xf>
    <xf numFmtId="1" fontId="60" fillId="55" borderId="2" xfId="1731"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0" applyNumberFormat="1" applyFont="1" applyFill="1" applyBorder="1"/>
    <xf numFmtId="1" fontId="123" fillId="55" borderId="2" xfId="1730" applyNumberFormat="1" applyFont="1" applyFill="1" applyBorder="1" applyAlignment="1">
      <alignment horizontal="left"/>
    </xf>
    <xf numFmtId="169" fontId="58" fillId="55" borderId="2" xfId="221" applyFont="1" applyFill="1" applyBorder="1"/>
    <xf numFmtId="169" fontId="58" fillId="55" borderId="19" xfId="221" applyFont="1" applyFill="1" applyBorder="1"/>
    <xf numFmtId="1" fontId="123" fillId="55" borderId="63" xfId="1730" applyNumberFormat="1" applyFont="1" applyFill="1" applyBorder="1" applyAlignment="1">
      <alignment horizontal="right" indent="1"/>
    </xf>
    <xf numFmtId="1" fontId="60" fillId="55" borderId="2" xfId="1730"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9" fontId="58" fillId="55" borderId="63" xfId="221" applyFont="1" applyFill="1" applyBorder="1" applyAlignment="1">
      <alignment horizontal="right" indent="1"/>
    </xf>
    <xf numFmtId="4" fontId="60" fillId="55" borderId="2" xfId="1730" applyNumberFormat="1" applyFont="1" applyFill="1" applyBorder="1" applyAlignment="1">
      <alignment horizontal="center"/>
    </xf>
    <xf numFmtId="4" fontId="60" fillId="55" borderId="19" xfId="1730"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0" applyNumberFormat="1" applyFont="1" applyFill="1" applyBorder="1" applyAlignment="1">
      <alignment horizontal="center"/>
    </xf>
    <xf numFmtId="1" fontId="60" fillId="55" borderId="22" xfId="1731" applyNumberFormat="1" applyFont="1" applyFill="1" applyBorder="1" applyAlignment="1">
      <alignment horizontal="left" wrapText="1"/>
    </xf>
    <xf numFmtId="1" fontId="60" fillId="55" borderId="22" xfId="1730" applyNumberFormat="1" applyFont="1" applyFill="1" applyBorder="1" applyAlignment="1">
      <alignment horizontal="center" vertical="center"/>
    </xf>
    <xf numFmtId="4" fontId="60" fillId="55" borderId="22" xfId="1730" applyNumberFormat="1" applyFont="1" applyFill="1" applyBorder="1" applyAlignment="1">
      <alignment horizontal="center"/>
    </xf>
    <xf numFmtId="4" fontId="60" fillId="55" borderId="65" xfId="1730"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9" fontId="58" fillId="55" borderId="51" xfId="221" applyFont="1" applyFill="1" applyBorder="1"/>
    <xf numFmtId="1" fontId="123" fillId="55" borderId="49" xfId="1730" applyNumberFormat="1" applyFont="1" applyFill="1" applyBorder="1"/>
    <xf numFmtId="1" fontId="60" fillId="55" borderId="49" xfId="1730"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0"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58" fillId="0" borderId="0" xfId="0" applyFont="1" applyFill="1" applyBorder="1" applyAlignment="1">
      <alignment horizontal="left"/>
    </xf>
    <xf numFmtId="0" fontId="60" fillId="0" borderId="0" xfId="0" applyFont="1" applyFill="1" applyBorder="1" applyAlignment="1">
      <alignment horizontal="left"/>
    </xf>
    <xf numFmtId="0" fontId="2" fillId="0" borderId="0" xfId="0" applyFont="1" applyFill="1" applyBorder="1" applyAlignment="1">
      <alignment horizontal="center" vertical="center" wrapText="1"/>
    </xf>
    <xf numFmtId="0" fontId="58" fillId="0" borderId="0" xfId="0" applyFont="1" applyFill="1" applyBorder="1" applyAlignment="1">
      <alignment horizontal="left"/>
    </xf>
    <xf numFmtId="2" fontId="4" fillId="0" borderId="0" xfId="0" applyNumberFormat="1" applyFont="1" applyBorder="1"/>
    <xf numFmtId="0" fontId="128" fillId="0" borderId="0" xfId="0" applyFont="1" applyFill="1"/>
    <xf numFmtId="0" fontId="128" fillId="0" borderId="0" xfId="0" applyFont="1" applyFill="1" applyBorder="1"/>
    <xf numFmtId="0" fontId="40" fillId="0" borderId="0" xfId="0" applyFont="1" applyFill="1" applyAlignment="1">
      <alignment horizontal="left"/>
    </xf>
    <xf numFmtId="2" fontId="128" fillId="0" borderId="61" xfId="0" applyNumberFormat="1" applyFont="1" applyFill="1" applyBorder="1" applyAlignment="1">
      <alignment horizontal="center"/>
    </xf>
    <xf numFmtId="0" fontId="127" fillId="0" borderId="0" xfId="0" applyFont="1" applyFill="1" applyBorder="1" applyAlignment="1">
      <alignment horizontal="left" vertical="center"/>
    </xf>
    <xf numFmtId="3" fontId="127" fillId="0" borderId="0" xfId="0"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129" fillId="0" borderId="2" xfId="0" applyFont="1" applyFill="1" applyBorder="1"/>
    <xf numFmtId="4" fontId="128" fillId="0" borderId="61" xfId="0" applyNumberFormat="1" applyFont="1" applyFill="1" applyBorder="1"/>
    <xf numFmtId="0" fontId="5" fillId="56" borderId="2" xfId="0" applyFont="1" applyFill="1" applyBorder="1" applyAlignment="1">
      <alignment horizontal="center" vertical="center"/>
    </xf>
    <xf numFmtId="0" fontId="6" fillId="56"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21" xfId="0" applyFont="1" applyBorder="1" applyAlignment="1">
      <alignment horizontal="center"/>
    </xf>
    <xf numFmtId="0" fontId="132" fillId="0" borderId="3" xfId="0" applyNumberFormat="1" applyFont="1" applyFill="1" applyBorder="1"/>
    <xf numFmtId="0" fontId="132" fillId="0" borderId="61" xfId="0" applyNumberFormat="1" applyFont="1" applyFill="1" applyBorder="1"/>
    <xf numFmtId="0" fontId="132" fillId="0" borderId="61" xfId="0" applyFont="1" applyFill="1" applyBorder="1"/>
    <xf numFmtId="0" fontId="130" fillId="0" borderId="65" xfId="0" applyNumberFormat="1" applyFont="1" applyFill="1" applyBorder="1" applyAlignment="1">
      <alignment vertical="center"/>
    </xf>
    <xf numFmtId="0" fontId="132" fillId="0" borderId="75" xfId="0" applyNumberFormat="1" applyFont="1" applyFill="1" applyBorder="1" applyAlignment="1">
      <alignment vertical="center"/>
    </xf>
    <xf numFmtId="0" fontId="132" fillId="0" borderId="75" xfId="0" applyFont="1" applyFill="1" applyBorder="1" applyAlignment="1">
      <alignment vertical="center"/>
    </xf>
    <xf numFmtId="4" fontId="132" fillId="0" borderId="75" xfId="0" applyNumberFormat="1" applyFont="1" applyFill="1" applyBorder="1" applyAlignment="1">
      <alignment vertical="center"/>
    </xf>
    <xf numFmtId="0" fontId="5" fillId="0" borderId="76"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4" fontId="132" fillId="0" borderId="0" xfId="0" applyNumberFormat="1" applyFont="1" applyFill="1" applyBorder="1" applyAlignment="1">
      <alignment horizontal="center" vertical="center"/>
    </xf>
    <xf numFmtId="0" fontId="57" fillId="0" borderId="61" xfId="0" applyFont="1" applyFill="1" applyBorder="1" applyAlignment="1">
      <alignment wrapText="1"/>
    </xf>
    <xf numFmtId="0" fontId="4" fillId="0" borderId="0" xfId="0" applyFont="1" applyAlignment="1">
      <alignment wrapText="1"/>
    </xf>
    <xf numFmtId="4" fontId="130" fillId="0" borderId="0" xfId="0" applyNumberFormat="1" applyFont="1" applyFill="1" applyBorder="1" applyAlignment="1">
      <alignment horizontal="center" vertical="center"/>
    </xf>
    <xf numFmtId="0" fontId="132" fillId="0" borderId="61" xfId="0" applyFont="1" applyFill="1" applyBorder="1" applyAlignment="1">
      <alignment wrapText="1"/>
    </xf>
    <xf numFmtId="0" fontId="5" fillId="0" borderId="0" xfId="0" applyFont="1" applyFill="1" applyBorder="1" applyAlignment="1">
      <alignment horizontal="center" wrapText="1"/>
    </xf>
    <xf numFmtId="0" fontId="132"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57"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61" xfId="0" applyNumberFormat="1" applyFont="1" applyFill="1" applyBorder="1" applyAlignment="1">
      <alignment vertical="center" wrapText="1"/>
    </xf>
    <xf numFmtId="4" fontId="130" fillId="0" borderId="61" xfId="0" applyNumberFormat="1" applyFont="1" applyFill="1" applyBorder="1" applyAlignment="1">
      <alignment horizontal="center" vertical="center"/>
    </xf>
    <xf numFmtId="0" fontId="5" fillId="0" borderId="5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6" fillId="0" borderId="76" xfId="0" applyNumberFormat="1" applyFont="1" applyFill="1" applyBorder="1" applyAlignment="1">
      <alignment horizontal="center" vertical="center"/>
    </xf>
    <xf numFmtId="0" fontId="131" fillId="0" borderId="4" xfId="0" applyFont="1" applyFill="1" applyBorder="1" applyAlignment="1">
      <alignment horizontal="right" vertical="center" wrapText="1"/>
    </xf>
    <xf numFmtId="4" fontId="131" fillId="0" borderId="4"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0" fontId="5" fillId="0" borderId="22" xfId="0" applyFont="1" applyFill="1" applyBorder="1" applyAlignment="1">
      <alignment horizontal="center" vertical="center"/>
    </xf>
    <xf numFmtId="3" fontId="5" fillId="0" borderId="2"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4" fontId="60" fillId="0" borderId="0" xfId="0" applyNumberFormat="1" applyFont="1" applyFill="1" applyBorder="1" applyAlignment="1">
      <alignment vertical="top"/>
    </xf>
    <xf numFmtId="0" fontId="129" fillId="0" borderId="0" xfId="0" applyFont="1" applyFill="1"/>
    <xf numFmtId="3" fontId="6" fillId="0"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3" fillId="0" borderId="2" xfId="0" applyFont="1" applyBorder="1"/>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9" fillId="0" borderId="0" xfId="0" applyFont="1" applyFill="1" applyBorder="1"/>
    <xf numFmtId="0" fontId="4" fillId="0" borderId="17" xfId="0" applyFont="1" applyFill="1" applyBorder="1"/>
    <xf numFmtId="0" fontId="6" fillId="0" borderId="20" xfId="0" applyFont="1" applyFill="1" applyBorder="1" applyAlignment="1">
      <alignment horizontal="left" vertical="center" wrapText="1"/>
    </xf>
    <xf numFmtId="0" fontId="131" fillId="0" borderId="2" xfId="0" applyFont="1" applyFill="1" applyBorder="1" applyAlignment="1">
      <alignment horizontal="right" vertical="center" wrapText="1"/>
    </xf>
    <xf numFmtId="4" fontId="131" fillId="0" borderId="2" xfId="0" applyNumberFormat="1" applyFont="1" applyFill="1" applyBorder="1" applyAlignment="1">
      <alignment horizontal="center" vertical="center"/>
    </xf>
    <xf numFmtId="0" fontId="5" fillId="0" borderId="20" xfId="0" applyFont="1" applyFill="1" applyBorder="1" applyAlignment="1">
      <alignment horizontal="center" vertical="center"/>
    </xf>
    <xf numFmtId="0" fontId="6"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58" fillId="0" borderId="0" xfId="0" applyFont="1" applyFill="1" applyBorder="1"/>
    <xf numFmtId="0" fontId="58" fillId="0" borderId="0" xfId="0" applyFont="1" applyFill="1" applyBorder="1" applyAlignment="1">
      <alignment horizontal="left"/>
    </xf>
    <xf numFmtId="0" fontId="60" fillId="0" borderId="0" xfId="0" applyFont="1" applyFill="1" applyBorder="1" applyAlignment="1">
      <alignment horizontal="left" wrapText="1"/>
    </xf>
    <xf numFmtId="0" fontId="60" fillId="0" borderId="0" xfId="0" applyFont="1" applyFill="1" applyBorder="1"/>
    <xf numFmtId="16"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xf>
    <xf numFmtId="0" fontId="5" fillId="0" borderId="2" xfId="0" applyFont="1" applyFill="1" applyBorder="1" applyAlignment="1">
      <alignment horizontal="righ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58" fillId="0" borderId="0"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57"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7" fillId="0" borderId="61" xfId="0" applyFont="1" applyFill="1" applyBorder="1" applyAlignment="1">
      <alignment horizontal="center" wrapText="1"/>
    </xf>
    <xf numFmtId="0" fontId="130" fillId="0" borderId="19" xfId="0" applyFont="1" applyFill="1" applyBorder="1" applyAlignment="1">
      <alignment horizontal="center" vertical="center"/>
    </xf>
    <xf numFmtId="0" fontId="130" fillId="0" borderId="20" xfId="0" applyFont="1" applyFill="1" applyBorder="1" applyAlignment="1">
      <alignment horizontal="center" vertical="center"/>
    </xf>
    <xf numFmtId="0" fontId="130" fillId="0" borderId="21" xfId="0" applyFont="1" applyFill="1" applyBorder="1" applyAlignment="1">
      <alignment horizontal="center" vertical="center"/>
    </xf>
    <xf numFmtId="0" fontId="131" fillId="0" borderId="19" xfId="0" applyFont="1" applyFill="1" applyBorder="1" applyAlignment="1">
      <alignment horizontal="right" vertical="center" wrapText="1"/>
    </xf>
    <xf numFmtId="0" fontId="131" fillId="0" borderId="20" xfId="0" applyFont="1" applyFill="1" applyBorder="1" applyAlignment="1">
      <alignment horizontal="right" vertical="center" wrapText="1"/>
    </xf>
    <xf numFmtId="0" fontId="131" fillId="0" borderId="21" xfId="0" applyFont="1" applyFill="1" applyBorder="1" applyAlignment="1">
      <alignment horizontal="right" vertical="center" wrapText="1"/>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0" fillId="0" borderId="0" xfId="0" applyFont="1" applyFill="1" applyBorder="1" applyAlignment="1">
      <alignment horizontal="left"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131" fillId="0" borderId="19" xfId="0" applyFont="1" applyFill="1" applyBorder="1" applyAlignment="1">
      <alignment horizontal="center" vertical="center"/>
    </xf>
    <xf numFmtId="0" fontId="131" fillId="0" borderId="20" xfId="0" applyFont="1" applyFill="1" applyBorder="1" applyAlignment="1">
      <alignment horizontal="center" vertical="center"/>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59" xfId="1730" applyNumberFormat="1" applyFont="1" applyFill="1" applyBorder="1" applyAlignment="1">
      <alignment horizontal="left"/>
    </xf>
    <xf numFmtId="1" fontId="123" fillId="0" borderId="0" xfId="1731"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0" applyNumberFormat="1" applyFont="1" applyFill="1" applyBorder="1" applyAlignment="1">
      <alignment horizontal="center" vertical="center"/>
    </xf>
    <xf numFmtId="1" fontId="60" fillId="0" borderId="69" xfId="1730" applyNumberFormat="1" applyFont="1" applyFill="1" applyBorder="1" applyAlignment="1">
      <alignment horizontal="center" vertical="center"/>
    </xf>
    <xf numFmtId="1" fontId="60" fillId="0" borderId="18" xfId="1730" applyNumberFormat="1" applyFont="1" applyFill="1" applyBorder="1" applyAlignment="1">
      <alignment horizontal="center" vertical="center"/>
    </xf>
    <xf numFmtId="1" fontId="60" fillId="0" borderId="55" xfId="1730" applyNumberFormat="1" applyFont="1" applyFill="1" applyBorder="1" applyAlignment="1">
      <alignment horizontal="center" vertical="center" wrapText="1"/>
    </xf>
    <xf numFmtId="1" fontId="60" fillId="0" borderId="56" xfId="1730" applyNumberFormat="1" applyFont="1" applyFill="1" applyBorder="1" applyAlignment="1">
      <alignment horizontal="center" vertical="center" wrapText="1"/>
    </xf>
    <xf numFmtId="1" fontId="60" fillId="0" borderId="57" xfId="1730" applyNumberFormat="1" applyFont="1" applyFill="1" applyBorder="1" applyAlignment="1">
      <alignment horizontal="center" vertical="center" wrapText="1"/>
    </xf>
    <xf numFmtId="1" fontId="60" fillId="0" borderId="17" xfId="1730" applyNumberFormat="1" applyFont="1" applyFill="1" applyBorder="1" applyAlignment="1">
      <alignment horizontal="center" vertical="center" wrapText="1"/>
    </xf>
    <xf numFmtId="1" fontId="60" fillId="0" borderId="3" xfId="1730" applyNumberFormat="1" applyFont="1" applyFill="1" applyBorder="1" applyAlignment="1">
      <alignment horizontal="center" vertical="center" wrapText="1"/>
    </xf>
    <xf numFmtId="1" fontId="60" fillId="0" borderId="58" xfId="1730" applyNumberFormat="1" applyFont="1" applyFill="1" applyBorder="1" applyAlignment="1">
      <alignment horizontal="center" vertical="center" wrapText="1"/>
    </xf>
    <xf numFmtId="3" fontId="58" fillId="0" borderId="54" xfId="1732" applyNumberFormat="1" applyFont="1" applyFill="1" applyBorder="1" applyAlignment="1">
      <alignment horizontal="center" vertical="center"/>
    </xf>
    <xf numFmtId="3" fontId="58" fillId="0" borderId="1" xfId="1732" applyNumberFormat="1" applyFont="1" applyFill="1" applyBorder="1" applyAlignment="1">
      <alignment horizontal="center" vertical="center"/>
    </xf>
    <xf numFmtId="3" fontId="58" fillId="0" borderId="4" xfId="1732" applyNumberFormat="1" applyFont="1" applyFill="1" applyBorder="1" applyAlignment="1">
      <alignment horizontal="center" vertical="center"/>
    </xf>
    <xf numFmtId="3" fontId="58" fillId="0" borderId="68" xfId="1732" applyNumberFormat="1" applyFont="1" applyFill="1" applyBorder="1" applyAlignment="1">
      <alignment horizontal="center" vertical="center"/>
    </xf>
    <xf numFmtId="3" fontId="58" fillId="0" borderId="70" xfId="1732" applyNumberFormat="1" applyFont="1" applyFill="1" applyBorder="1" applyAlignment="1">
      <alignment horizontal="center" vertical="center"/>
    </xf>
    <xf numFmtId="3" fontId="58" fillId="0" borderId="71" xfId="1732" applyNumberFormat="1" applyFont="1" applyFill="1" applyBorder="1" applyAlignment="1">
      <alignment horizontal="center" vertical="center"/>
    </xf>
    <xf numFmtId="1" fontId="60" fillId="0" borderId="0" xfId="1730" applyNumberFormat="1" applyFont="1" applyFill="1" applyBorder="1" applyAlignment="1">
      <alignment horizontal="left" vertical="center" wrapText="1"/>
    </xf>
    <xf numFmtId="1" fontId="60" fillId="0" borderId="0" xfId="1730" applyNumberFormat="1" applyFont="1" applyFill="1" applyBorder="1" applyAlignment="1">
      <alignment horizontal="left" wrapText="1"/>
    </xf>
    <xf numFmtId="1" fontId="123" fillId="0" borderId="73" xfId="1730" applyNumberFormat="1" applyFont="1" applyBorder="1" applyAlignment="1">
      <alignment horizontal="left"/>
    </xf>
    <xf numFmtId="1" fontId="123" fillId="0" borderId="74" xfId="1730" applyNumberFormat="1" applyFont="1" applyBorder="1" applyAlignment="1">
      <alignment horizontal="left"/>
    </xf>
    <xf numFmtId="1" fontId="123" fillId="0" borderId="64" xfId="1731" applyNumberFormat="1" applyFont="1" applyFill="1" applyBorder="1" applyAlignment="1">
      <alignment horizontal="center"/>
    </xf>
    <xf numFmtId="1" fontId="123" fillId="0" borderId="20" xfId="1731"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1" applyNumberFormat="1" applyFont="1" applyFill="1" applyBorder="1" applyAlignment="1">
      <alignment horizontal="center"/>
    </xf>
    <xf numFmtId="1" fontId="123" fillId="55" borderId="20" xfId="1731"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cellXfs>
  <cellStyles count="1768">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4"/>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5"/>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6"/>
    <cellStyle name="Ввод  2 2 2" xfId="1737"/>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8"/>
    <cellStyle name="Вывод 2 2 2" xfId="1739"/>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0"/>
    <cellStyle name="Вычисление 2 2 2" xfId="1741"/>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0"/>
    <cellStyle name="ЄЄ_Книга1 (38)" xfId="1141"/>
    <cellStyle name="Є_x0004_Є_Услуги АТС, ЦФР" xfId="1142"/>
    <cellStyle name="ЄЄЄ" xfId="1143"/>
    <cellStyle name="ЄЄЄ_x0004_" xfId="1144"/>
    <cellStyle name="ЄЄЄ_Книга1 (38)" xfId="1145"/>
    <cellStyle name="ЄЄЄЄ" xfId="1146"/>
    <cellStyle name="ЄЄЄЄ_x0004_" xfId="1147"/>
    <cellStyle name="ЄЄЄЄЄ" xfId="1148"/>
    <cellStyle name="ЄЄЄЄЄ_x0004_" xfId="1149"/>
    <cellStyle name="ЄЄЄЄЄ_Услуги АТС, ЦФР" xfId="1150"/>
    <cellStyle name="ЄЄЄЄ_x0004_ЄЄЄ" xfId="1151"/>
    <cellStyle name="ЄЄЄЄЄ_x0004_ЄЄЄ" xfId="1152"/>
    <cellStyle name="ЄЄ_x0004_ЄЄЄЄЄЄЄ" xfId="1153"/>
    <cellStyle name="Заголовок" xfId="82"/>
    <cellStyle name="Заголовок 1 10" xfId="1154"/>
    <cellStyle name="Заголовок 1 11" xfId="1155"/>
    <cellStyle name="Заголовок 1 12" xfId="1156"/>
    <cellStyle name="Заголовок 1 13" xfId="1157"/>
    <cellStyle name="Заголовок 1 2" xfId="1158"/>
    <cellStyle name="Заголовок 1 3" xfId="1159"/>
    <cellStyle name="Заголовок 1 4" xfId="1160"/>
    <cellStyle name="Заголовок 1 5" xfId="1161"/>
    <cellStyle name="Заголовок 1 6" xfId="1162"/>
    <cellStyle name="Заголовок 1 7" xfId="1163"/>
    <cellStyle name="Заголовок 1 8" xfId="1164"/>
    <cellStyle name="Заголовок 1 9" xfId="1165"/>
    <cellStyle name="Заголовок 2 10" xfId="1166"/>
    <cellStyle name="Заголовок 2 11" xfId="1167"/>
    <cellStyle name="Заголовок 2 12" xfId="1168"/>
    <cellStyle name="Заголовок 2 13" xfId="1169"/>
    <cellStyle name="Заголовок 2 2" xfId="1170"/>
    <cellStyle name="Заголовок 2 3" xfId="1171"/>
    <cellStyle name="Заголовок 2 4" xfId="1172"/>
    <cellStyle name="Заголовок 2 5" xfId="1173"/>
    <cellStyle name="Заголовок 2 6" xfId="1174"/>
    <cellStyle name="Заголовок 2 7" xfId="1175"/>
    <cellStyle name="Заголовок 2 8" xfId="1176"/>
    <cellStyle name="Заголовок 2 9" xfId="1177"/>
    <cellStyle name="Заголовок 3 10" xfId="1178"/>
    <cellStyle name="Заголовок 3 11" xfId="1179"/>
    <cellStyle name="Заголовок 3 12" xfId="1180"/>
    <cellStyle name="Заголовок 3 13" xfId="1181"/>
    <cellStyle name="Заголовок 3 2" xfId="1182"/>
    <cellStyle name="Заголовок 3 3" xfId="1183"/>
    <cellStyle name="Заголовок 3 4" xfId="1184"/>
    <cellStyle name="Заголовок 3 5" xfId="1185"/>
    <cellStyle name="Заголовок 3 6" xfId="1186"/>
    <cellStyle name="Заголовок 3 7" xfId="1187"/>
    <cellStyle name="Заголовок 3 8" xfId="1188"/>
    <cellStyle name="Заголовок 3 9" xfId="1189"/>
    <cellStyle name="Заголовок 4 10" xfId="1190"/>
    <cellStyle name="Заголовок 4 11" xfId="1191"/>
    <cellStyle name="Заголовок 4 12" xfId="1192"/>
    <cellStyle name="Заголовок 4 13" xfId="1193"/>
    <cellStyle name="Заголовок 4 2" xfId="1194"/>
    <cellStyle name="Заголовок 4 3" xfId="1195"/>
    <cellStyle name="Заголовок 4 4" xfId="1196"/>
    <cellStyle name="Заголовок 4 5" xfId="1197"/>
    <cellStyle name="Заголовок 4 6" xfId="1198"/>
    <cellStyle name="Заголовок 4 7" xfId="1199"/>
    <cellStyle name="Заголовок 4 8" xfId="1200"/>
    <cellStyle name="Заголовок 4 9" xfId="1201"/>
    <cellStyle name="Заголовок 5" xfId="83"/>
    <cellStyle name="Заголовок 6" xfId="84"/>
    <cellStyle name="Заголовок таблицы" xfId="1202"/>
    <cellStyle name="ЗаголовокСтолбца" xfId="85"/>
    <cellStyle name="ЗаголовокСтолбца 2" xfId="86"/>
    <cellStyle name="ЗаголовокСтолбца 2 2" xfId="1203"/>
    <cellStyle name="ЗаголовокСтолбца 3" xfId="87"/>
    <cellStyle name="Защитный" xfId="88"/>
    <cellStyle name="Значение" xfId="89"/>
    <cellStyle name="Зоголовок" xfId="1204"/>
    <cellStyle name="Итог 10" xfId="1205"/>
    <cellStyle name="Итог 11" xfId="1206"/>
    <cellStyle name="Итог 12" xfId="1207"/>
    <cellStyle name="Итог 13" xfId="1208"/>
    <cellStyle name="Итог 2" xfId="1209"/>
    <cellStyle name="Итог 2 2" xfId="1742"/>
    <cellStyle name="Итог 2 2 2" xfId="1743"/>
    <cellStyle name="Итог 3" xfId="1210"/>
    <cellStyle name="Итог 4" xfId="1211"/>
    <cellStyle name="Итог 5" xfId="1212"/>
    <cellStyle name="Итог 6" xfId="1213"/>
    <cellStyle name="Итог 7" xfId="1214"/>
    <cellStyle name="Итог 8" xfId="1215"/>
    <cellStyle name="Итог 9" xfId="1216"/>
    <cellStyle name="Итого" xfId="1217"/>
    <cellStyle name="Контрольная ячейка 10" xfId="1218"/>
    <cellStyle name="Контрольная ячейка 11" xfId="1219"/>
    <cellStyle name="Контрольная ячейка 12" xfId="1220"/>
    <cellStyle name="Контрольная ячейка 13" xfId="1221"/>
    <cellStyle name="Контрольная ячейка 2" xfId="1222"/>
    <cellStyle name="Контрольная ячейка 3" xfId="1223"/>
    <cellStyle name="Контрольная ячейка 4" xfId="1224"/>
    <cellStyle name="Контрольная ячейка 5" xfId="1225"/>
    <cellStyle name="Контрольная ячейка 6" xfId="1226"/>
    <cellStyle name="Контрольная ячейка 7" xfId="1227"/>
    <cellStyle name="Контрольная ячейка 8" xfId="1228"/>
    <cellStyle name="Контрольная ячейка 9" xfId="1229"/>
    <cellStyle name="Мой заголовок" xfId="1231"/>
    <cellStyle name="Мой заголовок листа" xfId="1232"/>
    <cellStyle name="Мой заголовок листа 2" xfId="1233"/>
    <cellStyle name="Мои наименования показателей" xfId="1230"/>
    <cellStyle name="Название 10" xfId="1234"/>
    <cellStyle name="Название 11" xfId="1235"/>
    <cellStyle name="Название 12" xfId="1236"/>
    <cellStyle name="Название 13" xfId="1237"/>
    <cellStyle name="Название 2" xfId="1238"/>
    <cellStyle name="Название 3" xfId="1239"/>
    <cellStyle name="Название 4" xfId="1240"/>
    <cellStyle name="Название 5" xfId="1241"/>
    <cellStyle name="Название 6" xfId="1242"/>
    <cellStyle name="Название 7" xfId="1243"/>
    <cellStyle name="Название 8" xfId="1244"/>
    <cellStyle name="Название 9" xfId="1245"/>
    <cellStyle name="Нейтральный 10" xfId="1246"/>
    <cellStyle name="Нейтральный 11" xfId="1247"/>
    <cellStyle name="Нейтральный 12" xfId="1248"/>
    <cellStyle name="Нейтральный 13" xfId="1249"/>
    <cellStyle name="Нейтральный 2" xfId="1250"/>
    <cellStyle name="Нейтральный 3" xfId="1251"/>
    <cellStyle name="Нейтральный 4" xfId="1252"/>
    <cellStyle name="Нейтральный 5" xfId="1253"/>
    <cellStyle name="Нейтральный 6" xfId="1254"/>
    <cellStyle name="Нейтральный 7" xfId="1255"/>
    <cellStyle name="Нейтральный 8" xfId="1256"/>
    <cellStyle name="Нейтральный 9" xfId="1257"/>
    <cellStyle name="Обычный" xfId="0" builtinId="0"/>
    <cellStyle name="Обычный 10" xfId="90"/>
    <cellStyle name="Обычный 10 2" xfId="1258"/>
    <cellStyle name="Обычный 10 3" xfId="1259"/>
    <cellStyle name="Обычный 10 4" xfId="1260"/>
    <cellStyle name="Обычный 10 5" xfId="1261"/>
    <cellStyle name="Обычный 100" xfId="1262"/>
    <cellStyle name="Обычный 101" xfId="1263"/>
    <cellStyle name="Обычный 11" xfId="91"/>
    <cellStyle name="Обычный 11 2" xfId="1264"/>
    <cellStyle name="Обычный 11 3" xfId="1265"/>
    <cellStyle name="Обычный 11 4" xfId="1266"/>
    <cellStyle name="Обычный 11 5" xfId="1267"/>
    <cellStyle name="Обычный 12" xfId="92"/>
    <cellStyle name="Обычный 12 2" xfId="212"/>
    <cellStyle name="Обычный 12 2 2" xfId="1744"/>
    <cellStyle name="Обычный 12 3" xfId="1268"/>
    <cellStyle name="Обычный 12 4" xfId="1269"/>
    <cellStyle name="Обычный 12 5" xfId="1270"/>
    <cellStyle name="Обычный 12 6" xfId="1271"/>
    <cellStyle name="Обычный 12 7" xfId="1272"/>
    <cellStyle name="Обычный 12 8" xfId="1273"/>
    <cellStyle name="Обычный 12 9" xfId="1745"/>
    <cellStyle name="Обычный 13" xfId="93"/>
    <cellStyle name="Обычный 13 2" xfId="1274"/>
    <cellStyle name="Обычный 13 3" xfId="1275"/>
    <cellStyle name="Обычный 13 4" xfId="1276"/>
    <cellStyle name="Обычный 13 5" xfId="1277"/>
    <cellStyle name="Обычный 14" xfId="94"/>
    <cellStyle name="Обычный 14 2" xfId="1278"/>
    <cellStyle name="Обычный 14 3" xfId="1279"/>
    <cellStyle name="Обычный 14 4" xfId="1280"/>
    <cellStyle name="Обычный 15" xfId="95"/>
    <cellStyle name="Обычный 15 2" xfId="1281"/>
    <cellStyle name="Обычный 15 3" xfId="1282"/>
    <cellStyle name="Обычный 15 4" xfId="1283"/>
    <cellStyle name="Обычный 15 5" xfId="1284"/>
    <cellStyle name="Обычный 16" xfId="96"/>
    <cellStyle name="Обычный 16 2" xfId="1285"/>
    <cellStyle name="Обычный 16 3" xfId="1286"/>
    <cellStyle name="Обычный 16 4" xfId="1287"/>
    <cellStyle name="Обычный 17" xfId="97"/>
    <cellStyle name="Обычный 17 2" xfId="98"/>
    <cellStyle name="Обычный 17 2 2" xfId="1288"/>
    <cellStyle name="Обычный 17 3" xfId="1289"/>
    <cellStyle name="Обычный 17 4" xfId="1290"/>
    <cellStyle name="Обычный 18" xfId="99"/>
    <cellStyle name="Обычный 18 2" xfId="1291"/>
    <cellStyle name="Обычный 18 3" xfId="1292"/>
    <cellStyle name="Обычный 18 4" xfId="1293"/>
    <cellStyle name="Обычный 19" xfId="100"/>
    <cellStyle name="Обычный 19 2" xfId="1294"/>
    <cellStyle name="Обычный 19 3" xfId="1295"/>
    <cellStyle name="Обычный 19 4" xfId="1296"/>
    <cellStyle name="Обычный 2" xfId="101"/>
    <cellStyle name="Обычный 2 10" xfId="213"/>
    <cellStyle name="Обычный 2 10 2" xfId="229"/>
    <cellStyle name="Обычный 2 11" xfId="1297"/>
    <cellStyle name="Обычный 2 12" xfId="1298"/>
    <cellStyle name="Обычный 2 2" xfId="102"/>
    <cellStyle name="Обычный 2 2 2" xfId="1299"/>
    <cellStyle name="Обычный 2 2 2 2" xfId="1300"/>
    <cellStyle name="Обычный 2 2 2 2 2" xfId="1301"/>
    <cellStyle name="Обычный 2 2 2 2 2 2" xfId="1302"/>
    <cellStyle name="Обычный 2 2 2 2 2 2 2" xfId="1303"/>
    <cellStyle name="Обычный 2 2 2 2 2 2 2 2" xfId="1304"/>
    <cellStyle name="Обычный 2 2 2 2 2 2 2 3" xfId="1305"/>
    <cellStyle name="Обычный 2 2 2 2 2 2 2 4" xfId="1306"/>
    <cellStyle name="Обычный 2 2 2 2 2 2 3" xfId="1307"/>
    <cellStyle name="Обычный 2 2 2 2 2 2 3 2" xfId="1308"/>
    <cellStyle name="Обычный 2 2 2 2 2 2 3 3" xfId="1309"/>
    <cellStyle name="Обычный 2 2 2 2 2 2 3 4" xfId="1310"/>
    <cellStyle name="Обычный 2 2 2 2 2 2 4" xfId="1311"/>
    <cellStyle name="Обычный 2 2 2 2 2 2 5" xfId="1312"/>
    <cellStyle name="Обычный 2 2 2 2 2 2 6" xfId="1313"/>
    <cellStyle name="Обычный 2 2 2 2 2 3" xfId="1314"/>
    <cellStyle name="Обычный 2 2 2 2 2 3 2" xfId="1315"/>
    <cellStyle name="Обычный 2 2 2 2 2 3 3" xfId="1316"/>
    <cellStyle name="Обычный 2 2 2 2 2 3 4" xfId="1317"/>
    <cellStyle name="Обычный 2 2 2 2 2 4" xfId="1318"/>
    <cellStyle name="Обычный 2 2 2 2 2 5" xfId="1319"/>
    <cellStyle name="Обычный 2 2 2 2 2 6" xfId="1320"/>
    <cellStyle name="Обычный 2 2 2 2 2_02 объём по гр.потреб. 2011-2010, зоны суток" xfId="1321"/>
    <cellStyle name="Обычный 2 2 2 2 3" xfId="1322"/>
    <cellStyle name="Обычный 2 2 2 2 3 2" xfId="1323"/>
    <cellStyle name="Обычный 2 2 2 2 3 3" xfId="1324"/>
    <cellStyle name="Обычный 2 2 2 2 3 4" xfId="1325"/>
    <cellStyle name="Обычный 2 2 2 2 4" xfId="1326"/>
    <cellStyle name="Обычный 2 2 2 2 4 2" xfId="1327"/>
    <cellStyle name="Обычный 2 2 2 2 4 3" xfId="1328"/>
    <cellStyle name="Обычный 2 2 2 2 4 4" xfId="1329"/>
    <cellStyle name="Обычный 2 2 2 2 5" xfId="1330"/>
    <cellStyle name="Обычный 2 2 2 2 6" xfId="1331"/>
    <cellStyle name="Обычный 2 2 2 2 7" xfId="1332"/>
    <cellStyle name="Обычный 2 2 2 3" xfId="1333"/>
    <cellStyle name="Обычный 2 2 2 3 2" xfId="1334"/>
    <cellStyle name="Обычный 2 2 2 3 3" xfId="1335"/>
    <cellStyle name="Обычный 2 2 2 3 4" xfId="1336"/>
    <cellStyle name="Обычный 2 2 2 4" xfId="1337"/>
    <cellStyle name="Обычный 2 2 2 4 2" xfId="1338"/>
    <cellStyle name="Обычный 2 2 2 4 3" xfId="1339"/>
    <cellStyle name="Обычный 2 2 2 4 4" xfId="1340"/>
    <cellStyle name="Обычный 2 2 2 5" xfId="1341"/>
    <cellStyle name="Обычный 2 2 2 6" xfId="1342"/>
    <cellStyle name="Обычный 2 2 2 7" xfId="1343"/>
    <cellStyle name="Обычный 2 2 2_02 объём по гр.потреб. 2011-2010, зоны суток" xfId="1344"/>
    <cellStyle name="Обычный 2 2 3" xfId="1345"/>
    <cellStyle name="Обычный 2 2 3 2" xfId="1346"/>
    <cellStyle name="Обычный 2 2 3 3" xfId="1347"/>
    <cellStyle name="Обычный 2 2 3 4" xfId="1348"/>
    <cellStyle name="Обычный 2 2 4" xfId="1349"/>
    <cellStyle name="Обычный 2 2 4 2" xfId="1350"/>
    <cellStyle name="Обычный 2 2 4 3" xfId="1351"/>
    <cellStyle name="Обычный 2 2 4 4" xfId="1352"/>
    <cellStyle name="Обычный 2 2 5" xfId="1353"/>
    <cellStyle name="Обычный 2 2 5 2" xfId="1354"/>
    <cellStyle name="Обычный 2 2 5 3" xfId="1355"/>
    <cellStyle name="Обычный 2 2 5 4" xfId="1356"/>
    <cellStyle name="Обычный 2 2 6" xfId="1357"/>
    <cellStyle name="Обычный 2 2 7" xfId="1358"/>
    <cellStyle name="Обычный 2 2 8" xfId="1359"/>
    <cellStyle name="Обычный 2 2_Формула распределения НВВ сетей по уровням напряжения" xfId="1360"/>
    <cellStyle name="Обычный 2 3" xfId="103"/>
    <cellStyle name="Обычный 2 3 2" xfId="1361"/>
    <cellStyle name="Обычный 2 3 3" xfId="1362"/>
    <cellStyle name="Обычный 2 3 4" xfId="1363"/>
    <cellStyle name="Обычный 2 4" xfId="104"/>
    <cellStyle name="Обычный 2 5" xfId="105"/>
    <cellStyle name="Обычный 2 6" xfId="106"/>
    <cellStyle name="Обычный 2 6 2" xfId="1364"/>
    <cellStyle name="Обычный 2 6 3" xfId="1365"/>
    <cellStyle name="Обычный 2 6 4" xfId="1366"/>
    <cellStyle name="Обычный 2 6 5" xfId="1367"/>
    <cellStyle name="Обычный 2 7" xfId="107"/>
    <cellStyle name="Обычный 2 7 2" xfId="1368"/>
    <cellStyle name="Обычный 2 8" xfId="214"/>
    <cellStyle name="Обычный 2 9" xfId="215"/>
    <cellStyle name="Обычный 2 9 2" xfId="1746"/>
    <cellStyle name="Обычный 2_02 объём по гр.потреб. 2011-2010, зоны суток" xfId="1369"/>
    <cellStyle name="Обычный 20" xfId="108"/>
    <cellStyle name="Обычный 20 2" xfId="1370"/>
    <cellStyle name="Обычный 20 3" xfId="1371"/>
    <cellStyle name="Обычный 20 4" xfId="1372"/>
    <cellStyle name="Обычный 21" xfId="109"/>
    <cellStyle name="Обычный 21 2" xfId="1373"/>
    <cellStyle name="Обычный 21 3" xfId="1374"/>
    <cellStyle name="Обычный 21 4" xfId="1375"/>
    <cellStyle name="Обычный 22" xfId="110"/>
    <cellStyle name="Обычный 22 2" xfId="1376"/>
    <cellStyle name="Обычный 22 3" xfId="1377"/>
    <cellStyle name="Обычный 22 4" xfId="1378"/>
    <cellStyle name="Обычный 23" xfId="111"/>
    <cellStyle name="Обычный 23 2" xfId="1379"/>
    <cellStyle name="Обычный 23 3" xfId="1380"/>
    <cellStyle name="Обычный 23 4" xfId="1381"/>
    <cellStyle name="Обычный 24" xfId="112"/>
    <cellStyle name="Обычный 24 2" xfId="1382"/>
    <cellStyle name="Обычный 24 3" xfId="1383"/>
    <cellStyle name="Обычный 24 4" xfId="1384"/>
    <cellStyle name="Обычный 25" xfId="113"/>
    <cellStyle name="Обычный 25 2" xfId="216"/>
    <cellStyle name="Обычный 25 2 2" xfId="1747"/>
    <cellStyle name="Обычный 25 3" xfId="1385"/>
    <cellStyle name="Обычный 25 4" xfId="1386"/>
    <cellStyle name="Обычный 25 5" xfId="1387"/>
    <cellStyle name="Обычный 25 6" xfId="1748"/>
    <cellStyle name="Обычный 26" xfId="114"/>
    <cellStyle name="Обычный 26 2" xfId="1388"/>
    <cellStyle name="Обычный 26 3" xfId="1389"/>
    <cellStyle name="Обычный 26 4" xfId="1390"/>
    <cellStyle name="Обычный 27" xfId="115"/>
    <cellStyle name="Обычный 27 2" xfId="1391"/>
    <cellStyle name="Обычный 27 3" xfId="1392"/>
    <cellStyle name="Обычный 27 4" xfId="1393"/>
    <cellStyle name="Обычный 28" xfId="116"/>
    <cellStyle name="Обычный 28 10" xfId="1394"/>
    <cellStyle name="Обычный 28 11" xfId="1749"/>
    <cellStyle name="Обычный 28 2" xfId="117"/>
    <cellStyle name="Обычный 28 2 2" xfId="1395"/>
    <cellStyle name="Обычный 28 2 3" xfId="1750"/>
    <cellStyle name="Обычный 28 3" xfId="1396"/>
    <cellStyle name="Обычный 28 3 2" xfId="1397"/>
    <cellStyle name="Обычный 28 4" xfId="1398"/>
    <cellStyle name="Обычный 28 4 2" xfId="1399"/>
    <cellStyle name="Обычный 28 5" xfId="1400"/>
    <cellStyle name="Обычный 28 6" xfId="1401"/>
    <cellStyle name="Обычный 28 7" xfId="1402"/>
    <cellStyle name="Обычный 28 7 2" xfId="1403"/>
    <cellStyle name="Обычный 28 8" xfId="1404"/>
    <cellStyle name="Обычный 28 9" xfId="1405"/>
    <cellStyle name="Обычный 29" xfId="118"/>
    <cellStyle name="Обычный 29 2" xfId="217"/>
    <cellStyle name="Обычный 29 3" xfId="1406"/>
    <cellStyle name="Обычный 29 4" xfId="1407"/>
    <cellStyle name="Обычный 3" xfId="119"/>
    <cellStyle name="Обычный 3 10" xfId="1408"/>
    <cellStyle name="Обычный 3 2" xfId="120"/>
    <cellStyle name="Обычный 3 2 2" xfId="121"/>
    <cellStyle name="Обычный 3 2 2 2" xfId="1409"/>
    <cellStyle name="Обычный 3 2 2 3" xfId="1751"/>
    <cellStyle name="Обычный 3 2 3" xfId="1410"/>
    <cellStyle name="Обычный 3 2 4" xfId="1411"/>
    <cellStyle name="Обычный 3 2 5" xfId="1412"/>
    <cellStyle name="Обычный 3 2 6" xfId="1413"/>
    <cellStyle name="Обычный 3 3" xfId="122"/>
    <cellStyle name="Обычный 3 3 2" xfId="1414"/>
    <cellStyle name="Обычный 3 3 3" xfId="1415"/>
    <cellStyle name="Обычный 3 3 4" xfId="1416"/>
    <cellStyle name="Обычный 3 4" xfId="123"/>
    <cellStyle name="Обычный 3 4 2" xfId="1417"/>
    <cellStyle name="Обычный 3 4 3" xfId="1418"/>
    <cellStyle name="Обычный 3 4 4" xfId="1419"/>
    <cellStyle name="Обычный 3 5" xfId="124"/>
    <cellStyle name="Обычный 3 5 2" xfId="1420"/>
    <cellStyle name="Обычный 3 5 3" xfId="1421"/>
    <cellStyle name="Обычный 3 5 4" xfId="1422"/>
    <cellStyle name="Обычный 3 6" xfId="125"/>
    <cellStyle name="Обычный 3 6 2" xfId="1423"/>
    <cellStyle name="Обычный 3 7" xfId="1424"/>
    <cellStyle name="Обычный 3 8" xfId="1425"/>
    <cellStyle name="Обычный 3 9" xfId="1426"/>
    <cellStyle name="Обычный 3_02 объём по гр.потреб. 2011-2010, зоны суток" xfId="1427"/>
    <cellStyle name="Обычный 30" xfId="126"/>
    <cellStyle name="Обычный 30 2" xfId="127"/>
    <cellStyle name="Обычный 30 2 2" xfId="219"/>
    <cellStyle name="Обычный 30 2 2 2" xfId="1752"/>
    <cellStyle name="Обычный 30 2 3" xfId="1753"/>
    <cellStyle name="Обычный 30 3" xfId="218"/>
    <cellStyle name="Обычный 30 3 2" xfId="1428"/>
    <cellStyle name="Обычный 30 3 3" xfId="1429"/>
    <cellStyle name="Обычный 30 4" xfId="1430"/>
    <cellStyle name="Обычный 30 5" xfId="1431"/>
    <cellStyle name="Обычный 30 6" xfId="1432"/>
    <cellStyle name="Обычный 30 7" xfId="1754"/>
    <cellStyle name="Обычный 31" xfId="128"/>
    <cellStyle name="Обычный 31 2" xfId="221"/>
    <cellStyle name="Обычный 31 2 2" xfId="1755"/>
    <cellStyle name="Обычный 31 3" xfId="220"/>
    <cellStyle name="Обычный 31 4" xfId="1433"/>
    <cellStyle name="Обычный 31 5" xfId="1434"/>
    <cellStyle name="Обычный 32" xfId="1"/>
    <cellStyle name="Обычный 32 2" xfId="222"/>
    <cellStyle name="Обычный 32 3" xfId="1435"/>
    <cellStyle name="Обычный 32 4" xfId="1436"/>
    <cellStyle name="Обычный 33" xfId="129"/>
    <cellStyle name="Обычный 33 2" xfId="223"/>
    <cellStyle name="Обычный 33 3" xfId="1437"/>
    <cellStyle name="Обычный 33 4" xfId="1438"/>
    <cellStyle name="Обычный 34" xfId="224"/>
    <cellStyle name="Обычный 34 2" xfId="1439"/>
    <cellStyle name="Обычный 34 3" xfId="1440"/>
    <cellStyle name="Обычный 34 4" xfId="1441"/>
    <cellStyle name="Обычный 35" xfId="225"/>
    <cellStyle name="Обычный 35 2" xfId="1442"/>
    <cellStyle name="Обычный 35 3" xfId="1443"/>
    <cellStyle name="Обычный 35 4" xfId="1444"/>
    <cellStyle name="Обычный 36" xfId="130"/>
    <cellStyle name="Обычный 36 2" xfId="1445"/>
    <cellStyle name="Обычный 36 3" xfId="1446"/>
    <cellStyle name="Обычный 36 4" xfId="1447"/>
    <cellStyle name="Обычный 37" xfId="131"/>
    <cellStyle name="Обычный 37 2" xfId="1448"/>
    <cellStyle name="Обычный 37 3" xfId="1449"/>
    <cellStyle name="Обычный 37 4" xfId="1450"/>
    <cellStyle name="Обычный 38" xfId="132"/>
    <cellStyle name="Обычный 38 2" xfId="1451"/>
    <cellStyle name="Обычный 38 2 2" xfId="1452"/>
    <cellStyle name="Обычный 38 3" xfId="1453"/>
    <cellStyle name="Обычный 38_ДЗ КЗ 2010, 2011" xfId="1454"/>
    <cellStyle name="Обычный 39" xfId="226"/>
    <cellStyle name="Обычный 39 2" xfId="1455"/>
    <cellStyle name="Обычный 39 3" xfId="1756"/>
    <cellStyle name="Обычный 4" xfId="133"/>
    <cellStyle name="Обычный 4 2" xfId="134"/>
    <cellStyle name="Обычный 4 2 2" xfId="1456"/>
    <cellStyle name="Обычный 4 2 3" xfId="1457"/>
    <cellStyle name="Обычный 4 2 4" xfId="1458"/>
    <cellStyle name="Обычный 4 3" xfId="1459"/>
    <cellStyle name="Обычный 4 3 2" xfId="1460"/>
    <cellStyle name="Обычный 4 3 3" xfId="1461"/>
    <cellStyle name="Обычный 4 3 4" xfId="1462"/>
    <cellStyle name="Обычный 4 4" xfId="1463"/>
    <cellStyle name="Обычный 4 4 2" xfId="1464"/>
    <cellStyle name="Обычный 4 4 3" xfId="1465"/>
    <cellStyle name="Обычный 4 4 4" xfId="1466"/>
    <cellStyle name="Обычный 4 5" xfId="1467"/>
    <cellStyle name="Обычный 4 6" xfId="1468"/>
    <cellStyle name="Обычный 4 7" xfId="1469"/>
    <cellStyle name="Обычный 4 8" xfId="1470"/>
    <cellStyle name="Обычный 4_02 объём по гр.потреб. 2011-2010, зоны суток" xfId="1471"/>
    <cellStyle name="Обычный 40" xfId="1472"/>
    <cellStyle name="Обычный 40 2" xfId="1473"/>
    <cellStyle name="Обычный 40 3" xfId="1474"/>
    <cellStyle name="Обычный 40 4" xfId="1757"/>
    <cellStyle name="Обычный 41" xfId="135"/>
    <cellStyle name="Обычный 41 2" xfId="1475"/>
    <cellStyle name="Обычный 42" xfId="136"/>
    <cellStyle name="Обычный 42 2" xfId="1476"/>
    <cellStyle name="Обычный 42 3" xfId="1477"/>
    <cellStyle name="Обычный 42_ДЗ КЗ 2010, 2011" xfId="1478"/>
    <cellStyle name="Обычный 43" xfId="137"/>
    <cellStyle name="Обычный 43 2" xfId="1479"/>
    <cellStyle name="Обычный 43 3" xfId="1480"/>
    <cellStyle name="Обычный 44" xfId="138"/>
    <cellStyle name="Обычный 45" xfId="139"/>
    <cellStyle name="Обычный 46" xfId="140"/>
    <cellStyle name="Обычный 46 2" xfId="1481"/>
    <cellStyle name="Обычный 47" xfId="141"/>
    <cellStyle name="Обычный 48" xfId="142"/>
    <cellStyle name="Обычный 49" xfId="143"/>
    <cellStyle name="Обычный 5" xfId="144"/>
    <cellStyle name="Обычный 5 2" xfId="1482"/>
    <cellStyle name="Обычный 5 2 2" xfId="1483"/>
    <cellStyle name="Обычный 5 2 3" xfId="1484"/>
    <cellStyle name="Обычный 5 2 4" xfId="1485"/>
    <cellStyle name="Обычный 5 3" xfId="1486"/>
    <cellStyle name="Обычный 5 3 2" xfId="1487"/>
    <cellStyle name="Обычный 5 3 3" xfId="1488"/>
    <cellStyle name="Обычный 5 3 4" xfId="1489"/>
    <cellStyle name="Обычный 5 4" xfId="1490"/>
    <cellStyle name="Обычный 5 5" xfId="1491"/>
    <cellStyle name="Обычный 5 6" xfId="1492"/>
    <cellStyle name="Обычный 5 7" xfId="1493"/>
    <cellStyle name="Обычный 5 8" xfId="1494"/>
    <cellStyle name="Обычный 5_02 объём по гр.потреб. 2011-2010, зоны суток" xfId="1495"/>
    <cellStyle name="Обычный 50" xfId="145"/>
    <cellStyle name="Обычный 51" xfId="146"/>
    <cellStyle name="Обычный 51 2" xfId="1496"/>
    <cellStyle name="Обычный 51 2 2" xfId="1497"/>
    <cellStyle name="Обычный 51 2 3" xfId="1498"/>
    <cellStyle name="Обычный 51 2_ДЗ КЗ 2010, 2011" xfId="1499"/>
    <cellStyle name="Обычный 51 3" xfId="1500"/>
    <cellStyle name="Обычный 52" xfId="147"/>
    <cellStyle name="Обычный 53" xfId="148"/>
    <cellStyle name="Обычный 53 2" xfId="1501"/>
    <cellStyle name="Обычный 53 3" xfId="1502"/>
    <cellStyle name="Обычный 54" xfId="149"/>
    <cellStyle name="Обычный 54 2" xfId="1503"/>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4"/>
    <cellStyle name="Обычный 6 3" xfId="1505"/>
    <cellStyle name="Обычный 6 4" xfId="1506"/>
    <cellStyle name="Обычный 6 5" xfId="1507"/>
    <cellStyle name="Обычный 6_02 объём по гр.потреб. 2011-2010, зоны суток" xfId="1508"/>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09"/>
    <cellStyle name="Обычный 7 2 2" xfId="1510"/>
    <cellStyle name="Обычный 7 3" xfId="1511"/>
    <cellStyle name="Обычный 7 4" xfId="1512"/>
    <cellStyle name="Обычный 7_Xl0000078" xfId="1513"/>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4"/>
    <cellStyle name="Обычный 77 2" xfId="1758"/>
    <cellStyle name="Обычный 78" xfId="1515"/>
    <cellStyle name="Обычный 79" xfId="1516"/>
    <cellStyle name="Обычный 79 2" xfId="1517"/>
    <cellStyle name="Обычный 8" xfId="174"/>
    <cellStyle name="Обычный 8 2" xfId="1518"/>
    <cellStyle name="Обычный 8 2 2" xfId="1519"/>
    <cellStyle name="Обычный 8 3" xfId="1520"/>
    <cellStyle name="Обычный 8 3 2" xfId="1521"/>
    <cellStyle name="Обычный 8 3 3" xfId="1522"/>
    <cellStyle name="Обычный 8 3 4" xfId="1523"/>
    <cellStyle name="Обычный 8 4" xfId="1524"/>
    <cellStyle name="Обычный 8 5" xfId="1525"/>
    <cellStyle name="Обычный 8 6" xfId="1526"/>
    <cellStyle name="Обычный 8 7" xfId="1527"/>
    <cellStyle name="Обычный 8_02 объём по гр.потреб. 2011-2010, зоны суток" xfId="1528"/>
    <cellStyle name="Обычный 80" xfId="1529"/>
    <cellStyle name="Обычный 81" xfId="1530"/>
    <cellStyle name="Обычный 82" xfId="1531"/>
    <cellStyle name="Обычный 83" xfId="1532"/>
    <cellStyle name="Обычный 84" xfId="1533"/>
    <cellStyle name="Обычный 85" xfId="1534"/>
    <cellStyle name="Обычный 86" xfId="1535"/>
    <cellStyle name="Обычный 87" xfId="1536"/>
    <cellStyle name="Обычный 88" xfId="1537"/>
    <cellStyle name="Обычный 89" xfId="1538"/>
    <cellStyle name="Обычный 9" xfId="175"/>
    <cellStyle name="Обычный 9 2" xfId="1539"/>
    <cellStyle name="Обычный 9 2 2" xfId="1540"/>
    <cellStyle name="Обычный 9 3" xfId="1541"/>
    <cellStyle name="Обычный 9 4" xfId="1542"/>
    <cellStyle name="Обычный 90" xfId="1543"/>
    <cellStyle name="Обычный 91" xfId="1544"/>
    <cellStyle name="Обычный 92" xfId="1545"/>
    <cellStyle name="Обычный 93" xfId="1546"/>
    <cellStyle name="Обычный 94" xfId="1547"/>
    <cellStyle name="Обычный 95" xfId="1548"/>
    <cellStyle name="Обычный 96" xfId="1549"/>
    <cellStyle name="Обычный 97" xfId="1550"/>
    <cellStyle name="Обычный 98" xfId="1551"/>
    <cellStyle name="Обычный 99" xfId="1552"/>
    <cellStyle name="Обычный_rass 2 кв 2007г" xfId="1732"/>
    <cellStyle name="Обычный_rass 2 кв 2007г 2" xfId="1733"/>
    <cellStyle name="Обычный_Копия PROEKT08 3 2" xfId="1731"/>
    <cellStyle name="Обычный_отключения" xfId="1730"/>
    <cellStyle name="Обычный1" xfId="176"/>
    <cellStyle name="Плохой 10" xfId="1553"/>
    <cellStyle name="Плохой 11" xfId="1554"/>
    <cellStyle name="Плохой 12" xfId="1555"/>
    <cellStyle name="Плохой 13" xfId="1556"/>
    <cellStyle name="Плохой 2" xfId="1557"/>
    <cellStyle name="Плохой 3" xfId="1558"/>
    <cellStyle name="Плохой 4" xfId="1559"/>
    <cellStyle name="Плохой 5" xfId="1560"/>
    <cellStyle name="Плохой 6" xfId="1561"/>
    <cellStyle name="Плохой 7" xfId="1562"/>
    <cellStyle name="Плохой 8" xfId="1563"/>
    <cellStyle name="Плохой 9" xfId="1564"/>
    <cellStyle name="По центру с переносом" xfId="1565"/>
    <cellStyle name="По ширине с переносом" xfId="1566"/>
    <cellStyle name="Поле ввода" xfId="1567"/>
    <cellStyle name="Пояснение 10" xfId="1568"/>
    <cellStyle name="Пояснение 11" xfId="1569"/>
    <cellStyle name="Пояснение 12" xfId="1570"/>
    <cellStyle name="Пояснение 13" xfId="1571"/>
    <cellStyle name="Пояснение 2" xfId="1572"/>
    <cellStyle name="Пояснение 3" xfId="1573"/>
    <cellStyle name="Пояснение 4" xfId="1574"/>
    <cellStyle name="Пояснение 5" xfId="1575"/>
    <cellStyle name="Пояснение 6" xfId="1576"/>
    <cellStyle name="Пояснение 7" xfId="1577"/>
    <cellStyle name="Пояснение 8" xfId="1578"/>
    <cellStyle name="Пояснение 9" xfId="1579"/>
    <cellStyle name="Примечание 10" xfId="1580"/>
    <cellStyle name="Примечание 11" xfId="1581"/>
    <cellStyle name="Примечание 12" xfId="1582"/>
    <cellStyle name="Примечание 13" xfId="1583"/>
    <cellStyle name="Примечание 14" xfId="1584"/>
    <cellStyle name="Примечание 2" xfId="227"/>
    <cellStyle name="Примечание 2 2" xfId="1759"/>
    <cellStyle name="Примечание 3" xfId="1585"/>
    <cellStyle name="Примечание 3 2" xfId="1586"/>
    <cellStyle name="Примечание 4" xfId="1587"/>
    <cellStyle name="Примечание 5" xfId="1588"/>
    <cellStyle name="Примечание 6" xfId="1589"/>
    <cellStyle name="Примечание 7" xfId="1590"/>
    <cellStyle name="Примечание 8" xfId="1591"/>
    <cellStyle name="Примечание 9" xfId="1592"/>
    <cellStyle name="Процентный 10" xfId="1593"/>
    <cellStyle name="Процентный 11" xfId="1594"/>
    <cellStyle name="Процентный 12" xfId="1595"/>
    <cellStyle name="Процентный 13" xfId="1596"/>
    <cellStyle name="Процентный 14" xfId="1597"/>
    <cellStyle name="Процентный 15" xfId="1598"/>
    <cellStyle name="Процентный 16" xfId="1599"/>
    <cellStyle name="Процентный 17" xfId="1600"/>
    <cellStyle name="Процентный 18" xfId="1601"/>
    <cellStyle name="Процентный 19" xfId="1602"/>
    <cellStyle name="Процентный 2" xfId="177"/>
    <cellStyle name="Процентный 2 2" xfId="1603"/>
    <cellStyle name="Процентный 2 3" xfId="1604"/>
    <cellStyle name="Процентный 2 4" xfId="1605"/>
    <cellStyle name="Процентный 3" xfId="1606"/>
    <cellStyle name="Процентный 3 2" xfId="1607"/>
    <cellStyle name="Процентный 3 3" xfId="1608"/>
    <cellStyle name="Процентный 4" xfId="1609"/>
    <cellStyle name="Процентный 4 2" xfId="1610"/>
    <cellStyle name="Процентный 5" xfId="1611"/>
    <cellStyle name="Процентный 5 2" xfId="1612"/>
    <cellStyle name="Процентный 6" xfId="1613"/>
    <cellStyle name="Процентный 7" xfId="1614"/>
    <cellStyle name="Процентный 8" xfId="1615"/>
    <cellStyle name="Процентный 9" xfId="1616"/>
    <cellStyle name="Связанная ячейка 10" xfId="1617"/>
    <cellStyle name="Связанная ячейка 11" xfId="1618"/>
    <cellStyle name="Связанная ячейка 12" xfId="1619"/>
    <cellStyle name="Связанная ячейка 13" xfId="1620"/>
    <cellStyle name="Связанная ячейка 2" xfId="1621"/>
    <cellStyle name="Связанная ячейка 3" xfId="1622"/>
    <cellStyle name="Связанная ячейка 4" xfId="1623"/>
    <cellStyle name="Связанная ячейка 5" xfId="1624"/>
    <cellStyle name="Связанная ячейка 6" xfId="1625"/>
    <cellStyle name="Связанная ячейка 7" xfId="1626"/>
    <cellStyle name="Связанная ячейка 8" xfId="1627"/>
    <cellStyle name="Связанная ячейка 9" xfId="1628"/>
    <cellStyle name="Стиль 1" xfId="178"/>
    <cellStyle name="Стиль 1 2" xfId="1629"/>
    <cellStyle name="Стиль 1_Свод_ОРиМ_2011_02122010" xfId="1630"/>
    <cellStyle name="Стиль 10" xfId="1631"/>
    <cellStyle name="Стиль 11" xfId="1632"/>
    <cellStyle name="Стиль 12" xfId="1633"/>
    <cellStyle name="Стиль 13" xfId="1634"/>
    <cellStyle name="Стиль 2" xfId="1635"/>
    <cellStyle name="Стиль 3" xfId="1636"/>
    <cellStyle name="Стиль 4" xfId="1637"/>
    <cellStyle name="Стиль 5" xfId="1638"/>
    <cellStyle name="Стиль 6" xfId="1639"/>
    <cellStyle name="Стиль 7" xfId="1640"/>
    <cellStyle name="Стиль 8" xfId="1641"/>
    <cellStyle name="Стиль 9" xfId="1642"/>
    <cellStyle name="ТЕКСТ" xfId="1643"/>
    <cellStyle name="Текст предупреждения 10" xfId="1644"/>
    <cellStyle name="Текст предупреждения 11" xfId="1645"/>
    <cellStyle name="Текст предупреждения 12" xfId="1646"/>
    <cellStyle name="Текст предупреждения 13" xfId="1647"/>
    <cellStyle name="Текст предупреждения 2" xfId="1648"/>
    <cellStyle name="Текст предупреждения 3" xfId="1649"/>
    <cellStyle name="Текст предупреждения 4" xfId="1650"/>
    <cellStyle name="Текст предупреждения 5" xfId="1651"/>
    <cellStyle name="Текст предупреждения 6" xfId="1652"/>
    <cellStyle name="Текст предупреждения 7" xfId="1653"/>
    <cellStyle name="Текст предупреждения 8" xfId="1654"/>
    <cellStyle name="Текст предупреждения 9" xfId="1655"/>
    <cellStyle name="Текстовый" xfId="1656"/>
    <cellStyle name="Текстовый 2" xfId="1657"/>
    <cellStyle name="Текстовый 3" xfId="1658"/>
    <cellStyle name="Текстовый 4" xfId="1659"/>
    <cellStyle name="Текстовый 5" xfId="1660"/>
    <cellStyle name="Тысячи [0]_2 квартал 98" xfId="179"/>
    <cellStyle name="Тысячи_2 квартал 98" xfId="180"/>
    <cellStyle name="Финансовый [0] 2" xfId="1661"/>
    <cellStyle name="Финансовый [0] 3" xfId="1662"/>
    <cellStyle name="Финансовый [0] 4" xfId="1663"/>
    <cellStyle name="Финансовый [0] 5" xfId="1664"/>
    <cellStyle name="Финансовый 10" xfId="1665"/>
    <cellStyle name="Финансовый 11" xfId="1666"/>
    <cellStyle name="Финансовый 12" xfId="1667"/>
    <cellStyle name="Финансовый 13" xfId="1668"/>
    <cellStyle name="Финансовый 14" xfId="1669"/>
    <cellStyle name="Финансовый 15" xfId="1670"/>
    <cellStyle name="Финансовый 16" xfId="1671"/>
    <cellStyle name="Финансовый 2" xfId="181"/>
    <cellStyle name="Финансовый 2 2" xfId="182"/>
    <cellStyle name="Финансовый 2 2 2" xfId="1672"/>
    <cellStyle name="Финансовый 2 3" xfId="183"/>
    <cellStyle name="Финансовый 2 4" xfId="1673"/>
    <cellStyle name="Финансовый 2 5" xfId="1674"/>
    <cellStyle name="Финансовый 2 6" xfId="1675"/>
    <cellStyle name="Финансовый 22" xfId="1676"/>
    <cellStyle name="Финансовый 3" xfId="184"/>
    <cellStyle name="Финансовый 3 2" xfId="1677"/>
    <cellStyle name="Финансовый 4" xfId="185"/>
    <cellStyle name="Финансовый 4 2" xfId="1678"/>
    <cellStyle name="Финансовый 5" xfId="186"/>
    <cellStyle name="Финансовый 5 2" xfId="228"/>
    <cellStyle name="Финансовый 6" xfId="187"/>
    <cellStyle name="Финансовый 6 2" xfId="1679"/>
    <cellStyle name="Финансовый 7" xfId="188"/>
    <cellStyle name="Финансовый 7 2" xfId="1680"/>
    <cellStyle name="Финансовый 8" xfId="1681"/>
    <cellStyle name="Финансовый 8 2" xfId="1682"/>
    <cellStyle name="Финансовый 9" xfId="1683"/>
    <cellStyle name="Формула" xfId="189"/>
    <cellStyle name="Формула 2" xfId="1684"/>
    <cellStyle name="Формула 3" xfId="1685"/>
    <cellStyle name="Формула_04  Ожид. ТП  2010 год" xfId="1686"/>
    <cellStyle name="ФормулаВБ" xfId="190"/>
    <cellStyle name="ФормулаНаКонтроль" xfId="1687"/>
    <cellStyle name="Хороший 10" xfId="1688"/>
    <cellStyle name="Хороший 11" xfId="1689"/>
    <cellStyle name="Хороший 12" xfId="1690"/>
    <cellStyle name="Хороший 13" xfId="1691"/>
    <cellStyle name="Хороший 2" xfId="1692"/>
    <cellStyle name="Хороший 3" xfId="1693"/>
    <cellStyle name="Хороший 4" xfId="1694"/>
    <cellStyle name="Хороший 5" xfId="1695"/>
    <cellStyle name="Хороший 6" xfId="1696"/>
    <cellStyle name="Хороший 7" xfId="1697"/>
    <cellStyle name="Хороший 8" xfId="1698"/>
    <cellStyle name="Хороший 9" xfId="1699"/>
    <cellStyle name="Цифры по центру с десятыми" xfId="1700"/>
    <cellStyle name="Џђћ–…ќ’ќ›‰" xfId="191"/>
    <cellStyle name="Џђћ–…ќ’ќ›‰ 2" xfId="1701"/>
    <cellStyle name="Џђћ–…ќ’ќ›‰ 3" xfId="1702"/>
    <cellStyle name="Џђћ–…ќ’ќ›‰ 4" xfId="1703"/>
    <cellStyle name="Џђћ–…ќ’ќ›‰ 5" xfId="1704"/>
    <cellStyle name="Шапка таблицы" xfId="192"/>
    <cellStyle name="㼿" xfId="193"/>
    <cellStyle name="㼿 2" xfId="1705"/>
    <cellStyle name="㼿 2 2" xfId="1760"/>
    <cellStyle name="㼿 2 2 2" xfId="1761"/>
    <cellStyle name="㼿?" xfId="194"/>
    <cellStyle name="㼿? 2" xfId="1706"/>
    <cellStyle name="㼿? 2 2" xfId="1762"/>
    <cellStyle name="㼿? 2 2 2" xfId="1763"/>
    <cellStyle name="㼿? 3" xfId="1764"/>
    <cellStyle name="㼿_Покупка МОЩ ОРЭ" xfId="1707"/>
    <cellStyle name="㼿_Покупка МОЩ ОРЭ_Свод_ОРиМ_2012" xfId="1708"/>
    <cellStyle name="㼿_Свод_ОРиМ_2010" xfId="1709"/>
    <cellStyle name="㼿_Свод_ОРиМ_2010_Свод_ОРиМ_2012" xfId="1710"/>
    <cellStyle name="㼿_Свод_ОРиМ_2011" xfId="1711"/>
    <cellStyle name="㼿_Свод_ОРиМ_2011_02122010" xfId="1712"/>
    <cellStyle name="㼿_Свод_ОРиМ_2011_Свод_ОРиМ_2012" xfId="1713"/>
    <cellStyle name="㼿_Услуги АТС, ЦФР" xfId="1714"/>
    <cellStyle name="㼿_Услуги АТС, ЦФР_Свод_ОРиМ_2012" xfId="1715"/>
    <cellStyle name="㼿㼿" xfId="195"/>
    <cellStyle name="㼿㼿 2" xfId="1716"/>
    <cellStyle name="㼿㼿?" xfId="196"/>
    <cellStyle name="㼿㼿? 2" xfId="1717"/>
    <cellStyle name="㼿㼿? 2 2" xfId="1765"/>
    <cellStyle name="㼿㼿? 3" xfId="1766"/>
    <cellStyle name="㼿㼿? 4" xfId="1767"/>
    <cellStyle name="㼿㼿㼿" xfId="197"/>
    <cellStyle name="㼿㼿㼿 2" xfId="1718"/>
    <cellStyle name="㼿㼿㼿?" xfId="198"/>
    <cellStyle name="㼿㼿㼿? 2" xfId="1719"/>
    <cellStyle name="㼿㼿㼿_Услуги АТС, ЦФР" xfId="1720"/>
    <cellStyle name="㼿㼿㼿㼿" xfId="199"/>
    <cellStyle name="㼿㼿㼿㼿 2" xfId="1721"/>
    <cellStyle name="㼿㼿㼿㼿?" xfId="200"/>
    <cellStyle name="㼿㼿㼿㼿? 2" xfId="1722"/>
    <cellStyle name="㼿㼿㼿㼿㼿" xfId="201"/>
    <cellStyle name="㼿㼿㼿㼿㼿 2" xfId="1723"/>
    <cellStyle name="㼿㼿㼿㼿㼿?" xfId="202"/>
    <cellStyle name="㼿㼿㼿㼿㼿_Услуги АТС, ЦФР" xfId="1724"/>
    <cellStyle name="㼿㼿㼿㼿㼿㼿" xfId="203"/>
    <cellStyle name="㼿㼿㼿㼿㼿㼿?" xfId="204"/>
    <cellStyle name="㼿㼿㼿㼿㼿㼿㼿" xfId="205"/>
    <cellStyle name="㼿㼿㼿㼿㼿㼿㼿㼿" xfId="206"/>
    <cellStyle name="㼿㼿㼿㼿㼿㼿㼿㼿㼿" xfId="207"/>
    <cellStyle name="㼿㼿㼿㼿㼿㼿㼿㼿㼿?" xfId="1725"/>
    <cellStyle name="㼿㼿㼿㼿㼿㼿㼿㼿㼿? 2" xfId="1726"/>
    <cellStyle name="㼿㼿㼿㼿㼿㼿㼿㼿㼿? 3" xfId="1727"/>
    <cellStyle name="㼿㼿㼿㼿㼿㼿㼿㼿㼿? 4" xfId="1728"/>
    <cellStyle name="㼿㼿㼿㼿㼿㼿㼿㼿㼿?_Лист1" xfId="1729"/>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84"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 val="3. Расчеты с потребителям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 val="Предельные тарифы по передач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 val="киев"/>
      <sheetName val="УФА"/>
      <sheetName val="Т4,Т4а"/>
      <sheetName val="13.-1 кв.2019"/>
      <sheetName val="rombo"/>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7">
          <cell r="E37">
            <v>0</v>
          </cell>
        </row>
      </sheetData>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Calc"/>
      <sheetName val="ID"/>
      <sheetName val="共機J"/>
      <sheetName val="Титульный"/>
      <sheetName val="TSheet"/>
      <sheetName val="ПРОГНОЗ_1"/>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 val="показатели"/>
      <sheetName val="4"/>
      <sheetName val="Незав.пр-во "/>
      <sheetName val="Лист2"/>
      <sheetName val="assump"/>
      <sheetName val="Ini"/>
      <sheetName val="Списки"/>
      <sheetName val="факт"/>
      <sheetName val=""/>
      <sheetName val="Assumptions and Inputs"/>
      <sheetName val="Master Input Sheet Start Here"/>
      <sheetName val="HBS initial"/>
      <sheetName val="Inputs Sheet"/>
      <sheetName val="Ввод данных Эл.2"/>
      <sheetName val="Ввод данных Эл. 1"/>
      <sheetName val="Ввод данных Эл.3"/>
      <sheetName val="Ввод данных Эл.4"/>
      <sheetName val="Ввод данных Эл. 5"/>
      <sheetName val="HIS initial"/>
      <sheetName val="БДР"/>
      <sheetName val="GLC_Market_Approach"/>
      <sheetName val="Operating_Data"/>
      <sheetName val="Read_me_first"/>
      <sheetName val="Master_Inputs_Start_here"/>
      <sheetName val="Ф1_АТЭЦ"/>
      <sheetName val="Ф1_ЕТЭЦ"/>
      <sheetName val="Ф1_НГРЭС"/>
      <sheetName val="Ф1_ПТЭЦ"/>
      <sheetName val="Ф1_ЩГРЭС"/>
      <sheetName val="Ф_2_АТЭЦ"/>
      <sheetName val="Ф2_ЕТЭЦ"/>
      <sheetName val="Ф_2_НГРЭС"/>
      <sheetName val="Ф2_ПТЭЦ"/>
      <sheetName val="Ф_2_ЩГРЭС"/>
      <sheetName val="Ввод_данных_ЩГРЭС"/>
      <sheetName val="Ввод_общих_данных"/>
      <sheetName val="Расчет_тарифов_и_выручки"/>
      <sheetName val="стр_145_рос__исп"/>
      <sheetName val="PROJECT"/>
      <sheetName val="BALANCE"/>
      <sheetName val="в тенге"/>
      <sheetName val="Опции"/>
      <sheetName val="Проект"/>
      <sheetName val="Анализ"/>
      <sheetName val="Cost Allocation"/>
      <sheetName val="предприятия"/>
      <sheetName val="Классиф_"/>
      <sheetName val="Grouplist"/>
      <sheetName val="Инфо"/>
      <sheetName val="Поправки"/>
      <sheetName val="XLR_NoRangeSheet"/>
      <sheetName val="Sheet11"/>
      <sheetName val="Лист1"/>
      <sheetName val="60 счет"/>
      <sheetName val="Master_Input_Sheet_Start_Here"/>
      <sheetName val="HBS_initial"/>
      <sheetName val="Inputs_Sheet"/>
      <sheetName val="Ввод_данных_Эл_2"/>
      <sheetName val="Ввод_данных_Эл__1"/>
      <sheetName val="Ввод_данных_Эл_3"/>
      <sheetName val="Ввод_данных_Эл_4"/>
      <sheetName val="Ввод_данных_Эл__5"/>
      <sheetName val="HIS_initial"/>
      <sheetName val="Производство_электроэнергии"/>
      <sheetName val="Т19_1"/>
      <sheetName val="Cost_Allocation"/>
      <sheetName val="60_счет"/>
      <sheetName val="BISales"/>
      <sheetName val="незав. Домодедово"/>
      <sheetName val="Ф1"/>
      <sheetName val="Inputs"/>
      <sheetName val="Допущения"/>
      <sheetName val="Долг"/>
      <sheetName val="ПРР"/>
      <sheetName val="Предположения КАС"/>
      <sheetName val="Ф1 Актив 1-2"/>
      <sheetName val="затр_подх"/>
      <sheetName val="Смета"/>
      <sheetName val="6.Продажа квартир"/>
      <sheetName val="3.ЗАТРАТЫ"/>
      <sheetName val="Аренда Торговля"/>
      <sheetName val="Аренда СТО"/>
      <sheetName val="Дисконт"/>
      <sheetName val="общее"/>
      <sheetName val="исходное"/>
      <sheetName val="ДП_пессимист "/>
      <sheetName val="Glossary"/>
      <sheetName val="Содержание"/>
      <sheetName val="Data"/>
      <sheetName val="Исх_данные"/>
      <sheetName val="Потоки"/>
      <sheetName val="свед"/>
      <sheetName val="MGSN"/>
      <sheetName val="Rev"/>
      <sheetName val="Ф-1"/>
      <sheetName val="RAS BS+"/>
      <sheetName val="0_33"/>
      <sheetName val="Акты дебиторов"/>
      <sheetName val="comps"/>
      <sheetName val="CEZ_Model_16_m"/>
      <sheetName val="А_Произв-во"/>
      <sheetName val="вводные"/>
      <sheetName val="Коэф-ты"/>
      <sheetName val="Ст"/>
      <sheetName val="Valspar"/>
      <sheetName val="FX Adjustment"/>
      <sheetName val="BDG"/>
      <sheetName val="Paths"/>
      <sheetName val="INDEX"/>
      <sheetName val="Location (Naming)"/>
      <sheetName val="ProductBundleDefinition"/>
      <sheetName val="Location Handling"/>
      <sheetName val="ProductBundle (Naming)"/>
      <sheetName val="Location Cap"/>
      <sheetName val="ProcessMode Coefficients"/>
      <sheetName val="DEPR_NEW"/>
      <sheetName val="Natl Consult Reg."/>
      <sheetName val="Balance sheet"/>
      <sheetName val="Корр-ка_на_сост"/>
      <sheetName val="VAT"/>
      <sheetName val="Assumpt."/>
      <sheetName val="Затраты"/>
      <sheetName val="Groupings"/>
      <sheetName val="Список"/>
      <sheetName val="Дебиторы"/>
      <sheetName val="#ССЫЛКА"/>
      <sheetName val="Main"/>
      <sheetName val="Related party"/>
      <sheetName val="А5"/>
      <sheetName val="Audit Results"/>
      <sheetName val="Audit Results Upper Stratum"/>
      <sheetName val="Planning"/>
      <sheetName val="Population Characteristics"/>
      <sheetName val="Закупки"/>
      <sheetName val="Top Sheet"/>
      <sheetName val="base-futur2"/>
      <sheetName val="прогноз"/>
      <sheetName val="номенк-будет-п"/>
      <sheetName val="общие сведения"/>
      <sheetName val="Док+Исх"/>
      <sheetName val="исход-итог"/>
      <sheetName val="ТЭП"/>
      <sheetName val="Метод остатка"/>
      <sheetName val="Brif_zdanie"/>
      <sheetName val="Выписка_РФИ"/>
      <sheetName val="Имущество_элементы"/>
      <sheetName val="констр"/>
      <sheetName val="график01.09.02"/>
      <sheetName val="график строительства"/>
      <sheetName val="исх 1"/>
      <sheetName val="СП-земля"/>
      <sheetName val="ОСЗ"/>
      <sheetName val="1.ИСХ "/>
      <sheetName val="9.ДП"/>
      <sheetName val="стр-во склад"/>
      <sheetName val="Сведение объект"/>
      <sheetName val="общие данные"/>
      <sheetName val="Исходник"/>
      <sheetName val="14.ДП"/>
      <sheetName val="7.ЗУ ГУИОН!"/>
      <sheetName val="Компания"/>
      <sheetName val="Сумм"/>
      <sheetName val="Sampling Parameters"/>
      <sheetName val="Word lists"/>
      <sheetName val="SSF tables"/>
      <sheetName val="ИнвОпись"/>
      <sheetName val="Б1190-2"/>
      <sheetName val="Б1190-3"/>
      <sheetName val="Б1190"/>
      <sheetName val="Статьи БДДС"/>
      <sheetName val="Doc_Name"/>
      <sheetName val="Коэф_выр-ки"/>
      <sheetName val="Коэф_затрат"/>
      <sheetName val="Спис_Объекты_недв"/>
      <sheetName val="восст"/>
      <sheetName val="1a. Beta extract"/>
      <sheetName val="7.1"/>
      <sheetName val="6НК-cт."/>
      <sheetName val="Summary of Value"/>
      <sheetName val="Cash Flows"/>
      <sheetName val="Workings"/>
      <sheetName val="Macroeconomic Assumptions"/>
      <sheetName val="InputTD"/>
      <sheetName val="Share Price 2002"/>
      <sheetName val="UNITSCHD"/>
      <sheetName val="PriceSummary"/>
      <sheetName val="сравнение по удаленности"/>
      <sheetName val="Аренда"/>
      <sheetName val="ЗУ_торг"/>
      <sheetName val="Sheet5"/>
      <sheetName val="Assumptions"/>
      <sheetName val="ЗП"/>
      <sheetName val="ЗУ 2015"/>
      <sheetName val="BS_h_p"/>
      <sheetName val="IS_h_p"/>
      <sheetName val="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sheetData sheetId="277"/>
      <sheetData sheetId="27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 val="GLC_ratios_Jun"/>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sheetId="2"/>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 val="Lists"/>
      <sheetName val="Прилож.1"/>
      <sheetName val="Списки"/>
      <sheetName val="name"/>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Титульный"/>
      <sheetName val="Передача ЭЭ"/>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на 1 тут"/>
      <sheetName val="TSheet"/>
      <sheetName val="ф2 сап"/>
      <sheetName val="Т.16"/>
      <sheetName val="control"/>
      <sheetName val="Таб1.1"/>
      <sheetName val="Мониторинг _1"/>
      <sheetName val="2011 свод"/>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ФБР"/>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прил 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 O_x0000__x0000__x0000_"/>
      <sheetName val=" O???"/>
      <sheetName val=" O_x0000_"/>
      <sheetName val=" O"/>
      <sheetName val=" O?"/>
      <sheetName val="1.3 Расчет НВВ по RAB (2022)"/>
      <sheetName val="1.7 Баланс ээ"/>
      <sheetName val="共機J"/>
      <sheetName val="реализация_СВОД1"/>
      <sheetName val="реализация_нерег1"/>
      <sheetName val="реализация_рег1"/>
      <sheetName val="расчет_смешанного_тарифа1"/>
      <sheetName val="товарка_население1"/>
      <sheetName val="товарка_исх1"/>
      <sheetName val="смешанный_тариф_рег1"/>
      <sheetName val="товарка_рег1"/>
      <sheetName val="смешанный_тариф_нерег1"/>
      <sheetName val="товарка_нерег1"/>
      <sheetName val="смешанный_тариф_итого1"/>
      <sheetName val="товарка_итого1"/>
      <sheetName val="1_1_1_1_(товарка_исх_)1"/>
      <sheetName val="1_1_1_1_(товарка_рег)1"/>
      <sheetName val="1_1_1_1_(товарка_нерег)1"/>
      <sheetName val="1_1_1_1_(товарка_итого)1"/>
      <sheetName val="1_1_1_1_(товарка_горсети_исх_)1"/>
      <sheetName val="1_1_1_1_(товарка_горсети_рег)1"/>
      <sheetName val="1_1_1_1_(товарка_горсети_нерег1"/>
      <sheetName val="1_1_1_1_(товарка_горсети_итого1"/>
      <sheetName val="товарка_отрасли1"/>
      <sheetName val="товарка_группы1"/>
      <sheetName val="товарка_горсети1"/>
      <sheetName val="Анализ_по_товарке1"/>
      <sheetName val="Анализ_по_товарке_(ОПП)1"/>
      <sheetName val="Анализ_по_реализации1"/>
      <sheetName val="товарка_факт_по_рег__тарифу1"/>
      <sheetName val="Анализ_товарки_по_рег__тарифу1"/>
      <sheetName val="Анализ_товарки_ОПП_рег__тарифу1"/>
      <sheetName val="P2_11"/>
      <sheetName val="Мониторинг__21"/>
      <sheetName val="группы_итого_1с1"/>
      <sheetName val="группы_рег_1"/>
      <sheetName val="группы_нерег_1"/>
      <sheetName val="группы_перерасчет_рег_1"/>
      <sheetName val="группы_перерасчет_нерег_1"/>
      <sheetName val="группы_итого_проверка1"/>
      <sheetName val="Бюджет_2010_ожид_1"/>
      <sheetName val="Ген__не_уч__ОРЭМ1"/>
      <sheetName val="шаблон_для_R31"/>
      <sheetName val="18_21"/>
      <sheetName val="17_11"/>
      <sheetName val="21_31"/>
      <sheetName val="2_31"/>
      <sheetName val="Форма_20_(1)1"/>
      <sheetName val="Форма_20_(2)1"/>
      <sheetName val="Форма_20_(3)1"/>
      <sheetName val="Форма_20_(4)1"/>
      <sheetName val="Форма_20_(5)1"/>
      <sheetName val="анализ_501"/>
      <sheetName val="анализ_511"/>
      <sheetName val="анализ_571"/>
      <sheetName val="анализ_621"/>
      <sheetName val="расшифровка_621"/>
      <sheetName val="76_5,511"/>
      <sheetName val="91_2,511"/>
      <sheetName val="расх__из_приб__фев_20101"/>
      <sheetName val="инвест_прогр1"/>
      <sheetName val="сч_60_услуги_СЭ1"/>
      <sheetName val="БР_продажа_1"/>
      <sheetName val="КЗ_60_11"/>
      <sheetName val="КЗ_76_51"/>
      <sheetName val="авансы_выданные_60_21"/>
      <sheetName val="_анализ__701"/>
      <sheetName val="68_1_ПОДОХОДНЫЙ1"/>
      <sheetName val="68_2_НДС1"/>
      <sheetName val="68_4_налог_на_ПРИБЫЛЬ1"/>
      <sheetName val="68_4_1__платежи_в_бюджет1"/>
      <sheetName val="68_4_2_начисление__налога_ПРИБ1"/>
      <sheetName val="68_8_ИМУЩЕСТВО1"/>
      <sheetName val="68_10_ОКР_СРЕДА1"/>
      <sheetName val="68_11_ТРАНСПОРТ1"/>
      <sheetName val="68_12_ЗЕМЛЯ1"/>
      <sheetName val="68_14_ГОСПОШЛИНА1"/>
      <sheetName val="Анализ_971"/>
      <sheetName val="69_1_СОЦ_СТРАХ1"/>
      <sheetName val="69_2_ПФ1"/>
      <sheetName val="69_3_МЕД_СТРАХ_1"/>
      <sheetName val="69_11_ТРАВМАТИЗМ1"/>
      <sheetName val="58_1_АКЦИИ_СГЭС1"/>
      <sheetName val="58_2_ВЕКСЕЛЯ1"/>
      <sheetName val="58_3_ЗАЙМЫ1"/>
      <sheetName val="58_2_91_1_ВЕКСЕЛЯ1"/>
      <sheetName val="91_2_58_2_ВЕКСЕЛЯ1"/>
      <sheetName val="анализ_сч_751"/>
      <sheetName val="план_счетов1"/>
      <sheetName val="Лист1_(2)1"/>
      <sheetName val="Электроэн_4кв1"/>
      <sheetName val="Вода_4кв1"/>
      <sheetName val="Тепло_4кв1"/>
      <sheetName val="ДПН_внутр1"/>
      <sheetName val="ДПН_АРМ1"/>
      <sheetName val="O???"/>
      <sheetName val="P2_2"/>
      <sheetName val="14б_ДПН_отчет"/>
      <sheetName val="16а_Сводный_анализ"/>
      <sheetName val="O?"/>
      <sheetName val="Таб1_1"/>
      <sheetName val="ПС_110_кВ_№13_А"/>
      <sheetName val="Ф-1_(для_АО-энерго)"/>
      <sheetName val="Ф-2_(для_АО-энерго)"/>
      <sheetName val="Расчёт_НВВ_по_RAB"/>
      <sheetName val="СВОД_БДДС"/>
      <sheetName val="2__Баланс"/>
      <sheetName val="3__БДДС"/>
      <sheetName val="Бюджет_15_поквартально_"/>
      <sheetName val="Бюджет_01_15"/>
      <sheetName val="ПФ_01_15"/>
      <sheetName val="ПД_01_15"/>
      <sheetName val="Бюджет_02_15"/>
      <sheetName val="ПФ_02_15"/>
      <sheetName val="ПД_02_15"/>
      <sheetName val="Бюджет_03_15"/>
      <sheetName val="ПФ_03_15"/>
      <sheetName val="ПД_03_15"/>
      <sheetName val="Бюджет_1кв__15"/>
      <sheetName val="ПФ_1кв__15"/>
      <sheetName val="ПД_1кв__15"/>
      <sheetName val="Бюджет_04_15"/>
      <sheetName val="ПФ_04_15"/>
      <sheetName val="ПД_04_15"/>
      <sheetName val="Бюджет_05_15"/>
      <sheetName val="ПФ_05_15"/>
      <sheetName val="ПД_05_15"/>
      <sheetName val="Бюджет_06_15"/>
      <sheetName val="ПФ_06_15"/>
      <sheetName val="ПД_06_15"/>
      <sheetName val="Бюджет_2кв__15"/>
      <sheetName val="ПФ_2кв__15"/>
      <sheetName val="ПД_2кв__15"/>
      <sheetName val="Бюджет_6мес__15"/>
      <sheetName val="ПФ_6мес__15"/>
      <sheetName val="ТюмТПО_"/>
      <sheetName val="ЮжТПО_"/>
      <sheetName val="ПС_-_Действующие"/>
      <sheetName val="ПД_6мес__15"/>
      <sheetName val="Бюджет_07_15"/>
      <sheetName val="ПФ_07_15"/>
      <sheetName val="ПД_07_15"/>
      <sheetName val="Бюджет_08_15"/>
      <sheetName val="ПФ_08_15"/>
      <sheetName val="ПД_08_15"/>
      <sheetName val="Бюджет_09_15"/>
      <sheetName val="ПФ_09_15"/>
      <sheetName val="ПД_09_15"/>
      <sheetName val="Бюджет_3кв__15"/>
      <sheetName val="Список_дефектов"/>
      <sheetName val="ПФ_3кв__15"/>
      <sheetName val="ПД_3кв__15"/>
      <sheetName val="Бюджет_9мес__15"/>
      <sheetName val="ПФ_9мес__15"/>
      <sheetName val="ПД_9мес__15"/>
      <sheetName val="Бюджет_10_15"/>
      <sheetName val="ПФ_10_15"/>
      <sheetName val="ПД_10_15"/>
      <sheetName val="Бюджет_11_15"/>
      <sheetName val="ПФ_11_15"/>
      <sheetName val="ПД_11_15"/>
      <sheetName val="Бюджет_12_15"/>
      <sheetName val="ПФ_12_15"/>
      <sheetName val="ПД_12_15"/>
      <sheetName val="Бюджет_4кв__15"/>
      <sheetName val="ПФ_4кв__15"/>
      <sheetName val="ПД_4кв__15"/>
      <sheetName val="ТО_2016"/>
      <sheetName val="Сценарные_условия"/>
      <sheetName val="Содержание_-_расшир_формат"/>
      <sheetName val="Содержание_-_агрегир__формат"/>
      <sheetName val="1_Общие_сведения"/>
      <sheetName val="2_Оценочные_показатели"/>
      <sheetName val="9_ОФР"/>
      <sheetName val="3_Программа_реализации"/>
      <sheetName val="4_Баланс_эм"/>
      <sheetName val="5_Производство"/>
      <sheetName val="6_Топливо"/>
      <sheetName val="7_ИПР"/>
      <sheetName val="8_Затраты_на_персонал"/>
      <sheetName val="10_1__Смета_затрат"/>
      <sheetName val="10_2__Прочие_ДиР"/>
      <sheetName val="11__БДР"/>
      <sheetName val="12_БДДС_(ДПН)"/>
      <sheetName val="13_Прогнозный_баланс"/>
      <sheetName val="14_ПУЭ"/>
      <sheetName val="ОР_новая_методика_2"/>
      <sheetName val="ОР_новая_методика"/>
      <sheetName val="Производство_электроэнергии"/>
      <sheetName val="Т19_1"/>
      <sheetName val="_O"/>
      <sheetName val="_O???"/>
      <sheetName val="_O?"/>
      <sheetName val="1_3_Расчет_НВВ_по_RAB_(2022)"/>
      <sheetName val="1_7_Баланс_ээ"/>
      <sheetName val="уф-61"/>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t="e">
            <v>#NAME?</v>
          </cell>
          <cell r="L11">
            <v>0</v>
          </cell>
          <cell r="M11" t="e">
            <v>#NAME?</v>
          </cell>
        </row>
        <row r="13">
          <cell r="E13">
            <v>0</v>
          </cell>
          <cell r="F13">
            <v>0</v>
          </cell>
          <cell r="G13">
            <v>0</v>
          </cell>
          <cell r="H13">
            <v>0</v>
          </cell>
          <cell r="J13">
            <v>0</v>
          </cell>
          <cell r="K13">
            <v>0</v>
          </cell>
          <cell r="L13">
            <v>0</v>
          </cell>
          <cell r="M13"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cell r="F17">
            <v>0</v>
          </cell>
          <cell r="I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E19">
            <v>0</v>
          </cell>
          <cell r="K19" t="e">
            <v>#NAME?</v>
          </cell>
          <cell r="L19" t="e">
            <v>#NAME?</v>
          </cell>
          <cell r="M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F17">
            <v>0</v>
          </cell>
          <cell r="I17">
            <v>0</v>
          </cell>
        </row>
        <row r="18">
          <cell r="E18">
            <v>0</v>
          </cell>
          <cell r="F18">
            <v>0</v>
          </cell>
          <cell r="G18">
            <v>0</v>
          </cell>
          <cell r="H18">
            <v>0</v>
          </cell>
          <cell r="I18">
            <v>0</v>
          </cell>
          <cell r="J18">
            <v>0</v>
          </cell>
          <cell r="K18">
            <v>0</v>
          </cell>
          <cell r="L18">
            <v>0</v>
          </cell>
        </row>
        <row r="19">
          <cell r="E19">
            <v>0</v>
          </cell>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E22">
            <v>0</v>
          </cell>
          <cell r="F22">
            <v>0</v>
          </cell>
          <cell r="I22">
            <v>0</v>
          </cell>
          <cell r="K22" t="e">
            <v>#NAME?</v>
          </cell>
          <cell r="L22" t="e">
            <v>#NAME?</v>
          </cell>
        </row>
        <row r="23">
          <cell r="E23">
            <v>0</v>
          </cell>
          <cell r="F23">
            <v>0</v>
          </cell>
          <cell r="I23">
            <v>0</v>
          </cell>
          <cell r="K23" t="e">
            <v>#NAME?</v>
          </cell>
          <cell r="L23" t="e">
            <v>#NAME?</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t="e">
            <v>#NAME?</v>
          </cell>
          <cell r="L28">
            <v>0</v>
          </cell>
        </row>
        <row r="29">
          <cell r="E29">
            <v>0</v>
          </cell>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7">
          <cell r="F17">
            <v>0</v>
          </cell>
        </row>
        <row r="18">
          <cell r="E18">
            <v>0</v>
          </cell>
          <cell r="F18">
            <v>0</v>
          </cell>
          <cell r="G18">
            <v>0</v>
          </cell>
          <cell r="H18">
            <v>0</v>
          </cell>
          <cell r="J18">
            <v>0</v>
          </cell>
          <cell r="K18">
            <v>0</v>
          </cell>
          <cell r="L18">
            <v>0</v>
          </cell>
          <cell r="M18">
            <v>0</v>
          </cell>
        </row>
        <row r="19">
          <cell r="E19">
            <v>0</v>
          </cell>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E29">
            <v>0</v>
          </cell>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I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I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2">
          <cell r="A2">
            <v>0</v>
          </cell>
        </row>
      </sheetData>
      <sheetData sheetId="257">
        <row r="2">
          <cell r="A2">
            <v>0</v>
          </cell>
        </row>
      </sheetData>
      <sheetData sheetId="258">
        <row r="2">
          <cell r="A2">
            <v>0</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ow r="2">
          <cell r="A2">
            <v>0</v>
          </cell>
        </row>
      </sheetData>
      <sheetData sheetId="270">
        <row r="2">
          <cell r="A2">
            <v>0</v>
          </cell>
        </row>
      </sheetData>
      <sheetData sheetId="271" refreshError="1"/>
      <sheetData sheetId="272" refreshError="1"/>
      <sheetData sheetId="273">
        <row r="2">
          <cell r="A2">
            <v>0</v>
          </cell>
        </row>
      </sheetData>
      <sheetData sheetId="274">
        <row r="2">
          <cell r="A2">
            <v>0</v>
          </cell>
        </row>
      </sheetData>
      <sheetData sheetId="275">
        <row r="2">
          <cell r="A2" t="str">
            <v>ТЭС-1</v>
          </cell>
        </row>
      </sheetData>
      <sheetData sheetId="276">
        <row r="2">
          <cell r="A2">
            <v>0</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ow r="2">
          <cell r="A2">
            <v>0</v>
          </cell>
        </row>
      </sheetData>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row r="8">
          <cell r="D8">
            <v>15739</v>
          </cell>
        </row>
      </sheetData>
      <sheetData sheetId="468">
        <row r="8">
          <cell r="D8">
            <v>15739</v>
          </cell>
        </row>
      </sheetData>
      <sheetData sheetId="469">
        <row r="8">
          <cell r="D8">
            <v>15739</v>
          </cell>
        </row>
      </sheetData>
      <sheetData sheetId="470">
        <row r="8">
          <cell r="D8">
            <v>15739</v>
          </cell>
        </row>
      </sheetData>
      <sheetData sheetId="471">
        <row r="8">
          <cell r="D8">
            <v>15739</v>
          </cell>
        </row>
      </sheetData>
      <sheetData sheetId="472">
        <row r="8">
          <cell r="D8">
            <v>15739</v>
          </cell>
        </row>
      </sheetData>
      <sheetData sheetId="473">
        <row r="8">
          <cell r="D8">
            <v>15739</v>
          </cell>
        </row>
      </sheetData>
      <sheetData sheetId="474">
        <row r="8">
          <cell r="D8">
            <v>15739</v>
          </cell>
        </row>
      </sheetData>
      <sheetData sheetId="475">
        <row r="8">
          <cell r="D8">
            <v>15739</v>
          </cell>
        </row>
      </sheetData>
      <sheetData sheetId="476">
        <row r="8">
          <cell r="D8">
            <v>15739</v>
          </cell>
        </row>
      </sheetData>
      <sheetData sheetId="477">
        <row r="8">
          <cell r="D8">
            <v>15739</v>
          </cell>
        </row>
      </sheetData>
      <sheetData sheetId="478">
        <row r="8">
          <cell r="D8">
            <v>15739</v>
          </cell>
        </row>
      </sheetData>
      <sheetData sheetId="479">
        <row r="8">
          <cell r="D8">
            <v>15739</v>
          </cell>
        </row>
      </sheetData>
      <sheetData sheetId="480">
        <row r="8">
          <cell r="D8">
            <v>15739</v>
          </cell>
        </row>
      </sheetData>
      <sheetData sheetId="481">
        <row r="8">
          <cell r="D8">
            <v>15739</v>
          </cell>
        </row>
      </sheetData>
      <sheetData sheetId="482">
        <row r="8">
          <cell r="D8">
            <v>15739</v>
          </cell>
        </row>
      </sheetData>
      <sheetData sheetId="483">
        <row r="8">
          <cell r="D8">
            <v>15739</v>
          </cell>
        </row>
      </sheetData>
      <sheetData sheetId="484">
        <row r="8">
          <cell r="D8">
            <v>15739</v>
          </cell>
        </row>
      </sheetData>
      <sheetData sheetId="485">
        <row r="8">
          <cell r="D8">
            <v>15739</v>
          </cell>
        </row>
      </sheetData>
      <sheetData sheetId="486">
        <row r="8">
          <cell r="D8">
            <v>15739</v>
          </cell>
        </row>
      </sheetData>
      <sheetData sheetId="487">
        <row r="8">
          <cell r="D8">
            <v>15739</v>
          </cell>
        </row>
      </sheetData>
      <sheetData sheetId="488">
        <row r="8">
          <cell r="D8">
            <v>15739</v>
          </cell>
        </row>
      </sheetData>
      <sheetData sheetId="489">
        <row r="8">
          <cell r="D8">
            <v>15739</v>
          </cell>
        </row>
      </sheetData>
      <sheetData sheetId="490">
        <row r="8">
          <cell r="D8">
            <v>15739</v>
          </cell>
        </row>
      </sheetData>
      <sheetData sheetId="491">
        <row r="8">
          <cell r="D8">
            <v>15739</v>
          </cell>
        </row>
      </sheetData>
      <sheetData sheetId="492">
        <row r="8">
          <cell r="D8">
            <v>15739</v>
          </cell>
        </row>
      </sheetData>
      <sheetData sheetId="493">
        <row r="8">
          <cell r="D8">
            <v>15739</v>
          </cell>
        </row>
      </sheetData>
      <sheetData sheetId="494">
        <row r="8">
          <cell r="D8">
            <v>15739</v>
          </cell>
        </row>
      </sheetData>
      <sheetData sheetId="495">
        <row r="8">
          <cell r="D8">
            <v>15739</v>
          </cell>
        </row>
      </sheetData>
      <sheetData sheetId="496">
        <row r="8">
          <cell r="D8">
            <v>15739</v>
          </cell>
        </row>
      </sheetData>
      <sheetData sheetId="497">
        <row r="8">
          <cell r="D8">
            <v>15739</v>
          </cell>
        </row>
      </sheetData>
      <sheetData sheetId="498">
        <row r="8">
          <cell r="D8">
            <v>15739</v>
          </cell>
        </row>
      </sheetData>
      <sheetData sheetId="499">
        <row r="8">
          <cell r="D8">
            <v>15739</v>
          </cell>
        </row>
      </sheetData>
      <sheetData sheetId="500">
        <row r="8">
          <cell r="D8">
            <v>15739</v>
          </cell>
        </row>
      </sheetData>
      <sheetData sheetId="501">
        <row r="8">
          <cell r="D8">
            <v>15739</v>
          </cell>
        </row>
      </sheetData>
      <sheetData sheetId="502">
        <row r="8">
          <cell r="D8">
            <v>15739</v>
          </cell>
        </row>
      </sheetData>
      <sheetData sheetId="503">
        <row r="8">
          <cell r="D8">
            <v>15739</v>
          </cell>
        </row>
      </sheetData>
      <sheetData sheetId="504">
        <row r="8">
          <cell r="D8">
            <v>15739</v>
          </cell>
        </row>
      </sheetData>
      <sheetData sheetId="505">
        <row r="8">
          <cell r="D8">
            <v>15739</v>
          </cell>
        </row>
      </sheetData>
      <sheetData sheetId="506">
        <row r="8">
          <cell r="D8">
            <v>15739</v>
          </cell>
        </row>
      </sheetData>
      <sheetData sheetId="507">
        <row r="8">
          <cell r="D8">
            <v>15739</v>
          </cell>
        </row>
      </sheetData>
      <sheetData sheetId="508">
        <row r="8">
          <cell r="D8">
            <v>15739</v>
          </cell>
        </row>
      </sheetData>
      <sheetData sheetId="509">
        <row r="8">
          <cell r="D8">
            <v>15739</v>
          </cell>
        </row>
      </sheetData>
      <sheetData sheetId="510"/>
      <sheetData sheetId="511"/>
      <sheetData sheetId="512"/>
      <sheetData sheetId="513"/>
      <sheetData sheetId="514">
        <row r="2">
          <cell r="A2">
            <v>0</v>
          </cell>
        </row>
      </sheetData>
      <sheetData sheetId="515">
        <row r="2">
          <cell r="A2">
            <v>0</v>
          </cell>
        </row>
      </sheetData>
      <sheetData sheetId="516">
        <row r="2">
          <cell r="A2">
            <v>0</v>
          </cell>
        </row>
      </sheetData>
      <sheetData sheetId="517"/>
      <sheetData sheetId="518">
        <row r="2">
          <cell r="A2">
            <v>0</v>
          </cell>
        </row>
      </sheetData>
      <sheetData sheetId="519">
        <row r="2">
          <cell r="A2">
            <v>0</v>
          </cell>
        </row>
      </sheetData>
      <sheetData sheetId="520">
        <row r="2">
          <cell r="A2" t="str">
            <v>ТЭС-1</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row r="2">
          <cell r="A2">
            <v>0</v>
          </cell>
        </row>
      </sheetData>
      <sheetData sheetId="549">
        <row r="2">
          <cell r="A2">
            <v>0</v>
          </cell>
        </row>
      </sheetData>
      <sheetData sheetId="550">
        <row r="2">
          <cell r="A2">
            <v>0</v>
          </cell>
        </row>
      </sheetData>
      <sheetData sheetId="551">
        <row r="2">
          <cell r="A2">
            <v>0</v>
          </cell>
        </row>
      </sheetData>
      <sheetData sheetId="552">
        <row r="2">
          <cell r="A2">
            <v>0</v>
          </cell>
        </row>
      </sheetData>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row r="2">
          <cell r="A2">
            <v>0</v>
          </cell>
        </row>
      </sheetData>
      <sheetData sheetId="581">
        <row r="2">
          <cell r="A2">
            <v>0</v>
          </cell>
        </row>
      </sheetData>
      <sheetData sheetId="582">
        <row r="2">
          <cell r="A2">
            <v>0</v>
          </cell>
        </row>
      </sheetData>
      <sheetData sheetId="583">
        <row r="2">
          <cell r="A2">
            <v>0</v>
          </cell>
        </row>
      </sheetData>
      <sheetData sheetId="584">
        <row r="2">
          <cell r="A2">
            <v>0</v>
          </cell>
        </row>
      </sheetData>
      <sheetData sheetId="585">
        <row r="2">
          <cell r="A2">
            <v>0</v>
          </cell>
        </row>
      </sheetData>
      <sheetData sheetId="586">
        <row r="2">
          <cell r="A2">
            <v>0</v>
          </cell>
        </row>
      </sheetData>
      <sheetData sheetId="587">
        <row r="2">
          <cell r="A2">
            <v>0</v>
          </cell>
        </row>
      </sheetData>
      <sheetData sheetId="588">
        <row r="2">
          <cell r="A2">
            <v>0</v>
          </cell>
        </row>
      </sheetData>
      <sheetData sheetId="589">
        <row r="2">
          <cell r="A2">
            <v>0</v>
          </cell>
        </row>
      </sheetData>
      <sheetData sheetId="590">
        <row r="2">
          <cell r="A2">
            <v>0</v>
          </cell>
        </row>
      </sheetData>
      <sheetData sheetId="591">
        <row r="2">
          <cell r="A2">
            <v>0</v>
          </cell>
        </row>
      </sheetData>
      <sheetData sheetId="592">
        <row r="2">
          <cell r="A2">
            <v>0</v>
          </cell>
        </row>
      </sheetData>
      <sheetData sheetId="593">
        <row r="2">
          <cell r="A2">
            <v>0</v>
          </cell>
        </row>
      </sheetData>
      <sheetData sheetId="594">
        <row r="2">
          <cell r="A2">
            <v>0</v>
          </cell>
        </row>
      </sheetData>
      <sheetData sheetId="595">
        <row r="2">
          <cell r="A2">
            <v>0</v>
          </cell>
        </row>
      </sheetData>
      <sheetData sheetId="596">
        <row r="2">
          <cell r="A2">
            <v>0</v>
          </cell>
        </row>
      </sheetData>
      <sheetData sheetId="597">
        <row r="2">
          <cell r="A2">
            <v>0</v>
          </cell>
        </row>
      </sheetData>
      <sheetData sheetId="598">
        <row r="2">
          <cell r="A2">
            <v>0</v>
          </cell>
        </row>
      </sheetData>
      <sheetData sheetId="599">
        <row r="2">
          <cell r="A2">
            <v>0</v>
          </cell>
        </row>
      </sheetData>
      <sheetData sheetId="600">
        <row r="2">
          <cell r="A2">
            <v>0</v>
          </cell>
        </row>
      </sheetData>
      <sheetData sheetId="601">
        <row r="2">
          <cell r="A2">
            <v>0</v>
          </cell>
        </row>
      </sheetData>
      <sheetData sheetId="602"/>
      <sheetData sheetId="603"/>
      <sheetData sheetId="604"/>
      <sheetData sheetId="605"/>
      <sheetData sheetId="606"/>
      <sheetData sheetId="607"/>
      <sheetData sheetId="608" refreshError="1"/>
      <sheetData sheetId="609" refreshError="1"/>
      <sheetData sheetId="610" refreshError="1"/>
      <sheetData sheetId="6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 val="XLR_NoRangeSheet"/>
      <sheetName val="Сводна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 val="П 1.4. и П 1.5"/>
      <sheetName val="Титульный"/>
      <sheetName val="REESTR_MO"/>
      <sheetName val="ээ"/>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 val="EIAS_FIL"/>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 val="G2TempSheet"/>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 val="EE.PRIV.TAR.2010"/>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 val="Лист2"/>
      <sheetName val="Лист3"/>
      <sheetName val="План на 2008-2010"/>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 val="2008 -2010"/>
      <sheetName val="Регионы"/>
      <sheetName val="FST5"/>
      <sheetName val="29"/>
      <sheetName val="20"/>
      <sheetName val="21"/>
      <sheetName val="26"/>
      <sheetName val="27"/>
      <sheetName val="28"/>
      <sheetName val="19"/>
      <sheetName val="22"/>
      <sheetName val="Динамика пакета"/>
      <sheetName val="КЗ и БДДС НВД+ИДЕ"/>
      <sheetName val="vec"/>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ow r="20">
          <cell r="I20">
            <v>3.9</v>
          </cell>
        </row>
      </sheetData>
      <sheetData sheetId="13" refreshError="1"/>
      <sheetData sheetId="14" refreshError="1"/>
      <sheetData sheetId="15">
        <row r="25">
          <cell r="J25">
            <v>72000</v>
          </cell>
        </row>
      </sheetData>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4">
          <cell r="C4" t="str">
            <v>МЭС Сибири</v>
          </cell>
        </row>
      </sheetData>
      <sheetData sheetId="3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СарРС"/>
      <sheetName val="ЭТЛ"/>
      <sheetName val="Добло"/>
      <sheetName val="TEHSHEET"/>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1"/>
      <sheetName val="Лист2"/>
      <sheetName val="Лист3"/>
      <sheetName val="числ факт"/>
      <sheetName val="Форма 4"/>
      <sheetName val="ФБР"/>
      <sheetName val="fes"/>
    </sheetNames>
    <sheetDataSet>
      <sheetData sheetId="0">
        <row r="4">
          <cell r="K4" t="str">
            <v>Проектная мощность/протяженность сетей (корректировка)</v>
          </cell>
        </row>
      </sheetData>
      <sheetData sheetId="1">
        <row r="4">
          <cell r="K4" t="str">
            <v>Проектная мощность/протяженность сетей (корректировка)</v>
          </cell>
        </row>
      </sheetData>
      <sheetData sheetId="2">
        <row r="4">
          <cell r="K4" t="str">
            <v>Проектная мощность/протяженность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ow r="10">
          <cell r="D10" t="str">
            <v>Действующая ИПР</v>
          </cell>
        </row>
      </sheetData>
      <sheetData sheetId="39">
        <row r="10">
          <cell r="D10" t="str">
            <v>Действующая ИПР</v>
          </cell>
        </row>
      </sheetData>
      <sheetData sheetId="40">
        <row r="10">
          <cell r="D10" t="str">
            <v>Действующая ИПР</v>
          </cell>
        </row>
      </sheetData>
      <sheetData sheetId="41">
        <row r="10">
          <cell r="D10" t="str">
            <v>Действующая ИПР</v>
          </cell>
        </row>
      </sheetData>
      <sheetData sheetId="42">
        <row r="10">
          <cell r="D10" t="str">
            <v>Действующая ИПР</v>
          </cell>
        </row>
      </sheetData>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 sheetId="107">
        <row r="10">
          <cell r="B10">
            <v>0</v>
          </cell>
        </row>
      </sheetData>
      <sheetData sheetId="108" refreshError="1"/>
      <sheetData sheetId="10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 val="21"/>
      <sheetName val="Титульный"/>
      <sheetName val="REESTR_MO"/>
      <sheetName val="Инструкция"/>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t="str">
            <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t="str">
            <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t="str">
            <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t="str">
            <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 val="2008 -2010"/>
      <sheetName val="Регионы"/>
      <sheetName val="на 1 тут"/>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 val="Республика Карелия"/>
      <sheetName val="Ф-1 (для АО-энерго)"/>
      <sheetName val="Ф-2 (для АО-энерго)"/>
      <sheetName val="перекрестка"/>
      <sheetName val="1999-veca"/>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 val="Титульный"/>
      <sheetName val="Выпад"/>
      <sheetName val=""/>
      <sheetName val="20020431 Командировочные по СПб"/>
      <sheetName val="БДР"/>
      <sheetName val="БДР план"/>
      <sheetName val="fes"/>
      <sheetName val="14б дпн отчет"/>
      <sheetName val="16а сводный анализ"/>
      <sheetName val="регионы"/>
      <sheetName val="共機J"/>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 val="Pricelist"/>
      <sheetName val="ИТОГИ  по Н,Р,Э,Q"/>
      <sheetName val="Лист13"/>
      <sheetName val="УФ-28"/>
      <sheetName val="UnadjBS"/>
      <sheetName val="G2TempSheet"/>
      <sheetName val="регионы"/>
      <sheetName val="справочники"/>
      <sheetName val="FST5"/>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1"/>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ИТ-бюджет"/>
      <sheetName val="Исходные"/>
      <sheetName val="t_проверки"/>
      <sheetName val="Сценарные условия"/>
      <sheetName val="Список ДЗО"/>
      <sheetName val="3 Программа реализации"/>
      <sheetName val="Топливо2009"/>
      <sheetName val="2009"/>
      <sheetName val="9. Смета затрат"/>
      <sheetName val="11 Прочие_расчет"/>
      <sheetName val="10. БДР"/>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 val="на 1 тут"/>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sheetData sheetId="407"/>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 val="приложение 2"/>
      <sheetName val="справочники"/>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 val="Титульный"/>
      <sheetName val="InputTI"/>
      <sheetName val="уф-61"/>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4.1"/>
      <sheetName val="24"/>
      <sheetName val="25"/>
      <sheetName val="26"/>
      <sheetName val="27"/>
      <sheetName val="28"/>
      <sheetName val="29"/>
      <sheetName val="3"/>
      <sheetName val="4.1"/>
      <sheetName val="4"/>
      <sheetName val="5"/>
      <sheetName val="6"/>
      <sheetName val="8"/>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Рег генер"/>
      <sheetName val="сети"/>
      <sheetName val="Баланс ээ"/>
      <sheetName val="Баланс мощности"/>
      <sheetName val="regs"/>
      <sheetName val="Свод"/>
      <sheetName val="Справочник"/>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 val="Заголовок"/>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 val="Баланс ээ"/>
      <sheetName val="Баланс мощности"/>
      <sheetName val="regs"/>
      <sheetName val="Справочник"/>
      <sheetName val="ЭСО"/>
      <sheetName val="Рег генер"/>
      <sheetName val="сети"/>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 val="GLC_ratios_Jun"/>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 val="Лист"/>
      <sheetName val="Производство электроэнергии"/>
      <sheetName val="Т3"/>
      <sheetName val="навигация"/>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 val="tehsheet"/>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 val="tehsheet"/>
      <sheetName val="2009"/>
      <sheetName val="топливо2009"/>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другие затраты с_ст"/>
      <sheetName val="услуги непроизводств_"/>
      <sheetName val="поощрение _ДВ_"/>
      <sheetName val="_ за кредит"/>
      <sheetName val="налоги в с_ст"/>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 val=" 8"/>
      <sheetName val="TECHSHEET"/>
      <sheetName val="П1.30"/>
      <sheetName val="Титульный"/>
      <sheetName val="hl_dependency"/>
      <sheetName val="reestr_hl"/>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row r="4">
          <cell r="F4" t="str">
            <v>Итого по сбытовым компаниям</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2006"/>
      <sheetName val="SMetstrai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 val="Огл. Графиков"/>
      <sheetName val="Текущие цены"/>
      <sheetName val="рабочий"/>
      <sheetName val="окраска"/>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 val="Справочник"/>
      <sheetName val="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ук" refersTo="#ССЫЛКА!"/>
    </definedNames>
    <sheetDataSet>
      <sheetData sheetId="0"/>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 val="Лист13"/>
      <sheetName val="мар 2001"/>
      <sheetName val="Продажи реальные и прогноз 20 л"/>
      <sheetName val="№ 1.1.3.1. ГСМ"/>
      <sheetName val="№ 1.1.3.3. Эксплуат."/>
      <sheetName val="3кв(отток)"/>
      <sheetName val="15.э"/>
      <sheetName val="FES"/>
      <sheetName val="Справочно"/>
      <sheetName val="Титульный"/>
      <sheetName val="Содержание"/>
      <sheetName val="Служебный"/>
      <sheetName val="Таблица9"/>
      <sheetName val="Таблица14"/>
      <sheetName val="Таблица1"/>
      <sheetName val="ТехЭк"/>
      <sheetName val="общий"/>
      <sheetName val="Таблица2"/>
      <sheetName val="Таблица5"/>
      <sheetName val="См.1"/>
      <sheetName val="4НКУ"/>
      <sheetName val="TEHSHEET"/>
      <sheetName val="БФ-2-5-П"/>
      <sheetName val="эл_ст1"/>
      <sheetName val="P2_11"/>
      <sheetName val="06_нас-е_Прейскурант1"/>
      <sheetName val="т__1_12_1"/>
      <sheetName val="эл_ст"/>
      <sheetName val="P2_1"/>
      <sheetName val="06_нас-е_Прейскурант"/>
      <sheetName val="т__1_12_"/>
      <sheetName val="16"/>
      <sheetName val="17"/>
      <sheetName val="4"/>
      <sheetName val="5"/>
      <sheetName val="Ф-1 (для АО-энерго)"/>
      <sheetName val="Ф-2 (для АО-энерго)"/>
      <sheetName val="перекрестка"/>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Input TI"/>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1"/>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ИТ-бюджет"/>
      <sheetName val="Исходные"/>
      <sheetName val="t_проверки"/>
      <sheetName val="Сценарные условия"/>
      <sheetName val="Список ДЗО"/>
      <sheetName val="3 Программа реализации"/>
      <sheetName val="Топливо2009"/>
      <sheetName val="2009"/>
      <sheetName val="9. Смета затрат"/>
      <sheetName val="11 Прочие_расчет"/>
      <sheetName val="10. БДР"/>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 val="на 1 ту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 val="Расчеты с потребителями апрел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 val="регионы"/>
      <sheetName val="справочники"/>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 val="Standard"/>
      <sheetName val="Pricelist"/>
      <sheetName val="Контрагенты"/>
      <sheetName val="Расчёт НВВ по RAB"/>
      <sheetName val="ОХЗ КТС"/>
      <sheetName val="Стр1"/>
      <sheetName val="Список"/>
      <sheetName val="EKDEB90"/>
      <sheetName val="содержание2"/>
      <sheetName val="Закупки центр"/>
      <sheetName val="УЗ-21(2002):УЗ-22(3кв.) (2)"/>
      <sheetName val="коэфф"/>
      <sheetName val="sverxtip"/>
      <sheetName val="БФ-2-13-П"/>
      <sheetName val="лист"/>
      <sheetName val="навигация"/>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 val="Производство электроэнергии"/>
      <sheetName val="Производство"/>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 val="Титульный"/>
      <sheetName val="3.15"/>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 val="ПРОГНОЗ_1"/>
      <sheetName val="Приложение (ТЭЦ) "/>
      <sheetName val="Справочники"/>
      <sheetName val="17СВОД-ПУ"/>
      <sheetName val="Титульный"/>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 val="3 Расчеты с потребителями"/>
      <sheetName val="Потребность в прибыли"/>
      <sheetName val="списки"/>
      <sheetName val="Титульный"/>
      <sheetName val="перекрестка"/>
      <sheetName val="18.2"/>
      <sheetName val="4"/>
      <sheetName val="6"/>
      <sheetName val="15"/>
      <sheetName val="17.1"/>
      <sheetName val="21.3"/>
      <sheetName val="2.3"/>
      <sheetName val="20"/>
      <sheetName val="27"/>
      <sheetName val="P2.1"/>
    </sheetNames>
    <sheetDataSet>
      <sheetData sheetId="0">
        <row r="2">
          <cell r="A2" t="str">
            <v>Агинский Бурятский автономный округ</v>
          </cell>
        </row>
      </sheetData>
      <sheetData sheetId="1">
        <row r="2">
          <cell r="A2" t="str">
            <v>Агинский Бурятский автономный округ</v>
          </cell>
        </row>
      </sheetData>
      <sheetData sheetId="2">
        <row r="2">
          <cell r="A2" t="str">
            <v>Агинский Бурятский автономный округ</v>
          </cell>
        </row>
      </sheetData>
      <sheetData sheetId="3">
        <row r="2">
          <cell r="A2" t="str">
            <v>Агинский Бурятский автономный округ</v>
          </cell>
        </row>
      </sheetData>
      <sheetData sheetId="4"/>
      <sheetData sheetId="5"/>
      <sheetData sheetId="6"/>
      <sheetData sheetId="7"/>
      <sheetData sheetId="8"/>
      <sheetData sheetId="9">
        <row r="2">
          <cell r="A2" t="str">
            <v>Агинский Бурятский автономный округ</v>
          </cell>
        </row>
      </sheetData>
      <sheetData sheetId="10">
        <row r="2">
          <cell r="A2" t="str">
            <v>Агинский Бурятский автономный округ</v>
          </cell>
        </row>
      </sheetData>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 val="эл ст"/>
      <sheetName val=" НВВ передача"/>
      <sheetName val="6"/>
      <sheetName val="Заголовок"/>
      <sheetName val="тар"/>
      <sheetName val="т1.15(смета8а)"/>
      <sheetName val="Настройки"/>
      <sheetName val="01"/>
      <sheetName val="1997"/>
      <sheetName val="1998"/>
      <sheetName val="График"/>
      <sheetName val="Ф-2 (для АО-энерго)"/>
      <sheetName val="2002(v1)"/>
      <sheetName val="Data"/>
      <sheetName val="Лист1"/>
      <sheetName val="Приложение (ТЭЦ) "/>
      <sheetName val="Параметры"/>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 val="Гр5(о)"/>
      <sheetName val="Управление"/>
      <sheetName val="2009(2,3)_(2)"/>
      <sheetName val="вводные данные систем"/>
      <sheetName val="данные производственные"/>
      <sheetName val="данные капвложения"/>
      <sheetName val="данные стоимостные"/>
      <sheetName val="данные себестоимость"/>
      <sheetName val="0.Настройка"/>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 val="ф сплавы"/>
      <sheetName val="Производство электроэнергии"/>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 val="Лист2"/>
      <sheetName val="Регионы"/>
      <sheetName val="э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 val="sapactivexlhiddensheet"/>
      <sheetName val="эл.энергия"/>
      <sheetName val="Параметры"/>
      <sheetName val="УЗ-10"/>
      <sheetName val="УФ-28"/>
      <sheetName val="план_2000-31"/>
      <sheetName val="план_2000-21"/>
      <sheetName val="план_20001"/>
      <sheetName val="расчет_тарифов1"/>
      <sheetName val="Ф-2_(для_АО-энерго)1"/>
      <sheetName val="НВВ_утв_тарифы1"/>
      <sheetName val="Исходные_данные_и_свод_тарифов1"/>
      <sheetName val="т__1_12_1"/>
      <sheetName val="план_2000-3"/>
      <sheetName val="план_2000-2"/>
      <sheetName val="план_2000"/>
      <sheetName val="расчет_тарифов"/>
      <sheetName val="Ф-2_(для_АО-энерго)"/>
      <sheetName val="НВВ_утв_тарифы"/>
      <sheetName val="Исходные_данные_и_свод_тарифов"/>
      <sheetName val="т__1_1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0" customWidth="1"/>
    <col min="3" max="3" width="12.140625" style="71" customWidth="1"/>
    <col min="4" max="4" width="33.42578125" style="30" customWidth="1"/>
    <col min="5" max="5" width="26.5703125" style="30" customWidth="1"/>
    <col min="6" max="6" width="8.28515625" style="30" customWidth="1"/>
    <col min="7" max="7" width="9.28515625" style="72" customWidth="1"/>
    <col min="8" max="8" width="9.7109375" style="73" customWidth="1"/>
    <col min="9" max="9" width="13.28515625" style="73" customWidth="1"/>
    <col min="10" max="10" width="14.42578125" style="30" customWidth="1"/>
    <col min="11" max="11" width="12.7109375" style="56"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327" t="s">
        <v>0</v>
      </c>
      <c r="B1" s="328"/>
      <c r="C1" s="52"/>
      <c r="D1" s="92"/>
      <c r="E1" s="53"/>
      <c r="F1" s="53"/>
      <c r="G1" s="54"/>
      <c r="H1" s="55"/>
      <c r="I1" s="55"/>
      <c r="J1" s="53"/>
      <c r="L1" s="57"/>
      <c r="M1" s="57" t="s">
        <v>1</v>
      </c>
      <c r="N1" s="57"/>
      <c r="O1" s="57"/>
      <c r="P1" s="58"/>
      <c r="Q1" s="14"/>
    </row>
    <row r="2" spans="1:17" ht="15.75" customHeight="1">
      <c r="A2" s="328" t="s">
        <v>2</v>
      </c>
      <c r="B2" s="328"/>
      <c r="C2" s="328"/>
      <c r="D2" s="328"/>
      <c r="E2" s="53"/>
      <c r="F2" s="53"/>
      <c r="G2" s="54"/>
      <c r="H2" s="55"/>
      <c r="I2" s="55"/>
      <c r="J2" s="53"/>
      <c r="L2" s="59"/>
      <c r="M2" s="59" t="s">
        <v>123</v>
      </c>
      <c r="N2" s="59"/>
      <c r="O2" s="59"/>
      <c r="P2" s="60"/>
      <c r="Q2" s="13"/>
    </row>
    <row r="3" spans="1:17" ht="15.75" customHeight="1">
      <c r="A3" s="326" t="s">
        <v>147</v>
      </c>
      <c r="B3" s="326"/>
      <c r="C3" s="326"/>
      <c r="D3" s="326"/>
      <c r="E3" s="53"/>
      <c r="F3" s="53"/>
      <c r="G3" s="54"/>
      <c r="H3" s="55"/>
      <c r="I3" s="55"/>
      <c r="J3" s="53"/>
      <c r="L3" s="59"/>
      <c r="M3" s="61" t="s">
        <v>148</v>
      </c>
      <c r="N3" s="59"/>
      <c r="O3" s="59"/>
      <c r="P3" s="60"/>
      <c r="Q3" s="13"/>
    </row>
    <row r="4" spans="1:17" ht="15.75" customHeight="1">
      <c r="A4" s="92" t="s">
        <v>3</v>
      </c>
      <c r="B4" s="92"/>
      <c r="C4" s="92"/>
      <c r="D4" s="92"/>
      <c r="E4" s="53"/>
      <c r="F4" s="53"/>
      <c r="G4" s="54"/>
      <c r="H4" s="55"/>
      <c r="I4" s="55"/>
      <c r="J4" s="53"/>
      <c r="L4" s="59"/>
      <c r="M4" s="61" t="s">
        <v>4</v>
      </c>
      <c r="N4" s="59"/>
      <c r="O4" s="59"/>
      <c r="P4" s="60"/>
      <c r="Q4" s="13"/>
    </row>
    <row r="5" spans="1:17" ht="15.75" customHeight="1">
      <c r="A5" s="329" t="s">
        <v>129</v>
      </c>
      <c r="B5" s="329"/>
      <c r="C5" s="329"/>
      <c r="D5" s="329"/>
      <c r="E5" s="53"/>
      <c r="F5" s="53"/>
      <c r="G5" s="54"/>
      <c r="H5" s="55"/>
      <c r="I5" s="55"/>
      <c r="J5" s="53"/>
      <c r="L5" s="59"/>
      <c r="M5" s="62" t="s">
        <v>130</v>
      </c>
      <c r="N5" s="62"/>
      <c r="O5" s="62"/>
      <c r="P5" s="60"/>
      <c r="Q5" s="13"/>
    </row>
    <row r="6" spans="1:17" ht="15.75" customHeight="1">
      <c r="A6" s="329"/>
      <c r="B6" s="329"/>
      <c r="C6" s="329"/>
      <c r="D6" s="329"/>
      <c r="E6" s="53"/>
      <c r="F6" s="53"/>
      <c r="G6" s="53"/>
      <c r="H6" s="53"/>
      <c r="I6" s="53"/>
      <c r="J6" s="53"/>
      <c r="L6" s="62"/>
      <c r="M6" s="62"/>
      <c r="N6" s="62"/>
      <c r="O6" s="62"/>
      <c r="P6" s="63"/>
      <c r="Q6" s="19"/>
    </row>
    <row r="7" spans="1:17" ht="15" customHeight="1">
      <c r="A7" s="93"/>
      <c r="B7" s="93"/>
      <c r="C7" s="93"/>
      <c r="D7" s="93"/>
      <c r="E7" s="53"/>
      <c r="F7" s="53"/>
      <c r="G7" s="53"/>
      <c r="H7" s="53"/>
      <c r="I7" s="53"/>
      <c r="J7" s="53"/>
      <c r="K7" s="93"/>
      <c r="L7" s="93"/>
      <c r="M7" s="93"/>
      <c r="N7" s="93"/>
      <c r="O7" s="93"/>
      <c r="P7" s="63"/>
      <c r="Q7" s="19"/>
    </row>
    <row r="8" spans="1:17" ht="15" customHeight="1">
      <c r="A8" s="93" t="s">
        <v>74</v>
      </c>
      <c r="B8" s="93"/>
      <c r="C8" s="93"/>
      <c r="D8" s="93" t="s">
        <v>75</v>
      </c>
      <c r="E8" s="53"/>
      <c r="F8" s="53"/>
      <c r="G8" s="53"/>
      <c r="H8" s="53"/>
      <c r="I8" s="53"/>
      <c r="J8" s="53"/>
      <c r="K8" s="93"/>
      <c r="L8" s="93"/>
      <c r="M8" s="93"/>
      <c r="N8" s="93"/>
      <c r="O8" s="93"/>
      <c r="P8" s="63"/>
      <c r="Q8" s="19"/>
    </row>
    <row r="9" spans="1:17" ht="27.75" customHeight="1">
      <c r="A9" s="326" t="s">
        <v>76</v>
      </c>
      <c r="B9" s="326"/>
      <c r="C9" s="326"/>
      <c r="D9" s="93" t="s">
        <v>77</v>
      </c>
      <c r="E9" s="53"/>
      <c r="F9" s="53"/>
      <c r="G9" s="53"/>
      <c r="H9" s="53"/>
      <c r="I9" s="53"/>
      <c r="J9" s="53"/>
      <c r="K9" s="93"/>
      <c r="L9" s="93"/>
      <c r="M9" s="93"/>
      <c r="N9" s="93"/>
      <c r="O9" s="93"/>
      <c r="P9" s="63"/>
      <c r="Q9" s="19"/>
    </row>
    <row r="10" spans="1:17" ht="15" customHeight="1">
      <c r="A10" s="93" t="s">
        <v>78</v>
      </c>
      <c r="B10" s="93"/>
      <c r="C10" s="93"/>
      <c r="D10" s="93" t="s">
        <v>79</v>
      </c>
      <c r="E10" s="53"/>
      <c r="F10" s="53"/>
      <c r="G10" s="53"/>
      <c r="H10" s="53"/>
      <c r="I10" s="53"/>
      <c r="J10" s="53"/>
      <c r="K10" s="93"/>
      <c r="L10" s="93"/>
      <c r="M10" s="93"/>
      <c r="N10" s="93"/>
      <c r="O10" s="93"/>
      <c r="P10" s="63"/>
      <c r="Q10" s="19"/>
    </row>
    <row r="11" spans="1:17" ht="15" customHeight="1">
      <c r="A11" s="93" t="s">
        <v>80</v>
      </c>
      <c r="B11" s="93"/>
      <c r="C11" s="93"/>
      <c r="D11" s="93" t="s">
        <v>81</v>
      </c>
      <c r="E11" s="53"/>
      <c r="F11" s="53"/>
      <c r="G11" s="53"/>
      <c r="H11" s="53"/>
      <c r="I11" s="53"/>
      <c r="J11" s="53"/>
      <c r="K11" s="93"/>
      <c r="L11" s="93"/>
      <c r="M11" s="93"/>
      <c r="N11" s="93"/>
      <c r="O11" s="93"/>
      <c r="P11" s="63"/>
      <c r="Q11" s="19"/>
    </row>
    <row r="12" spans="1:17" ht="15" customHeight="1">
      <c r="A12" s="93" t="s">
        <v>82</v>
      </c>
      <c r="B12" s="93"/>
      <c r="C12" s="93"/>
      <c r="D12" s="93">
        <v>1215099739</v>
      </c>
      <c r="E12" s="53"/>
      <c r="F12" s="53"/>
      <c r="G12" s="53"/>
      <c r="H12" s="53"/>
      <c r="I12" s="53"/>
      <c r="J12" s="53"/>
      <c r="K12" s="93"/>
      <c r="L12" s="93"/>
      <c r="M12" s="93"/>
      <c r="N12" s="93"/>
      <c r="O12" s="93"/>
      <c r="P12" s="63"/>
      <c r="Q12" s="19"/>
    </row>
    <row r="13" spans="1:17" ht="15" customHeight="1">
      <c r="A13" s="93" t="s">
        <v>83</v>
      </c>
      <c r="B13" s="93"/>
      <c r="C13" s="93"/>
      <c r="D13" s="93">
        <v>121550001</v>
      </c>
      <c r="E13" s="53"/>
      <c r="F13" s="53"/>
      <c r="G13" s="53"/>
      <c r="H13" s="53"/>
      <c r="I13" s="53"/>
      <c r="J13" s="53"/>
      <c r="K13" s="93"/>
      <c r="L13" s="93"/>
      <c r="M13" s="93"/>
      <c r="N13" s="93"/>
      <c r="O13" s="93"/>
      <c r="P13" s="63"/>
      <c r="Q13" s="19"/>
    </row>
    <row r="14" spans="1:17" ht="15" customHeight="1">
      <c r="A14" s="93" t="s">
        <v>84</v>
      </c>
      <c r="B14" s="64"/>
      <c r="C14" s="64"/>
      <c r="D14" s="93">
        <v>88401000000</v>
      </c>
      <c r="E14" s="53"/>
      <c r="F14" s="53"/>
      <c r="G14" s="53"/>
      <c r="H14" s="53"/>
      <c r="I14" s="53"/>
      <c r="J14" s="53"/>
      <c r="K14" s="53"/>
      <c r="L14" s="53"/>
      <c r="M14" s="53"/>
      <c r="N14" s="53"/>
      <c r="O14" s="53"/>
      <c r="P14" s="36"/>
      <c r="Q14" s="2"/>
    </row>
    <row r="15" spans="1:17" ht="16.5" customHeight="1">
      <c r="A15" s="93"/>
      <c r="B15" s="64"/>
      <c r="C15" s="64"/>
      <c r="D15" s="93"/>
      <c r="E15" s="53"/>
      <c r="F15" s="53"/>
      <c r="G15" s="53"/>
      <c r="H15" s="53"/>
      <c r="I15" s="53"/>
      <c r="J15" s="53"/>
      <c r="K15" s="53"/>
      <c r="L15" s="53"/>
      <c r="M15" s="53"/>
      <c r="N15" s="53"/>
      <c r="O15" s="53"/>
      <c r="P15" s="36"/>
      <c r="Q15" s="2"/>
    </row>
    <row r="16" spans="1:17" ht="15.75" customHeight="1">
      <c r="A16" s="323" t="s">
        <v>149</v>
      </c>
      <c r="B16" s="323"/>
      <c r="C16" s="323"/>
      <c r="D16" s="323"/>
      <c r="E16" s="323"/>
      <c r="F16" s="323"/>
      <c r="G16" s="323"/>
      <c r="H16" s="323"/>
      <c r="I16" s="323"/>
      <c r="J16" s="323"/>
      <c r="K16" s="323"/>
      <c r="L16" s="323"/>
      <c r="M16" s="323"/>
      <c r="N16" s="323"/>
      <c r="O16" s="323"/>
      <c r="P16" s="36"/>
      <c r="Q16" s="2"/>
    </row>
    <row r="17" spans="1:17" ht="15" customHeight="1">
      <c r="A17" s="36"/>
      <c r="B17" s="65"/>
      <c r="C17" s="23"/>
      <c r="D17" s="39"/>
      <c r="E17" s="39"/>
      <c r="F17" s="39"/>
      <c r="G17" s="66"/>
      <c r="H17" s="67"/>
      <c r="I17" s="67"/>
      <c r="J17" s="39"/>
      <c r="K17" s="68"/>
      <c r="L17" s="69"/>
      <c r="M17" s="69"/>
      <c r="N17" s="36"/>
      <c r="O17" s="36"/>
      <c r="P17" s="36"/>
      <c r="Q17" s="2"/>
    </row>
    <row r="18" spans="1:17" ht="44.25" hidden="1" customHeight="1" thickBot="1">
      <c r="D18" s="36"/>
    </row>
    <row r="19" spans="1:17" ht="17.25" customHeight="1">
      <c r="A19" s="324" t="s">
        <v>5</v>
      </c>
      <c r="B19" s="324" t="s">
        <v>6</v>
      </c>
      <c r="C19" s="324" t="s">
        <v>7</v>
      </c>
      <c r="D19" s="324" t="s">
        <v>8</v>
      </c>
      <c r="E19" s="324"/>
      <c r="F19" s="324"/>
      <c r="G19" s="324"/>
      <c r="H19" s="324"/>
      <c r="I19" s="324"/>
      <c r="J19" s="324"/>
      <c r="K19" s="324"/>
      <c r="L19" s="324"/>
      <c r="M19" s="324"/>
      <c r="N19" s="324" t="s">
        <v>120</v>
      </c>
      <c r="O19" s="324" t="s">
        <v>9</v>
      </c>
      <c r="P19" s="21"/>
      <c r="Q19" s="20"/>
    </row>
    <row r="20" spans="1:17" ht="29.25" customHeight="1">
      <c r="A20" s="324"/>
      <c r="B20" s="324"/>
      <c r="C20" s="324"/>
      <c r="D20" s="321" t="s">
        <v>10</v>
      </c>
      <c r="E20" s="321" t="s">
        <v>11</v>
      </c>
      <c r="F20" s="321" t="s">
        <v>12</v>
      </c>
      <c r="G20" s="325"/>
      <c r="H20" s="321" t="s">
        <v>13</v>
      </c>
      <c r="I20" s="321" t="s">
        <v>14</v>
      </c>
      <c r="J20" s="321"/>
      <c r="K20" s="322" t="s">
        <v>15</v>
      </c>
      <c r="L20" s="321" t="s">
        <v>16</v>
      </c>
      <c r="M20" s="321"/>
      <c r="N20" s="324"/>
      <c r="O20" s="324"/>
      <c r="P20" s="21"/>
      <c r="Q20" s="20"/>
    </row>
    <row r="21" spans="1:17" ht="24.75" customHeight="1">
      <c r="A21" s="324"/>
      <c r="B21" s="324"/>
      <c r="C21" s="324"/>
      <c r="D21" s="321"/>
      <c r="E21" s="321"/>
      <c r="F21" s="325"/>
      <c r="G21" s="325"/>
      <c r="H21" s="321"/>
      <c r="I21" s="321"/>
      <c r="J21" s="321"/>
      <c r="K21" s="322"/>
      <c r="L21" s="321" t="s">
        <v>17</v>
      </c>
      <c r="M21" s="321" t="s">
        <v>18</v>
      </c>
      <c r="N21" s="324"/>
      <c r="O21" s="324"/>
      <c r="P21" s="21"/>
      <c r="Q21" s="20"/>
    </row>
    <row r="22" spans="1:17" ht="57.75" customHeight="1">
      <c r="A22" s="324"/>
      <c r="B22" s="324"/>
      <c r="C22" s="324"/>
      <c r="D22" s="321"/>
      <c r="E22" s="321"/>
      <c r="F22" s="91" t="s">
        <v>19</v>
      </c>
      <c r="G22" s="91" t="s">
        <v>20</v>
      </c>
      <c r="H22" s="321"/>
      <c r="I22" s="91" t="s">
        <v>21</v>
      </c>
      <c r="J22" s="91" t="s">
        <v>20</v>
      </c>
      <c r="K22" s="322"/>
      <c r="L22" s="321"/>
      <c r="M22" s="321"/>
      <c r="N22" s="324"/>
      <c r="O22" s="324"/>
      <c r="P22" s="21"/>
      <c r="Q22" s="20"/>
    </row>
    <row r="23" spans="1:17" ht="13.5" customHeight="1">
      <c r="A23" s="37">
        <v>1</v>
      </c>
      <c r="B23" s="74">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0" t="s">
        <v>22</v>
      </c>
      <c r="C24" s="90">
        <v>7010020</v>
      </c>
      <c r="D24" s="5" t="s">
        <v>102</v>
      </c>
      <c r="E24" s="5" t="s">
        <v>106</v>
      </c>
      <c r="F24" s="27" t="s">
        <v>23</v>
      </c>
      <c r="G24" s="90" t="s">
        <v>24</v>
      </c>
      <c r="H24" s="3">
        <v>304.10000000000002</v>
      </c>
      <c r="I24" s="90">
        <v>88401000000</v>
      </c>
      <c r="J24" s="5" t="s">
        <v>25</v>
      </c>
      <c r="K24" s="32">
        <v>3201815</v>
      </c>
      <c r="L24" s="90" t="s">
        <v>145</v>
      </c>
      <c r="M24" s="90" t="s">
        <v>141</v>
      </c>
      <c r="N24" s="90" t="s">
        <v>105</v>
      </c>
      <c r="O24" s="90" t="s">
        <v>26</v>
      </c>
      <c r="P24" s="21"/>
      <c r="Q24" s="21"/>
    </row>
    <row r="25" spans="1:17" s="30" customFormat="1" ht="79.5" customHeight="1">
      <c r="A25" s="3">
        <f>A24+1</f>
        <v>2</v>
      </c>
      <c r="B25" s="90" t="s">
        <v>27</v>
      </c>
      <c r="C25" s="90">
        <v>7010020</v>
      </c>
      <c r="D25" s="5" t="s">
        <v>140</v>
      </c>
      <c r="E25" s="5" t="s">
        <v>106</v>
      </c>
      <c r="F25" s="27" t="s">
        <v>23</v>
      </c>
      <c r="G25" s="90" t="s">
        <v>24</v>
      </c>
      <c r="H25" s="3">
        <v>107.6</v>
      </c>
      <c r="I25" s="90">
        <v>88212501000</v>
      </c>
      <c r="J25" s="5" t="s">
        <v>144</v>
      </c>
      <c r="K25" s="32" t="s">
        <v>143</v>
      </c>
      <c r="L25" s="90" t="s">
        <v>145</v>
      </c>
      <c r="M25" s="90" t="s">
        <v>142</v>
      </c>
      <c r="N25" s="90" t="s">
        <v>105</v>
      </c>
      <c r="O25" s="90" t="s">
        <v>26</v>
      </c>
      <c r="P25" s="21"/>
      <c r="Q25" s="21"/>
    </row>
    <row r="26" spans="1:17" s="30" customFormat="1" ht="79.5" customHeight="1">
      <c r="A26" s="3">
        <f t="shared" ref="A26:A83" si="0">A25+1</f>
        <v>3</v>
      </c>
      <c r="B26" s="90" t="s">
        <v>22</v>
      </c>
      <c r="C26" s="90">
        <v>7010020</v>
      </c>
      <c r="D26" s="5" t="s">
        <v>97</v>
      </c>
      <c r="E26" s="5" t="s">
        <v>106</v>
      </c>
      <c r="F26" s="27" t="s">
        <v>23</v>
      </c>
      <c r="G26" s="90" t="s">
        <v>24</v>
      </c>
      <c r="H26" s="3">
        <v>240</v>
      </c>
      <c r="I26" s="90">
        <v>88415000000</v>
      </c>
      <c r="J26" s="5" t="s">
        <v>121</v>
      </c>
      <c r="K26" s="32">
        <v>1651224</v>
      </c>
      <c r="L26" s="90" t="s">
        <v>145</v>
      </c>
      <c r="M26" s="90" t="s">
        <v>146</v>
      </c>
      <c r="N26" s="90" t="s">
        <v>105</v>
      </c>
      <c r="O26" s="90" t="s">
        <v>26</v>
      </c>
      <c r="P26" s="21"/>
      <c r="Q26" s="21"/>
    </row>
    <row r="27" spans="1:17" s="30" customFormat="1" ht="79.5" customHeight="1">
      <c r="A27" s="3">
        <f t="shared" si="0"/>
        <v>4</v>
      </c>
      <c r="B27" s="10" t="s">
        <v>101</v>
      </c>
      <c r="C27" s="91" t="s">
        <v>71</v>
      </c>
      <c r="D27" s="5" t="s">
        <v>72</v>
      </c>
      <c r="E27" s="5" t="s">
        <v>106</v>
      </c>
      <c r="F27" s="90">
        <v>796</v>
      </c>
      <c r="G27" s="90" t="s">
        <v>68</v>
      </c>
      <c r="H27" s="90">
        <v>1</v>
      </c>
      <c r="I27" s="90">
        <v>88401000000</v>
      </c>
      <c r="J27" s="5" t="s">
        <v>25</v>
      </c>
      <c r="K27" s="32">
        <v>1800000</v>
      </c>
      <c r="L27" s="90" t="s">
        <v>150</v>
      </c>
      <c r="M27" s="90" t="s">
        <v>151</v>
      </c>
      <c r="N27" s="90" t="s">
        <v>105</v>
      </c>
      <c r="O27" s="90" t="s">
        <v>26</v>
      </c>
      <c r="P27" s="21"/>
      <c r="Q27" s="21"/>
    </row>
    <row r="28" spans="1:17" ht="77.25" customHeight="1">
      <c r="A28" s="3">
        <f t="shared" si="0"/>
        <v>5</v>
      </c>
      <c r="B28" s="90" t="s">
        <v>28</v>
      </c>
      <c r="C28" s="3">
        <v>6410000</v>
      </c>
      <c r="D28" s="5" t="s">
        <v>29</v>
      </c>
      <c r="E28" s="5" t="s">
        <v>106</v>
      </c>
      <c r="F28" s="4">
        <v>876</v>
      </c>
      <c r="G28" s="90" t="s">
        <v>176</v>
      </c>
      <c r="H28" s="11">
        <v>1</v>
      </c>
      <c r="I28" s="90">
        <v>88401000000</v>
      </c>
      <c r="J28" s="5" t="s">
        <v>118</v>
      </c>
      <c r="K28" s="32">
        <v>2540300</v>
      </c>
      <c r="L28" s="90" t="s">
        <v>145</v>
      </c>
      <c r="M28" s="90" t="s">
        <v>142</v>
      </c>
      <c r="N28" s="90" t="s">
        <v>105</v>
      </c>
      <c r="O28" s="90" t="s">
        <v>26</v>
      </c>
      <c r="P28" s="21"/>
      <c r="Q28" s="21"/>
    </row>
    <row r="29" spans="1:17" s="30" customFormat="1" ht="78" customHeight="1">
      <c r="A29" s="3">
        <f t="shared" si="0"/>
        <v>6</v>
      </c>
      <c r="B29" s="90" t="s">
        <v>28</v>
      </c>
      <c r="C29" s="90">
        <v>6410000</v>
      </c>
      <c r="D29" s="5" t="s">
        <v>29</v>
      </c>
      <c r="E29" s="5" t="s">
        <v>106</v>
      </c>
      <c r="F29" s="4">
        <v>876</v>
      </c>
      <c r="G29" s="90" t="s">
        <v>176</v>
      </c>
      <c r="H29" s="11">
        <v>1</v>
      </c>
      <c r="I29" s="90">
        <v>88401000000</v>
      </c>
      <c r="J29" s="5" t="s">
        <v>118</v>
      </c>
      <c r="K29" s="32">
        <v>14460000</v>
      </c>
      <c r="L29" s="90" t="s">
        <v>145</v>
      </c>
      <c r="M29" s="90" t="s">
        <v>142</v>
      </c>
      <c r="N29" s="90" t="s">
        <v>105</v>
      </c>
      <c r="O29" s="90" t="s">
        <v>26</v>
      </c>
      <c r="P29" s="21"/>
      <c r="Q29" s="21"/>
    </row>
    <row r="30" spans="1:17" s="30" customFormat="1" ht="78" customHeight="1">
      <c r="A30" s="3">
        <f t="shared" si="0"/>
        <v>7</v>
      </c>
      <c r="B30" s="90" t="s">
        <v>28</v>
      </c>
      <c r="C30" s="3">
        <v>6512634</v>
      </c>
      <c r="D30" s="5" t="s">
        <v>29</v>
      </c>
      <c r="E30" s="5" t="s">
        <v>106</v>
      </c>
      <c r="F30" s="4">
        <v>876</v>
      </c>
      <c r="G30" s="90" t="s">
        <v>176</v>
      </c>
      <c r="H30" s="11">
        <v>1</v>
      </c>
      <c r="I30" s="90">
        <v>88401000000</v>
      </c>
      <c r="J30" s="5" t="s">
        <v>118</v>
      </c>
      <c r="K30" s="32">
        <v>4538706</v>
      </c>
      <c r="L30" s="90" t="s">
        <v>145</v>
      </c>
      <c r="M30" s="90" t="s">
        <v>142</v>
      </c>
      <c r="N30" s="90" t="s">
        <v>105</v>
      </c>
      <c r="O30" s="90" t="s">
        <v>26</v>
      </c>
      <c r="P30" s="21"/>
      <c r="Q30" s="21"/>
    </row>
    <row r="31" spans="1:17" s="30" customFormat="1" ht="83.25" customHeight="1">
      <c r="A31" s="3">
        <f t="shared" si="0"/>
        <v>8</v>
      </c>
      <c r="B31" s="90" t="s">
        <v>95</v>
      </c>
      <c r="C31" s="90">
        <v>2200000</v>
      </c>
      <c r="D31" s="5" t="s">
        <v>96</v>
      </c>
      <c r="E31" s="5" t="s">
        <v>106</v>
      </c>
      <c r="F31" s="4">
        <v>876</v>
      </c>
      <c r="G31" s="90" t="s">
        <v>176</v>
      </c>
      <c r="H31" s="11">
        <v>1</v>
      </c>
      <c r="I31" s="90">
        <v>88401000000</v>
      </c>
      <c r="J31" s="5" t="s">
        <v>118</v>
      </c>
      <c r="K31" s="32">
        <v>800000</v>
      </c>
      <c r="L31" s="90" t="s">
        <v>145</v>
      </c>
      <c r="M31" s="90" t="s">
        <v>142</v>
      </c>
      <c r="N31" s="90" t="s">
        <v>105</v>
      </c>
      <c r="O31" s="90" t="s">
        <v>26</v>
      </c>
      <c r="P31" s="21"/>
      <c r="Q31" s="21"/>
    </row>
    <row r="32" spans="1:17" ht="79.5" customHeight="1">
      <c r="A32" s="3">
        <f t="shared" si="0"/>
        <v>9</v>
      </c>
      <c r="B32" s="91" t="s">
        <v>32</v>
      </c>
      <c r="C32" s="91">
        <v>7411019</v>
      </c>
      <c r="D32" s="5" t="s">
        <v>34</v>
      </c>
      <c r="E32" s="5" t="s">
        <v>106</v>
      </c>
      <c r="F32" s="4">
        <v>876</v>
      </c>
      <c r="G32" s="90" t="s">
        <v>176</v>
      </c>
      <c r="H32" s="11">
        <v>1</v>
      </c>
      <c r="I32" s="90">
        <v>88401000000</v>
      </c>
      <c r="J32" s="5" t="s">
        <v>118</v>
      </c>
      <c r="K32" s="33">
        <v>2000000</v>
      </c>
      <c r="L32" s="90" t="s">
        <v>145</v>
      </c>
      <c r="M32" s="90" t="s">
        <v>152</v>
      </c>
      <c r="N32" s="90" t="s">
        <v>105</v>
      </c>
      <c r="O32" s="90" t="s">
        <v>26</v>
      </c>
      <c r="P32" s="21"/>
      <c r="Q32" s="21"/>
    </row>
    <row r="33" spans="1:17" ht="70.5" customHeight="1">
      <c r="A33" s="3">
        <f t="shared" si="0"/>
        <v>10</v>
      </c>
      <c r="B33" s="90" t="s">
        <v>73</v>
      </c>
      <c r="C33" s="90">
        <v>6410000</v>
      </c>
      <c r="D33" s="5" t="s">
        <v>100</v>
      </c>
      <c r="E33" s="5" t="s">
        <v>106</v>
      </c>
      <c r="F33" s="4">
        <v>796</v>
      </c>
      <c r="G33" s="90" t="s">
        <v>68</v>
      </c>
      <c r="H33" s="90" t="s">
        <v>60</v>
      </c>
      <c r="I33" s="90">
        <v>88401000000</v>
      </c>
      <c r="J33" s="5" t="s">
        <v>118</v>
      </c>
      <c r="K33" s="32">
        <v>1000000</v>
      </c>
      <c r="L33" s="90" t="s">
        <v>145</v>
      </c>
      <c r="M33" s="90" t="s">
        <v>152</v>
      </c>
      <c r="N33" s="90" t="s">
        <v>105</v>
      </c>
      <c r="O33" s="90" t="s">
        <v>26</v>
      </c>
      <c r="P33" s="21"/>
      <c r="Q33" s="21"/>
    </row>
    <row r="34" spans="1:17" ht="76.5" customHeight="1">
      <c r="A34" s="3">
        <f t="shared" si="0"/>
        <v>11</v>
      </c>
      <c r="B34" s="91" t="s">
        <v>46</v>
      </c>
      <c r="C34" s="91">
        <v>7260090</v>
      </c>
      <c r="D34" s="5" t="s">
        <v>47</v>
      </c>
      <c r="E34" s="5" t="s">
        <v>106</v>
      </c>
      <c r="F34" s="4">
        <v>876</v>
      </c>
      <c r="G34" s="90" t="s">
        <v>176</v>
      </c>
      <c r="H34" s="8">
        <v>1</v>
      </c>
      <c r="I34" s="90">
        <v>88401000000</v>
      </c>
      <c r="J34" s="5" t="s">
        <v>118</v>
      </c>
      <c r="K34" s="33">
        <v>988200</v>
      </c>
      <c r="L34" s="90" t="s">
        <v>145</v>
      </c>
      <c r="M34" s="90" t="s">
        <v>152</v>
      </c>
      <c r="N34" s="90" t="s">
        <v>105</v>
      </c>
      <c r="O34" s="90" t="s">
        <v>26</v>
      </c>
      <c r="P34" s="217"/>
      <c r="Q34" s="217"/>
    </row>
    <row r="35" spans="1:17" ht="76.5" customHeight="1">
      <c r="A35" s="3">
        <f t="shared" si="0"/>
        <v>12</v>
      </c>
      <c r="B35" s="90" t="s">
        <v>45</v>
      </c>
      <c r="C35" s="8">
        <v>6420030</v>
      </c>
      <c r="D35" s="5" t="s">
        <v>107</v>
      </c>
      <c r="E35" s="5" t="s">
        <v>106</v>
      </c>
      <c r="F35" s="4">
        <v>876</v>
      </c>
      <c r="G35" s="90" t="s">
        <v>176</v>
      </c>
      <c r="H35" s="8">
        <v>1</v>
      </c>
      <c r="I35" s="90">
        <v>88401000000</v>
      </c>
      <c r="J35" s="5" t="s">
        <v>118</v>
      </c>
      <c r="K35" s="33">
        <v>2000000</v>
      </c>
      <c r="L35" s="90" t="s">
        <v>145</v>
      </c>
      <c r="M35" s="90" t="s">
        <v>152</v>
      </c>
      <c r="N35" s="90" t="s">
        <v>105</v>
      </c>
      <c r="O35" s="90" t="s">
        <v>26</v>
      </c>
      <c r="P35" s="217"/>
      <c r="Q35" s="217"/>
    </row>
    <row r="36" spans="1:17" ht="76.5" customHeight="1">
      <c r="A36" s="3">
        <f t="shared" si="0"/>
        <v>13</v>
      </c>
      <c r="B36" s="90" t="s">
        <v>244</v>
      </c>
      <c r="C36" s="8">
        <v>6511090</v>
      </c>
      <c r="D36" s="5" t="s">
        <v>238</v>
      </c>
      <c r="E36" s="5" t="s">
        <v>106</v>
      </c>
      <c r="F36" s="4">
        <v>876</v>
      </c>
      <c r="G36" s="90" t="s">
        <v>176</v>
      </c>
      <c r="H36" s="8">
        <v>1</v>
      </c>
      <c r="I36" s="90">
        <v>88401000000</v>
      </c>
      <c r="J36" s="5" t="s">
        <v>118</v>
      </c>
      <c r="K36" s="33">
        <v>780000</v>
      </c>
      <c r="L36" s="90" t="s">
        <v>145</v>
      </c>
      <c r="M36" s="90" t="s">
        <v>152</v>
      </c>
      <c r="N36" s="90" t="s">
        <v>105</v>
      </c>
      <c r="O36" s="90" t="s">
        <v>26</v>
      </c>
      <c r="P36" s="217"/>
      <c r="Q36" s="217"/>
    </row>
    <row r="37" spans="1:17" ht="96.75" customHeight="1">
      <c r="A37" s="3">
        <f t="shared" si="0"/>
        <v>14</v>
      </c>
      <c r="B37" s="90" t="s">
        <v>41</v>
      </c>
      <c r="C37" s="90" t="s">
        <v>42</v>
      </c>
      <c r="D37" s="5" t="s">
        <v>43</v>
      </c>
      <c r="E37" s="5" t="s">
        <v>213</v>
      </c>
      <c r="F37" s="4">
        <v>876</v>
      </c>
      <c r="G37" s="90" t="s">
        <v>176</v>
      </c>
      <c r="H37" s="8">
        <v>1</v>
      </c>
      <c r="I37" s="90">
        <v>88401000000</v>
      </c>
      <c r="J37" s="5" t="s">
        <v>25</v>
      </c>
      <c r="K37" s="33">
        <v>80000000</v>
      </c>
      <c r="L37" s="90" t="s">
        <v>145</v>
      </c>
      <c r="M37" s="90" t="s">
        <v>216</v>
      </c>
      <c r="N37" s="90" t="s">
        <v>44</v>
      </c>
      <c r="O37" s="90" t="s">
        <v>26</v>
      </c>
      <c r="P37" s="21"/>
      <c r="Q37" s="21"/>
    </row>
    <row r="38" spans="1:17" ht="43.5" customHeight="1">
      <c r="A38" s="3">
        <f t="shared" si="0"/>
        <v>15</v>
      </c>
      <c r="B38" s="91" t="s">
        <v>119</v>
      </c>
      <c r="C38" s="91">
        <v>3612334</v>
      </c>
      <c r="D38" s="5" t="s">
        <v>253</v>
      </c>
      <c r="E38" s="5" t="s">
        <v>106</v>
      </c>
      <c r="F38" s="3">
        <v>796</v>
      </c>
      <c r="G38" s="90" t="s">
        <v>51</v>
      </c>
      <c r="H38" s="90">
        <v>3649</v>
      </c>
      <c r="I38" s="90">
        <v>88401000000</v>
      </c>
      <c r="J38" s="5" t="s">
        <v>118</v>
      </c>
      <c r="K38" s="32">
        <v>19923540</v>
      </c>
      <c r="L38" s="3" t="s">
        <v>219</v>
      </c>
      <c r="M38" s="90" t="s">
        <v>242</v>
      </c>
      <c r="N38" s="90" t="s">
        <v>39</v>
      </c>
      <c r="O38" s="3" t="s">
        <v>26</v>
      </c>
      <c r="P38" s="21"/>
      <c r="Q38" s="21"/>
    </row>
    <row r="39" spans="1:17" ht="96.75" customHeight="1">
      <c r="A39" s="3">
        <f t="shared" si="0"/>
        <v>16</v>
      </c>
      <c r="B39" s="90" t="s">
        <v>41</v>
      </c>
      <c r="C39" s="90" t="s">
        <v>42</v>
      </c>
      <c r="D39" s="5" t="s">
        <v>43</v>
      </c>
      <c r="E39" s="5" t="s">
        <v>218</v>
      </c>
      <c r="F39" s="4">
        <v>876</v>
      </c>
      <c r="G39" s="90" t="s">
        <v>176</v>
      </c>
      <c r="H39" s="8">
        <v>1</v>
      </c>
      <c r="I39" s="90">
        <v>88401000000</v>
      </c>
      <c r="J39" s="5" t="s">
        <v>25</v>
      </c>
      <c r="K39" s="33">
        <v>45000000</v>
      </c>
      <c r="L39" s="90" t="s">
        <v>219</v>
      </c>
      <c r="M39" s="90" t="s">
        <v>220</v>
      </c>
      <c r="N39" s="90" t="s">
        <v>44</v>
      </c>
      <c r="O39" s="90" t="s">
        <v>26</v>
      </c>
      <c r="P39" s="21"/>
      <c r="Q39" s="21"/>
    </row>
    <row r="40" spans="1:17" ht="42" customHeight="1">
      <c r="A40" s="3">
        <f t="shared" si="0"/>
        <v>17</v>
      </c>
      <c r="B40" s="95" t="s">
        <v>179</v>
      </c>
      <c r="C40" s="94">
        <v>7260090</v>
      </c>
      <c r="D40" s="5" t="s">
        <v>254</v>
      </c>
      <c r="E40" s="5" t="s">
        <v>106</v>
      </c>
      <c r="F40" s="3">
        <v>796</v>
      </c>
      <c r="G40" s="95" t="s">
        <v>51</v>
      </c>
      <c r="H40" s="8">
        <v>20000</v>
      </c>
      <c r="I40" s="95">
        <v>88401000000</v>
      </c>
      <c r="J40" s="5" t="s">
        <v>118</v>
      </c>
      <c r="K40" s="33">
        <v>12000000</v>
      </c>
      <c r="L40" s="3" t="s">
        <v>219</v>
      </c>
      <c r="M40" s="95" t="s">
        <v>242</v>
      </c>
      <c r="N40" s="95" t="s">
        <v>39</v>
      </c>
      <c r="O40" s="3" t="s">
        <v>26</v>
      </c>
      <c r="P40" s="21"/>
      <c r="Q40" s="21"/>
    </row>
    <row r="41" spans="1:17" ht="96.75" customHeight="1">
      <c r="A41" s="3">
        <f t="shared" si="0"/>
        <v>18</v>
      </c>
      <c r="B41" s="90" t="s">
        <v>41</v>
      </c>
      <c r="C41" s="90" t="s">
        <v>42</v>
      </c>
      <c r="D41" s="5" t="s">
        <v>43</v>
      </c>
      <c r="E41" s="5" t="s">
        <v>221</v>
      </c>
      <c r="F41" s="4">
        <v>876</v>
      </c>
      <c r="G41" s="90" t="s">
        <v>176</v>
      </c>
      <c r="H41" s="8">
        <v>1</v>
      </c>
      <c r="I41" s="90">
        <v>88401000000</v>
      </c>
      <c r="J41" s="5" t="s">
        <v>25</v>
      </c>
      <c r="K41" s="33">
        <v>80000000</v>
      </c>
      <c r="L41" s="90" t="s">
        <v>155</v>
      </c>
      <c r="M41" s="90" t="s">
        <v>222</v>
      </c>
      <c r="N41" s="90" t="s">
        <v>44</v>
      </c>
      <c r="O41" s="90" t="s">
        <v>26</v>
      </c>
      <c r="P41" s="21"/>
      <c r="Q41" s="21"/>
    </row>
    <row r="42" spans="1:17" ht="39" customHeight="1">
      <c r="A42" s="3">
        <f t="shared" si="0"/>
        <v>19</v>
      </c>
      <c r="B42" s="91" t="s">
        <v>86</v>
      </c>
      <c r="C42" s="91">
        <v>5010000</v>
      </c>
      <c r="D42" s="5" t="s">
        <v>233</v>
      </c>
      <c r="E42" s="10" t="s">
        <v>234</v>
      </c>
      <c r="F42" s="12">
        <v>796</v>
      </c>
      <c r="G42" s="91" t="s">
        <v>68</v>
      </c>
      <c r="H42" s="12">
        <v>1</v>
      </c>
      <c r="I42" s="91">
        <v>88401000000</v>
      </c>
      <c r="J42" s="10" t="s">
        <v>25</v>
      </c>
      <c r="K42" s="41">
        <v>2700000</v>
      </c>
      <c r="L42" s="12" t="s">
        <v>155</v>
      </c>
      <c r="M42" s="90" t="s">
        <v>235</v>
      </c>
      <c r="N42" s="91" t="s">
        <v>31</v>
      </c>
      <c r="O42" s="9" t="s">
        <v>40</v>
      </c>
      <c r="P42" s="21"/>
      <c r="Q42" s="21"/>
    </row>
    <row r="43" spans="1:17" ht="38.25" customHeight="1">
      <c r="A43" s="3">
        <f t="shared" si="0"/>
        <v>20</v>
      </c>
      <c r="B43" s="91" t="s">
        <v>86</v>
      </c>
      <c r="C43" s="91">
        <v>5010000</v>
      </c>
      <c r="D43" s="5" t="s">
        <v>233</v>
      </c>
      <c r="E43" s="10" t="s">
        <v>236</v>
      </c>
      <c r="F43" s="12">
        <v>796</v>
      </c>
      <c r="G43" s="91" t="s">
        <v>68</v>
      </c>
      <c r="H43" s="12">
        <v>1</v>
      </c>
      <c r="I43" s="91">
        <v>88401000000</v>
      </c>
      <c r="J43" s="10" t="s">
        <v>25</v>
      </c>
      <c r="K43" s="41">
        <v>2200000</v>
      </c>
      <c r="L43" s="12" t="s">
        <v>155</v>
      </c>
      <c r="M43" s="90" t="s">
        <v>235</v>
      </c>
      <c r="N43" s="91" t="s">
        <v>31</v>
      </c>
      <c r="O43" s="9" t="s">
        <v>40</v>
      </c>
      <c r="P43" s="21"/>
      <c r="Q43" s="21"/>
    </row>
    <row r="44" spans="1:17" ht="96.75" customHeight="1">
      <c r="A44" s="3">
        <f t="shared" si="0"/>
        <v>21</v>
      </c>
      <c r="B44" s="90" t="s">
        <v>41</v>
      </c>
      <c r="C44" s="90" t="s">
        <v>42</v>
      </c>
      <c r="D44" s="5" t="s">
        <v>43</v>
      </c>
      <c r="E44" s="5" t="s">
        <v>223</v>
      </c>
      <c r="F44" s="4">
        <v>876</v>
      </c>
      <c r="G44" s="90" t="s">
        <v>176</v>
      </c>
      <c r="H44" s="8">
        <v>1</v>
      </c>
      <c r="I44" s="90">
        <v>88401000000</v>
      </c>
      <c r="J44" s="5" t="s">
        <v>25</v>
      </c>
      <c r="K44" s="33">
        <v>60000000</v>
      </c>
      <c r="L44" s="90" t="s">
        <v>153</v>
      </c>
      <c r="M44" s="90" t="s">
        <v>224</v>
      </c>
      <c r="N44" s="90" t="s">
        <v>44</v>
      </c>
      <c r="O44" s="90" t="s">
        <v>26</v>
      </c>
      <c r="P44" s="21"/>
      <c r="Q44" s="21"/>
    </row>
    <row r="45" spans="1:17" ht="68.25" customHeight="1">
      <c r="A45" s="3">
        <f t="shared" si="0"/>
        <v>22</v>
      </c>
      <c r="B45" s="91" t="s">
        <v>111</v>
      </c>
      <c r="C45" s="91">
        <v>9220000</v>
      </c>
      <c r="D45" s="5" t="s">
        <v>104</v>
      </c>
      <c r="E45" s="6" t="s">
        <v>124</v>
      </c>
      <c r="F45" s="4">
        <v>876</v>
      </c>
      <c r="G45" s="90" t="s">
        <v>176</v>
      </c>
      <c r="H45" s="8">
        <v>1</v>
      </c>
      <c r="I45" s="90">
        <v>88401000000</v>
      </c>
      <c r="J45" s="5" t="s">
        <v>118</v>
      </c>
      <c r="K45" s="33">
        <v>1800000</v>
      </c>
      <c r="L45" s="15" t="s">
        <v>153</v>
      </c>
      <c r="M45" s="90" t="s">
        <v>154</v>
      </c>
      <c r="N45" s="91" t="s">
        <v>31</v>
      </c>
      <c r="O45" s="3" t="s">
        <v>26</v>
      </c>
      <c r="P45" s="22"/>
      <c r="Q45" s="22"/>
    </row>
    <row r="46" spans="1:17" ht="36.75" customHeight="1">
      <c r="A46" s="3">
        <f t="shared" si="0"/>
        <v>23</v>
      </c>
      <c r="B46" s="91" t="s">
        <v>52</v>
      </c>
      <c r="C46" s="91" t="s">
        <v>53</v>
      </c>
      <c r="D46" s="5" t="s">
        <v>237</v>
      </c>
      <c r="E46" s="5" t="s">
        <v>114</v>
      </c>
      <c r="F46" s="27" t="s">
        <v>127</v>
      </c>
      <c r="G46" s="90" t="s">
        <v>24</v>
      </c>
      <c r="H46" s="97">
        <v>4429.1000000000004</v>
      </c>
      <c r="I46" s="90">
        <v>88401000000</v>
      </c>
      <c r="J46" s="5" t="s">
        <v>118</v>
      </c>
      <c r="K46" s="32">
        <v>1800000</v>
      </c>
      <c r="L46" s="3" t="s">
        <v>155</v>
      </c>
      <c r="M46" s="90" t="s">
        <v>157</v>
      </c>
      <c r="N46" s="90" t="s">
        <v>39</v>
      </c>
      <c r="O46" s="3" t="s">
        <v>40</v>
      </c>
      <c r="P46" s="23"/>
      <c r="Q46" s="23"/>
    </row>
    <row r="47" spans="1:17" ht="37.5" customHeight="1">
      <c r="A47" s="3">
        <f t="shared" si="0"/>
        <v>24</v>
      </c>
      <c r="B47" s="90" t="s">
        <v>174</v>
      </c>
      <c r="C47" s="90">
        <v>6420030</v>
      </c>
      <c r="D47" s="5" t="s">
        <v>175</v>
      </c>
      <c r="E47" s="5" t="s">
        <v>106</v>
      </c>
      <c r="F47" s="4">
        <v>876</v>
      </c>
      <c r="G47" s="90" t="s">
        <v>176</v>
      </c>
      <c r="H47" s="86">
        <v>1</v>
      </c>
      <c r="I47" s="90">
        <v>88401000000</v>
      </c>
      <c r="J47" s="5" t="s">
        <v>25</v>
      </c>
      <c r="K47" s="33">
        <v>1500000</v>
      </c>
      <c r="L47" s="3" t="s">
        <v>155</v>
      </c>
      <c r="M47" s="3" t="s">
        <v>177</v>
      </c>
      <c r="N47" s="90" t="s">
        <v>31</v>
      </c>
      <c r="O47" s="3" t="s">
        <v>40</v>
      </c>
      <c r="P47" s="21"/>
      <c r="Q47" s="21"/>
    </row>
    <row r="48" spans="1:17" s="30" customFormat="1" ht="114" customHeight="1">
      <c r="A48" s="3">
        <f t="shared" si="0"/>
        <v>25</v>
      </c>
      <c r="B48" s="91" t="s">
        <v>111</v>
      </c>
      <c r="C48" s="91">
        <v>9220000</v>
      </c>
      <c r="D48" s="5" t="s">
        <v>103</v>
      </c>
      <c r="E48" s="5" t="s">
        <v>85</v>
      </c>
      <c r="F48" s="4">
        <v>876</v>
      </c>
      <c r="G48" s="90" t="s">
        <v>176</v>
      </c>
      <c r="H48" s="8">
        <v>1</v>
      </c>
      <c r="I48" s="90">
        <v>88401000000</v>
      </c>
      <c r="J48" s="5" t="s">
        <v>118</v>
      </c>
      <c r="K48" s="33">
        <v>2400000</v>
      </c>
      <c r="L48" s="15" t="s">
        <v>155</v>
      </c>
      <c r="M48" s="90" t="s">
        <v>156</v>
      </c>
      <c r="N48" s="90" t="s">
        <v>39</v>
      </c>
      <c r="O48" s="3" t="s">
        <v>26</v>
      </c>
      <c r="P48" s="21"/>
      <c r="Q48" s="21"/>
    </row>
    <row r="49" spans="1:17" s="30" customFormat="1" ht="37.5" customHeight="1">
      <c r="A49" s="3">
        <f t="shared" si="0"/>
        <v>26</v>
      </c>
      <c r="B49" s="91" t="s">
        <v>32</v>
      </c>
      <c r="C49" s="91" t="s">
        <v>33</v>
      </c>
      <c r="D49" s="5" t="s">
        <v>125</v>
      </c>
      <c r="E49" s="5" t="s">
        <v>126</v>
      </c>
      <c r="F49" s="4">
        <v>876</v>
      </c>
      <c r="G49" s="90" t="s">
        <v>176</v>
      </c>
      <c r="H49" s="90">
        <v>1</v>
      </c>
      <c r="I49" s="90">
        <v>88401000000</v>
      </c>
      <c r="J49" s="5" t="s">
        <v>118</v>
      </c>
      <c r="K49" s="32">
        <v>1200000</v>
      </c>
      <c r="L49" s="3" t="s">
        <v>155</v>
      </c>
      <c r="M49" s="3" t="s">
        <v>188</v>
      </c>
      <c r="N49" s="90" t="s">
        <v>115</v>
      </c>
      <c r="O49" s="3" t="s">
        <v>26</v>
      </c>
      <c r="P49" s="21"/>
      <c r="Q49" s="21"/>
    </row>
    <row r="50" spans="1:17" s="30" customFormat="1" ht="43.5" customHeight="1">
      <c r="A50" s="3">
        <f t="shared" si="0"/>
        <v>27</v>
      </c>
      <c r="B50" s="91" t="s">
        <v>36</v>
      </c>
      <c r="C50" s="91" t="s">
        <v>37</v>
      </c>
      <c r="D50" s="5" t="s">
        <v>122</v>
      </c>
      <c r="E50" s="5" t="s">
        <v>106</v>
      </c>
      <c r="F50" s="90">
        <v>792</v>
      </c>
      <c r="G50" s="90" t="s">
        <v>241</v>
      </c>
      <c r="H50" s="8">
        <v>174</v>
      </c>
      <c r="I50" s="90">
        <v>88401000000</v>
      </c>
      <c r="J50" s="5" t="s">
        <v>25</v>
      </c>
      <c r="K50" s="34">
        <v>793860</v>
      </c>
      <c r="L50" s="8" t="s">
        <v>231</v>
      </c>
      <c r="M50" s="90" t="s">
        <v>232</v>
      </c>
      <c r="N50" s="90" t="s">
        <v>115</v>
      </c>
      <c r="O50" s="90" t="s">
        <v>26</v>
      </c>
      <c r="P50" s="21"/>
      <c r="Q50" s="21"/>
    </row>
    <row r="51" spans="1:17" s="30" customFormat="1" ht="39.75" customHeight="1">
      <c r="A51" s="3">
        <f t="shared" si="0"/>
        <v>28</v>
      </c>
      <c r="B51" s="91" t="s">
        <v>54</v>
      </c>
      <c r="C51" s="91" t="s">
        <v>55</v>
      </c>
      <c r="D51" s="5" t="s">
        <v>56</v>
      </c>
      <c r="E51" s="5" t="s">
        <v>167</v>
      </c>
      <c r="F51" s="3">
        <v>796</v>
      </c>
      <c r="G51" s="90" t="s">
        <v>51</v>
      </c>
      <c r="H51" s="90">
        <v>6870</v>
      </c>
      <c r="I51" s="90">
        <v>88401000000</v>
      </c>
      <c r="J51" s="5" t="s">
        <v>118</v>
      </c>
      <c r="K51" s="32">
        <v>1100000</v>
      </c>
      <c r="L51" s="3" t="s">
        <v>153</v>
      </c>
      <c r="M51" s="8" t="s">
        <v>165</v>
      </c>
      <c r="N51" s="90" t="s">
        <v>39</v>
      </c>
      <c r="O51" s="3" t="s">
        <v>40</v>
      </c>
      <c r="P51" s="21"/>
      <c r="Q51" s="21"/>
    </row>
    <row r="52" spans="1:17" s="30" customFormat="1" ht="42.75" customHeight="1">
      <c r="A52" s="3">
        <f t="shared" si="0"/>
        <v>29</v>
      </c>
      <c r="B52" s="91" t="s">
        <v>54</v>
      </c>
      <c r="C52" s="91">
        <v>3699010</v>
      </c>
      <c r="D52" s="5" t="s">
        <v>57</v>
      </c>
      <c r="E52" s="5" t="s">
        <v>108</v>
      </c>
      <c r="F52" s="3">
        <v>839</v>
      </c>
      <c r="G52" s="90" t="s">
        <v>166</v>
      </c>
      <c r="H52" s="90">
        <v>1</v>
      </c>
      <c r="I52" s="90">
        <v>88401000000</v>
      </c>
      <c r="J52" s="5" t="s">
        <v>25</v>
      </c>
      <c r="K52" s="32">
        <v>1000000</v>
      </c>
      <c r="L52" s="26" t="s">
        <v>153</v>
      </c>
      <c r="M52" s="8" t="s">
        <v>165</v>
      </c>
      <c r="N52" s="90" t="s">
        <v>39</v>
      </c>
      <c r="O52" s="9" t="s">
        <v>40</v>
      </c>
      <c r="P52" s="21"/>
      <c r="Q52" s="21"/>
    </row>
    <row r="53" spans="1:17" ht="41.25" customHeight="1">
      <c r="A53" s="3">
        <f t="shared" si="0"/>
        <v>30</v>
      </c>
      <c r="B53" s="90" t="s">
        <v>112</v>
      </c>
      <c r="C53" s="90">
        <v>5190090</v>
      </c>
      <c r="D53" s="5" t="s">
        <v>159</v>
      </c>
      <c r="E53" s="6" t="s">
        <v>158</v>
      </c>
      <c r="F53" s="4">
        <v>796</v>
      </c>
      <c r="G53" s="90" t="s">
        <v>51</v>
      </c>
      <c r="H53" s="90">
        <v>42</v>
      </c>
      <c r="I53" s="90">
        <v>88401000000</v>
      </c>
      <c r="J53" s="5" t="s">
        <v>25</v>
      </c>
      <c r="K53" s="32">
        <v>1000000</v>
      </c>
      <c r="L53" s="3" t="s">
        <v>150</v>
      </c>
      <c r="M53" s="3" t="s">
        <v>164</v>
      </c>
      <c r="N53" s="90" t="s">
        <v>31</v>
      </c>
      <c r="O53" s="3" t="s">
        <v>40</v>
      </c>
      <c r="P53" s="21"/>
      <c r="Q53" s="21"/>
    </row>
    <row r="54" spans="1:17" ht="33.75" customHeight="1">
      <c r="A54" s="3">
        <f t="shared" si="0"/>
        <v>31</v>
      </c>
      <c r="B54" s="31" t="s">
        <v>179</v>
      </c>
      <c r="C54" s="88" t="s">
        <v>180</v>
      </c>
      <c r="D54" s="87" t="s">
        <v>178</v>
      </c>
      <c r="E54" s="5" t="s">
        <v>106</v>
      </c>
      <c r="F54" s="4">
        <v>876</v>
      </c>
      <c r="G54" s="90" t="s">
        <v>176</v>
      </c>
      <c r="H54" s="86">
        <v>1</v>
      </c>
      <c r="I54" s="90">
        <v>88401000000</v>
      </c>
      <c r="J54" s="5" t="s">
        <v>118</v>
      </c>
      <c r="K54" s="33">
        <v>60000000</v>
      </c>
      <c r="L54" s="3" t="s">
        <v>150</v>
      </c>
      <c r="M54" s="3" t="s">
        <v>164</v>
      </c>
      <c r="N54" s="90" t="s">
        <v>44</v>
      </c>
      <c r="O54" s="12" t="s">
        <v>40</v>
      </c>
      <c r="P54" s="21"/>
      <c r="Q54" s="21"/>
    </row>
    <row r="55" spans="1:17" ht="48.75" customHeight="1">
      <c r="A55" s="3">
        <f t="shared" si="0"/>
        <v>32</v>
      </c>
      <c r="B55" s="90" t="s">
        <v>112</v>
      </c>
      <c r="C55" s="90">
        <v>5190090</v>
      </c>
      <c r="D55" s="5" t="s">
        <v>160</v>
      </c>
      <c r="E55" s="6" t="s">
        <v>161</v>
      </c>
      <c r="F55" s="4">
        <v>796</v>
      </c>
      <c r="G55" s="90" t="s">
        <v>51</v>
      </c>
      <c r="H55" s="86">
        <v>56</v>
      </c>
      <c r="I55" s="90">
        <v>88401000000</v>
      </c>
      <c r="J55" s="5" t="s">
        <v>25</v>
      </c>
      <c r="K55" s="33">
        <v>700000</v>
      </c>
      <c r="L55" s="3" t="s">
        <v>162</v>
      </c>
      <c r="M55" s="3" t="s">
        <v>163</v>
      </c>
      <c r="N55" s="90" t="s">
        <v>31</v>
      </c>
      <c r="O55" s="3" t="s">
        <v>40</v>
      </c>
      <c r="P55" s="21"/>
      <c r="Q55" s="21"/>
    </row>
    <row r="56" spans="1:17" ht="48.75" customHeight="1">
      <c r="A56" s="3">
        <f t="shared" si="0"/>
        <v>33</v>
      </c>
      <c r="B56" s="91" t="s">
        <v>30</v>
      </c>
      <c r="C56" s="91">
        <v>4540020</v>
      </c>
      <c r="D56" s="5" t="s">
        <v>186</v>
      </c>
      <c r="E56" s="5" t="s">
        <v>187</v>
      </c>
      <c r="F56" s="3" t="s">
        <v>23</v>
      </c>
      <c r="G56" s="90" t="s">
        <v>132</v>
      </c>
      <c r="H56" s="12">
        <v>600</v>
      </c>
      <c r="I56" s="90">
        <v>88401000000</v>
      </c>
      <c r="J56" s="5" t="s">
        <v>25</v>
      </c>
      <c r="K56" s="42">
        <v>5500000</v>
      </c>
      <c r="L56" s="3" t="s">
        <v>245</v>
      </c>
      <c r="M56" s="90" t="s">
        <v>246</v>
      </c>
      <c r="N56" s="90" t="s">
        <v>39</v>
      </c>
      <c r="O56" s="90" t="s">
        <v>26</v>
      </c>
      <c r="P56" s="21"/>
      <c r="Q56" s="21"/>
    </row>
    <row r="57" spans="1:17" ht="42.75" customHeight="1">
      <c r="A57" s="3">
        <f t="shared" si="0"/>
        <v>34</v>
      </c>
      <c r="B57" s="90" t="s">
        <v>112</v>
      </c>
      <c r="C57" s="90">
        <v>5190090</v>
      </c>
      <c r="D57" s="5" t="s">
        <v>168</v>
      </c>
      <c r="E57" s="6" t="s">
        <v>169</v>
      </c>
      <c r="F57" s="4">
        <v>796</v>
      </c>
      <c r="G57" s="90" t="s">
        <v>51</v>
      </c>
      <c r="H57" s="86">
        <v>120</v>
      </c>
      <c r="I57" s="90">
        <v>88401000000</v>
      </c>
      <c r="J57" s="5" t="s">
        <v>25</v>
      </c>
      <c r="K57" s="33">
        <v>1500000</v>
      </c>
      <c r="L57" s="3" t="s">
        <v>170</v>
      </c>
      <c r="M57" s="3" t="s">
        <v>171</v>
      </c>
      <c r="N57" s="90" t="s">
        <v>31</v>
      </c>
      <c r="O57" s="3" t="s">
        <v>40</v>
      </c>
      <c r="P57" s="23"/>
      <c r="Q57" s="23"/>
    </row>
    <row r="58" spans="1:17" ht="42.75" customHeight="1">
      <c r="A58" s="3">
        <f t="shared" si="0"/>
        <v>35</v>
      </c>
      <c r="B58" s="90" t="s">
        <v>112</v>
      </c>
      <c r="C58" s="90">
        <v>5190090</v>
      </c>
      <c r="D58" s="5" t="s">
        <v>172</v>
      </c>
      <c r="E58" s="87" t="s">
        <v>173</v>
      </c>
      <c r="F58" s="4">
        <v>796</v>
      </c>
      <c r="G58" s="90" t="s">
        <v>51</v>
      </c>
      <c r="H58" s="86">
        <v>36</v>
      </c>
      <c r="I58" s="90">
        <v>88401000000</v>
      </c>
      <c r="J58" s="5" t="s">
        <v>25</v>
      </c>
      <c r="K58" s="33">
        <v>600000</v>
      </c>
      <c r="L58" s="3" t="s">
        <v>170</v>
      </c>
      <c r="M58" s="3" t="s">
        <v>171</v>
      </c>
      <c r="N58" s="90" t="s">
        <v>31</v>
      </c>
      <c r="O58" s="3" t="s">
        <v>40</v>
      </c>
      <c r="P58" s="22"/>
      <c r="Q58" s="22"/>
    </row>
    <row r="59" spans="1:17" ht="45.75" customHeight="1">
      <c r="A59" s="3">
        <f t="shared" si="0"/>
        <v>36</v>
      </c>
      <c r="B59" s="91" t="s">
        <v>30</v>
      </c>
      <c r="C59" s="91">
        <v>4540020</v>
      </c>
      <c r="D59" s="10" t="s">
        <v>199</v>
      </c>
      <c r="E59" s="7" t="s">
        <v>197</v>
      </c>
      <c r="F59" s="4">
        <v>876</v>
      </c>
      <c r="G59" s="90" t="s">
        <v>176</v>
      </c>
      <c r="H59" s="8">
        <v>1</v>
      </c>
      <c r="I59" s="5">
        <v>88401820001</v>
      </c>
      <c r="J59" s="5" t="s">
        <v>91</v>
      </c>
      <c r="K59" s="32">
        <v>1500000</v>
      </c>
      <c r="L59" s="90" t="s">
        <v>170</v>
      </c>
      <c r="M59" s="90" t="s">
        <v>201</v>
      </c>
      <c r="N59" s="90" t="s">
        <v>39</v>
      </c>
      <c r="O59" s="3" t="s">
        <v>26</v>
      </c>
      <c r="P59" s="21"/>
      <c r="Q59" s="21"/>
    </row>
    <row r="60" spans="1:17" ht="50.25" customHeight="1">
      <c r="A60" s="3">
        <f t="shared" si="0"/>
        <v>37</v>
      </c>
      <c r="B60" s="91" t="s">
        <v>30</v>
      </c>
      <c r="C60" s="91">
        <v>4540020</v>
      </c>
      <c r="D60" s="10" t="s">
        <v>200</v>
      </c>
      <c r="E60" s="5" t="s">
        <v>198</v>
      </c>
      <c r="F60" s="4">
        <v>876</v>
      </c>
      <c r="G60" s="90" t="s">
        <v>176</v>
      </c>
      <c r="H60" s="8">
        <v>1</v>
      </c>
      <c r="I60" s="5">
        <v>88401820001</v>
      </c>
      <c r="J60" s="5" t="s">
        <v>91</v>
      </c>
      <c r="K60" s="32">
        <v>1500000</v>
      </c>
      <c r="L60" s="90" t="s">
        <v>170</v>
      </c>
      <c r="M60" s="90" t="s">
        <v>201</v>
      </c>
      <c r="N60" s="90" t="s">
        <v>39</v>
      </c>
      <c r="O60" s="3" t="s">
        <v>26</v>
      </c>
      <c r="P60" s="21"/>
      <c r="Q60" s="21"/>
    </row>
    <row r="61" spans="1:17" ht="36" customHeight="1">
      <c r="A61" s="3">
        <f t="shared" si="0"/>
        <v>38</v>
      </c>
      <c r="B61" s="91" t="s">
        <v>65</v>
      </c>
      <c r="C61" s="91">
        <v>2221000</v>
      </c>
      <c r="D61" s="5" t="s">
        <v>66</v>
      </c>
      <c r="E61" s="7" t="s">
        <v>67</v>
      </c>
      <c r="F61" s="3">
        <v>796</v>
      </c>
      <c r="G61" s="90" t="s">
        <v>68</v>
      </c>
      <c r="H61" s="28">
        <v>3600000</v>
      </c>
      <c r="I61" s="90">
        <v>88401000000</v>
      </c>
      <c r="J61" s="5" t="s">
        <v>118</v>
      </c>
      <c r="K61" s="32">
        <v>4248000</v>
      </c>
      <c r="L61" s="3" t="s">
        <v>170</v>
      </c>
      <c r="M61" s="90" t="s">
        <v>230</v>
      </c>
      <c r="N61" s="91" t="s">
        <v>128</v>
      </c>
      <c r="O61" s="3" t="s">
        <v>40</v>
      </c>
      <c r="P61" s="23"/>
      <c r="Q61" s="23"/>
    </row>
    <row r="62" spans="1:17" ht="44.25" customHeight="1">
      <c r="A62" s="3">
        <f t="shared" si="0"/>
        <v>39</v>
      </c>
      <c r="B62" s="90" t="s">
        <v>131</v>
      </c>
      <c r="C62" s="90">
        <v>7000000</v>
      </c>
      <c r="D62" s="5" t="s">
        <v>189</v>
      </c>
      <c r="E62" s="6" t="s">
        <v>134</v>
      </c>
      <c r="F62" s="4" t="s">
        <v>23</v>
      </c>
      <c r="G62" s="90" t="s">
        <v>132</v>
      </c>
      <c r="H62" s="91">
        <v>60</v>
      </c>
      <c r="I62" s="90">
        <v>88252000000</v>
      </c>
      <c r="J62" s="5" t="s">
        <v>190</v>
      </c>
      <c r="K62" s="41">
        <v>1500000</v>
      </c>
      <c r="L62" s="90" t="s">
        <v>195</v>
      </c>
      <c r="M62" s="90" t="s">
        <v>163</v>
      </c>
      <c r="N62" s="90" t="s">
        <v>115</v>
      </c>
      <c r="O62" s="90" t="s">
        <v>26</v>
      </c>
      <c r="P62" s="23"/>
      <c r="Q62" s="23"/>
    </row>
    <row r="63" spans="1:17" ht="47.25" customHeight="1">
      <c r="A63" s="3">
        <f t="shared" si="0"/>
        <v>40</v>
      </c>
      <c r="B63" s="90" t="s">
        <v>131</v>
      </c>
      <c r="C63" s="90">
        <v>7000000</v>
      </c>
      <c r="D63" s="5" t="s">
        <v>194</v>
      </c>
      <c r="E63" s="6" t="s">
        <v>134</v>
      </c>
      <c r="F63" s="27" t="s">
        <v>23</v>
      </c>
      <c r="G63" s="90" t="s">
        <v>132</v>
      </c>
      <c r="H63" s="91">
        <v>60</v>
      </c>
      <c r="I63" s="90">
        <v>88220000000</v>
      </c>
      <c r="J63" s="5" t="s">
        <v>196</v>
      </c>
      <c r="K63" s="41">
        <v>1500000</v>
      </c>
      <c r="L63" s="90" t="s">
        <v>195</v>
      </c>
      <c r="M63" s="90" t="s">
        <v>163</v>
      </c>
      <c r="N63" s="90" t="s">
        <v>115</v>
      </c>
      <c r="O63" s="90" t="s">
        <v>26</v>
      </c>
      <c r="P63" s="23"/>
      <c r="Q63" s="23"/>
    </row>
    <row r="64" spans="1:17" ht="47.25" customHeight="1">
      <c r="A64" s="3">
        <f t="shared" si="0"/>
        <v>41</v>
      </c>
      <c r="B64" s="91" t="s">
        <v>93</v>
      </c>
      <c r="C64" s="91" t="s">
        <v>92</v>
      </c>
      <c r="D64" s="25" t="s">
        <v>87</v>
      </c>
      <c r="E64" s="5" t="s">
        <v>88</v>
      </c>
      <c r="F64" s="3">
        <v>796</v>
      </c>
      <c r="G64" s="90" t="s">
        <v>51</v>
      </c>
      <c r="H64" s="3">
        <v>2</v>
      </c>
      <c r="I64" s="90">
        <v>88415000000</v>
      </c>
      <c r="J64" s="5" t="s">
        <v>121</v>
      </c>
      <c r="K64" s="32">
        <v>960000</v>
      </c>
      <c r="L64" s="3" t="s">
        <v>191</v>
      </c>
      <c r="M64" s="90" t="s">
        <v>225</v>
      </c>
      <c r="N64" s="91" t="s">
        <v>31</v>
      </c>
      <c r="O64" s="3" t="s">
        <v>26</v>
      </c>
      <c r="P64" s="23"/>
      <c r="Q64" s="23"/>
    </row>
    <row r="65" spans="1:17" ht="42.75" customHeight="1">
      <c r="A65" s="3">
        <f t="shared" si="0"/>
        <v>42</v>
      </c>
      <c r="B65" s="91" t="s">
        <v>94</v>
      </c>
      <c r="C65" s="91" t="s">
        <v>71</v>
      </c>
      <c r="D65" s="25" t="s">
        <v>87</v>
      </c>
      <c r="E65" s="5" t="s">
        <v>89</v>
      </c>
      <c r="F65" s="3">
        <v>796</v>
      </c>
      <c r="G65" s="90" t="s">
        <v>51</v>
      </c>
      <c r="H65" s="3">
        <v>2</v>
      </c>
      <c r="I65" s="90">
        <v>88248000000</v>
      </c>
      <c r="J65" s="5" t="s">
        <v>90</v>
      </c>
      <c r="K65" s="32">
        <v>960000</v>
      </c>
      <c r="L65" s="3" t="s">
        <v>191</v>
      </c>
      <c r="M65" s="90" t="s">
        <v>225</v>
      </c>
      <c r="N65" s="91" t="s">
        <v>31</v>
      </c>
      <c r="O65" s="3" t="s">
        <v>26</v>
      </c>
      <c r="P65" s="21"/>
      <c r="Q65" s="21"/>
    </row>
    <row r="66" spans="1:17" ht="42" customHeight="1">
      <c r="A66" s="3">
        <f t="shared" si="0"/>
        <v>43</v>
      </c>
      <c r="B66" s="90" t="s">
        <v>131</v>
      </c>
      <c r="C66" s="90">
        <v>7000000</v>
      </c>
      <c r="D66" s="5" t="s">
        <v>202</v>
      </c>
      <c r="E66" s="6" t="s">
        <v>134</v>
      </c>
      <c r="F66" s="27" t="s">
        <v>23</v>
      </c>
      <c r="G66" s="90" t="s">
        <v>132</v>
      </c>
      <c r="H66" s="90">
        <v>60</v>
      </c>
      <c r="I66" s="88">
        <v>88244000000</v>
      </c>
      <c r="J66" s="5" t="s">
        <v>203</v>
      </c>
      <c r="K66" s="41">
        <v>1500000</v>
      </c>
      <c r="L66" s="90" t="s">
        <v>191</v>
      </c>
      <c r="M66" s="90" t="s">
        <v>171</v>
      </c>
      <c r="N66" s="90" t="s">
        <v>115</v>
      </c>
      <c r="O66" s="90" t="s">
        <v>26</v>
      </c>
      <c r="P66" s="21"/>
      <c r="Q66" s="21"/>
    </row>
    <row r="67" spans="1:17" ht="42" customHeight="1">
      <c r="A67" s="3">
        <f t="shared" si="0"/>
        <v>44</v>
      </c>
      <c r="B67" s="91" t="s">
        <v>48</v>
      </c>
      <c r="C67" s="91" t="s">
        <v>49</v>
      </c>
      <c r="D67" s="5" t="s">
        <v>50</v>
      </c>
      <c r="E67" s="5" t="s">
        <v>99</v>
      </c>
      <c r="F67" s="3">
        <v>796</v>
      </c>
      <c r="G67" s="90" t="s">
        <v>51</v>
      </c>
      <c r="H67" s="3">
        <v>3</v>
      </c>
      <c r="I67" s="90">
        <v>88401000000</v>
      </c>
      <c r="J67" s="5" t="s">
        <v>25</v>
      </c>
      <c r="K67" s="33">
        <v>1540000</v>
      </c>
      <c r="L67" s="3" t="s">
        <v>181</v>
      </c>
      <c r="M67" s="90" t="s">
        <v>183</v>
      </c>
      <c r="N67" s="91" t="s">
        <v>39</v>
      </c>
      <c r="O67" s="90" t="s">
        <v>26</v>
      </c>
      <c r="P67" s="21"/>
      <c r="Q67" s="21"/>
    </row>
    <row r="68" spans="1:17" ht="45" customHeight="1">
      <c r="A68" s="3">
        <f t="shared" si="0"/>
        <v>45</v>
      </c>
      <c r="B68" s="91" t="s">
        <v>61</v>
      </c>
      <c r="C68" s="91" t="s">
        <v>62</v>
      </c>
      <c r="D68" s="5" t="s">
        <v>63</v>
      </c>
      <c r="E68" s="5" t="s">
        <v>64</v>
      </c>
      <c r="F68" s="3">
        <v>796</v>
      </c>
      <c r="G68" s="90" t="s">
        <v>51</v>
      </c>
      <c r="H68" s="28">
        <v>4009200</v>
      </c>
      <c r="I68" s="90">
        <v>88401000000</v>
      </c>
      <c r="J68" s="5" t="s">
        <v>118</v>
      </c>
      <c r="K68" s="32">
        <v>17151300</v>
      </c>
      <c r="L68" s="3" t="s">
        <v>181</v>
      </c>
      <c r="M68" s="90" t="s">
        <v>229</v>
      </c>
      <c r="N68" s="91" t="s">
        <v>44</v>
      </c>
      <c r="O68" s="90" t="s">
        <v>26</v>
      </c>
      <c r="P68" s="21"/>
      <c r="Q68" s="21"/>
    </row>
    <row r="69" spans="1:17" ht="37.5" customHeight="1">
      <c r="A69" s="3">
        <f t="shared" si="0"/>
        <v>46</v>
      </c>
      <c r="B69" s="91" t="s">
        <v>69</v>
      </c>
      <c r="C69" s="91">
        <v>9111000</v>
      </c>
      <c r="D69" s="5" t="s">
        <v>70</v>
      </c>
      <c r="E69" s="5" t="s">
        <v>116</v>
      </c>
      <c r="F69" s="4">
        <v>876</v>
      </c>
      <c r="G69" s="90" t="s">
        <v>176</v>
      </c>
      <c r="H69" s="28">
        <v>945637</v>
      </c>
      <c r="I69" s="90">
        <v>88401000000</v>
      </c>
      <c r="J69" s="5" t="s">
        <v>118</v>
      </c>
      <c r="K69" s="32">
        <v>43461415</v>
      </c>
      <c r="L69" s="3" t="s">
        <v>181</v>
      </c>
      <c r="M69" s="90" t="s">
        <v>227</v>
      </c>
      <c r="N69" s="91" t="s">
        <v>44</v>
      </c>
      <c r="O69" s="90" t="s">
        <v>26</v>
      </c>
      <c r="P69" s="21"/>
      <c r="Q69" s="21"/>
    </row>
    <row r="70" spans="1:17" ht="36.75" customHeight="1">
      <c r="A70" s="3">
        <f t="shared" si="0"/>
        <v>47</v>
      </c>
      <c r="B70" s="91" t="s">
        <v>113</v>
      </c>
      <c r="C70" s="91">
        <v>2320212</v>
      </c>
      <c r="D70" s="7" t="s">
        <v>58</v>
      </c>
      <c r="E70" s="5" t="s">
        <v>109</v>
      </c>
      <c r="F70" s="90">
        <v>112</v>
      </c>
      <c r="G70" s="90" t="s">
        <v>59</v>
      </c>
      <c r="H70" s="28">
        <v>60000</v>
      </c>
      <c r="I70" s="90">
        <v>88401000000</v>
      </c>
      <c r="J70" s="5" t="s">
        <v>118</v>
      </c>
      <c r="K70" s="32">
        <v>2200000</v>
      </c>
      <c r="L70" s="3" t="s">
        <v>181</v>
      </c>
      <c r="M70" s="90" t="s">
        <v>182</v>
      </c>
      <c r="N70" s="90" t="s">
        <v>39</v>
      </c>
      <c r="O70" s="3" t="s">
        <v>40</v>
      </c>
      <c r="P70" s="21"/>
      <c r="Q70" s="21"/>
    </row>
    <row r="71" spans="1:17" ht="47.25" customHeight="1">
      <c r="A71" s="3">
        <f t="shared" si="0"/>
        <v>48</v>
      </c>
      <c r="B71" s="90" t="s">
        <v>131</v>
      </c>
      <c r="C71" s="90">
        <v>7000000</v>
      </c>
      <c r="D71" s="5" t="s">
        <v>192</v>
      </c>
      <c r="E71" s="6" t="s">
        <v>134</v>
      </c>
      <c r="F71" s="27" t="s">
        <v>23</v>
      </c>
      <c r="G71" s="90" t="s">
        <v>132</v>
      </c>
      <c r="H71" s="90">
        <v>150</v>
      </c>
      <c r="I71" s="90">
        <v>88248000000</v>
      </c>
      <c r="J71" s="5" t="s">
        <v>193</v>
      </c>
      <c r="K71" s="42">
        <v>6000000</v>
      </c>
      <c r="L71" s="90" t="s">
        <v>181</v>
      </c>
      <c r="M71" s="90" t="s">
        <v>204</v>
      </c>
      <c r="N71" s="90" t="s">
        <v>115</v>
      </c>
      <c r="O71" s="90" t="s">
        <v>26</v>
      </c>
      <c r="P71" s="24"/>
      <c r="Q71" s="17"/>
    </row>
    <row r="72" spans="1:17" ht="42" customHeight="1">
      <c r="A72" s="3">
        <f t="shared" si="0"/>
        <v>49</v>
      </c>
      <c r="B72" s="90" t="s">
        <v>30</v>
      </c>
      <c r="C72" s="90">
        <v>4540020</v>
      </c>
      <c r="D72" s="5" t="s">
        <v>209</v>
      </c>
      <c r="E72" s="6" t="s">
        <v>133</v>
      </c>
      <c r="F72" s="4" t="s">
        <v>23</v>
      </c>
      <c r="G72" s="90" t="s">
        <v>132</v>
      </c>
      <c r="H72" s="91">
        <v>60</v>
      </c>
      <c r="I72" s="90">
        <v>88252000000</v>
      </c>
      <c r="J72" s="5" t="s">
        <v>190</v>
      </c>
      <c r="K72" s="42">
        <v>900000</v>
      </c>
      <c r="L72" s="90" t="s">
        <v>181</v>
      </c>
      <c r="M72" s="90" t="s">
        <v>251</v>
      </c>
      <c r="N72" s="90" t="s">
        <v>39</v>
      </c>
      <c r="O72" s="90" t="s">
        <v>26</v>
      </c>
      <c r="P72" s="24"/>
      <c r="Q72" s="17"/>
    </row>
    <row r="73" spans="1:17" ht="45" customHeight="1">
      <c r="A73" s="3">
        <f t="shared" si="0"/>
        <v>50</v>
      </c>
      <c r="B73" s="90" t="s">
        <v>131</v>
      </c>
      <c r="C73" s="90">
        <v>7000000</v>
      </c>
      <c r="D73" s="5" t="s">
        <v>205</v>
      </c>
      <c r="E73" s="6" t="s">
        <v>134</v>
      </c>
      <c r="F73" s="27" t="s">
        <v>23</v>
      </c>
      <c r="G73" s="90" t="s">
        <v>132</v>
      </c>
      <c r="H73" s="90">
        <v>60</v>
      </c>
      <c r="I73" s="90">
        <v>88224000000</v>
      </c>
      <c r="J73" s="5" t="s">
        <v>206</v>
      </c>
      <c r="K73" s="41">
        <v>1500000</v>
      </c>
      <c r="L73" s="90" t="s">
        <v>207</v>
      </c>
      <c r="M73" s="90" t="s">
        <v>208</v>
      </c>
      <c r="N73" s="90" t="s">
        <v>115</v>
      </c>
      <c r="O73" s="90" t="s">
        <v>26</v>
      </c>
      <c r="P73" s="24"/>
      <c r="Q73" s="17"/>
    </row>
    <row r="74" spans="1:17" ht="46.5" customHeight="1">
      <c r="A74" s="3">
        <f t="shared" si="0"/>
        <v>51</v>
      </c>
      <c r="B74" s="91" t="s">
        <v>30</v>
      </c>
      <c r="C74" s="91">
        <v>4540020</v>
      </c>
      <c r="D74" s="5" t="s">
        <v>210</v>
      </c>
      <c r="E74" s="6" t="s">
        <v>133</v>
      </c>
      <c r="F74" s="4" t="s">
        <v>23</v>
      </c>
      <c r="G74" s="90" t="s">
        <v>132</v>
      </c>
      <c r="H74" s="91">
        <v>60</v>
      </c>
      <c r="I74" s="90">
        <v>88220000000</v>
      </c>
      <c r="J74" s="5" t="s">
        <v>196</v>
      </c>
      <c r="K74" s="42">
        <v>900000</v>
      </c>
      <c r="L74" s="42" t="s">
        <v>207</v>
      </c>
      <c r="M74" s="90" t="s">
        <v>247</v>
      </c>
      <c r="N74" s="90" t="s">
        <v>39</v>
      </c>
      <c r="O74" s="90" t="s">
        <v>26</v>
      </c>
      <c r="P74" s="24"/>
      <c r="Q74" s="17"/>
    </row>
    <row r="75" spans="1:17" ht="46.5" customHeight="1">
      <c r="A75" s="3">
        <f t="shared" si="0"/>
        <v>52</v>
      </c>
      <c r="B75" s="91" t="s">
        <v>30</v>
      </c>
      <c r="C75" s="91">
        <v>4540020</v>
      </c>
      <c r="D75" s="5" t="s">
        <v>211</v>
      </c>
      <c r="E75" s="6" t="s">
        <v>133</v>
      </c>
      <c r="F75" s="4" t="s">
        <v>23</v>
      </c>
      <c r="G75" s="90" t="s">
        <v>132</v>
      </c>
      <c r="H75" s="91">
        <v>60</v>
      </c>
      <c r="I75" s="89">
        <v>88244000000</v>
      </c>
      <c r="J75" s="5" t="s">
        <v>203</v>
      </c>
      <c r="K75" s="42">
        <v>900000</v>
      </c>
      <c r="L75" s="90" t="s">
        <v>248</v>
      </c>
      <c r="M75" s="90" t="s">
        <v>250</v>
      </c>
      <c r="N75" s="90" t="s">
        <v>39</v>
      </c>
      <c r="O75" s="90" t="s">
        <v>26</v>
      </c>
      <c r="P75" s="24"/>
      <c r="Q75" s="17"/>
    </row>
    <row r="76" spans="1:17" ht="45.75" customHeight="1">
      <c r="A76" s="3">
        <f t="shared" si="0"/>
        <v>53</v>
      </c>
      <c r="B76" s="91" t="s">
        <v>30</v>
      </c>
      <c r="C76" s="91">
        <v>4540020</v>
      </c>
      <c r="D76" s="5" t="s">
        <v>212</v>
      </c>
      <c r="E76" s="6" t="s">
        <v>133</v>
      </c>
      <c r="F76" s="4" t="s">
        <v>23</v>
      </c>
      <c r="G76" s="90" t="s">
        <v>132</v>
      </c>
      <c r="H76" s="91">
        <v>60</v>
      </c>
      <c r="I76" s="90">
        <v>88224000000</v>
      </c>
      <c r="J76" s="5" t="s">
        <v>206</v>
      </c>
      <c r="K76" s="42">
        <v>900000</v>
      </c>
      <c r="L76" s="90" t="s">
        <v>248</v>
      </c>
      <c r="M76" s="90" t="s">
        <v>226</v>
      </c>
      <c r="N76" s="90" t="s">
        <v>39</v>
      </c>
      <c r="O76" s="90" t="s">
        <v>26</v>
      </c>
      <c r="P76" s="24"/>
      <c r="Q76" s="17"/>
    </row>
    <row r="77" spans="1:17" ht="30.75" customHeight="1">
      <c r="A77" s="3">
        <f t="shared" si="0"/>
        <v>54</v>
      </c>
      <c r="B77" s="91" t="s">
        <v>117</v>
      </c>
      <c r="C77" s="49">
        <v>4530050</v>
      </c>
      <c r="D77" s="5" t="s">
        <v>110</v>
      </c>
      <c r="E77" s="5" t="s">
        <v>106</v>
      </c>
      <c r="F77" s="3">
        <v>796</v>
      </c>
      <c r="G77" s="90" t="s">
        <v>51</v>
      </c>
      <c r="H77" s="97">
        <v>60500</v>
      </c>
      <c r="I77" s="90">
        <v>88401000000</v>
      </c>
      <c r="J77" s="5" t="s">
        <v>118</v>
      </c>
      <c r="K77" s="33">
        <v>36406000</v>
      </c>
      <c r="L77" s="90" t="s">
        <v>248</v>
      </c>
      <c r="M77" s="85" t="s">
        <v>228</v>
      </c>
      <c r="N77" s="91" t="s">
        <v>44</v>
      </c>
      <c r="O77" s="90" t="s">
        <v>26</v>
      </c>
      <c r="P77" s="24"/>
      <c r="Q77" s="17"/>
    </row>
    <row r="78" spans="1:17" ht="42" customHeight="1">
      <c r="A78" s="3">
        <f t="shared" si="0"/>
        <v>55</v>
      </c>
      <c r="B78" s="97" t="s">
        <v>32</v>
      </c>
      <c r="C78" s="97">
        <v>7411019</v>
      </c>
      <c r="D78" s="5" t="s">
        <v>35</v>
      </c>
      <c r="E78" s="5" t="s">
        <v>106</v>
      </c>
      <c r="F78" s="4">
        <v>876</v>
      </c>
      <c r="G78" s="96" t="s">
        <v>176</v>
      </c>
      <c r="H78" s="8">
        <v>1</v>
      </c>
      <c r="I78" s="96">
        <v>88401000000</v>
      </c>
      <c r="J78" s="5" t="s">
        <v>118</v>
      </c>
      <c r="K78" s="33">
        <v>7200000</v>
      </c>
      <c r="L78" s="96" t="s">
        <v>248</v>
      </c>
      <c r="M78" s="96" t="s">
        <v>249</v>
      </c>
      <c r="N78" s="96" t="s">
        <v>115</v>
      </c>
      <c r="O78" s="96" t="s">
        <v>26</v>
      </c>
      <c r="P78" s="24"/>
      <c r="Q78" s="17"/>
    </row>
    <row r="79" spans="1:17" ht="51" customHeight="1">
      <c r="A79" s="3">
        <f t="shared" si="0"/>
        <v>56</v>
      </c>
      <c r="B79" s="91" t="s">
        <v>30</v>
      </c>
      <c r="C79" s="91">
        <v>4540020</v>
      </c>
      <c r="D79" s="5" t="s">
        <v>239</v>
      </c>
      <c r="E79" s="6" t="s">
        <v>133</v>
      </c>
      <c r="F79" s="4" t="s">
        <v>23</v>
      </c>
      <c r="G79" s="90" t="s">
        <v>132</v>
      </c>
      <c r="H79" s="91">
        <v>60</v>
      </c>
      <c r="I79" s="90">
        <v>88248000000</v>
      </c>
      <c r="J79" s="5" t="s">
        <v>193</v>
      </c>
      <c r="K79" s="42">
        <v>2000000</v>
      </c>
      <c r="L79" s="90" t="s">
        <v>215</v>
      </c>
      <c r="M79" s="90" t="s">
        <v>226</v>
      </c>
      <c r="N79" s="90" t="s">
        <v>39</v>
      </c>
      <c r="O79" s="90" t="s">
        <v>26</v>
      </c>
      <c r="P79" s="24"/>
      <c r="Q79" s="17"/>
    </row>
    <row r="80" spans="1:17" ht="161.25" customHeight="1">
      <c r="A80" s="3">
        <f t="shared" si="0"/>
        <v>57</v>
      </c>
      <c r="B80" s="91" t="s">
        <v>36</v>
      </c>
      <c r="C80" s="91" t="s">
        <v>37</v>
      </c>
      <c r="D80" s="5" t="s">
        <v>38</v>
      </c>
      <c r="E80" s="5" t="s">
        <v>98</v>
      </c>
      <c r="F80" s="90">
        <v>792</v>
      </c>
      <c r="G80" s="90" t="s">
        <v>241</v>
      </c>
      <c r="H80" s="8">
        <v>227</v>
      </c>
      <c r="I80" s="90">
        <v>88401000000</v>
      </c>
      <c r="J80" s="5" t="s">
        <v>25</v>
      </c>
      <c r="K80" s="33">
        <v>1700000</v>
      </c>
      <c r="L80" s="90" t="s">
        <v>215</v>
      </c>
      <c r="M80" s="90" t="s">
        <v>252</v>
      </c>
      <c r="N80" s="91" t="s">
        <v>39</v>
      </c>
      <c r="O80" s="90" t="s">
        <v>26</v>
      </c>
      <c r="P80" s="24"/>
      <c r="Q80" s="17"/>
    </row>
    <row r="81" spans="1:17" ht="45" customHeight="1">
      <c r="A81" s="3">
        <f t="shared" si="0"/>
        <v>58</v>
      </c>
      <c r="B81" s="91" t="s">
        <v>32</v>
      </c>
      <c r="C81" s="91">
        <v>7411019</v>
      </c>
      <c r="D81" s="5" t="s">
        <v>34</v>
      </c>
      <c r="E81" s="50" t="s">
        <v>106</v>
      </c>
      <c r="F81" s="4">
        <v>876</v>
      </c>
      <c r="G81" s="90" t="s">
        <v>176</v>
      </c>
      <c r="H81" s="8">
        <v>1</v>
      </c>
      <c r="I81" s="90">
        <v>88401000000</v>
      </c>
      <c r="J81" s="5" t="s">
        <v>25</v>
      </c>
      <c r="K81" s="51">
        <v>5000000</v>
      </c>
      <c r="L81" s="84" t="s">
        <v>215</v>
      </c>
      <c r="M81" s="90" t="s">
        <v>226</v>
      </c>
      <c r="N81" s="84" t="s">
        <v>115</v>
      </c>
      <c r="O81" s="84" t="s">
        <v>26</v>
      </c>
      <c r="P81" s="24"/>
      <c r="Q81" s="17"/>
    </row>
    <row r="82" spans="1:17" ht="96" customHeight="1">
      <c r="A82" s="3">
        <f t="shared" si="0"/>
        <v>59</v>
      </c>
      <c r="B82" s="90" t="s">
        <v>41</v>
      </c>
      <c r="C82" s="90" t="s">
        <v>42</v>
      </c>
      <c r="D82" s="5" t="s">
        <v>43</v>
      </c>
      <c r="E82" s="5" t="s">
        <v>214</v>
      </c>
      <c r="F82" s="4">
        <v>876</v>
      </c>
      <c r="G82" s="90" t="s">
        <v>176</v>
      </c>
      <c r="H82" s="8">
        <v>1</v>
      </c>
      <c r="I82" s="90">
        <v>88401000000</v>
      </c>
      <c r="J82" s="5" t="s">
        <v>25</v>
      </c>
      <c r="K82" s="33">
        <v>40000000</v>
      </c>
      <c r="L82" s="90" t="s">
        <v>215</v>
      </c>
      <c r="M82" s="90" t="s">
        <v>217</v>
      </c>
      <c r="N82" s="90" t="s">
        <v>44</v>
      </c>
      <c r="O82" s="90" t="s">
        <v>26</v>
      </c>
      <c r="P82" s="24"/>
      <c r="Q82" s="17"/>
    </row>
    <row r="83" spans="1:17" ht="38.25" customHeight="1">
      <c r="A83" s="3">
        <f t="shared" si="0"/>
        <v>60</v>
      </c>
      <c r="B83" s="91" t="s">
        <v>48</v>
      </c>
      <c r="C83" s="91" t="s">
        <v>49</v>
      </c>
      <c r="D83" s="5" t="s">
        <v>50</v>
      </c>
      <c r="E83" s="5" t="s">
        <v>99</v>
      </c>
      <c r="F83" s="3">
        <v>796</v>
      </c>
      <c r="G83" s="90" t="s">
        <v>51</v>
      </c>
      <c r="H83" s="3">
        <v>6</v>
      </c>
      <c r="I83" s="90">
        <v>88401000000</v>
      </c>
      <c r="J83" s="5" t="s">
        <v>25</v>
      </c>
      <c r="K83" s="33">
        <v>600000</v>
      </c>
      <c r="L83" s="3" t="s">
        <v>184</v>
      </c>
      <c r="M83" s="90" t="s">
        <v>185</v>
      </c>
      <c r="N83" s="91" t="s">
        <v>39</v>
      </c>
      <c r="O83" s="90" t="s">
        <v>26</v>
      </c>
      <c r="P83" s="24"/>
      <c r="Q83" s="17"/>
    </row>
    <row r="84" spans="1:17" ht="19.5" customHeight="1">
      <c r="A84" s="316" t="s">
        <v>240</v>
      </c>
      <c r="B84" s="317"/>
      <c r="C84" s="317"/>
      <c r="D84" s="318"/>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5" t="s">
        <v>243</v>
      </c>
      <c r="B87" s="76"/>
      <c r="C87" s="76"/>
      <c r="D87" s="76"/>
      <c r="E87" s="76"/>
      <c r="F87" s="75" t="s">
        <v>135</v>
      </c>
      <c r="G87" s="76"/>
      <c r="H87" s="76"/>
      <c r="I87" s="76"/>
      <c r="J87" s="77"/>
      <c r="K87" s="77"/>
      <c r="L87" s="46"/>
      <c r="M87" s="46"/>
      <c r="N87" s="46"/>
      <c r="O87" s="46"/>
      <c r="Q87" s="45"/>
    </row>
    <row r="88" spans="1:17" ht="19.5" customHeight="1">
      <c r="A88" s="75" t="s">
        <v>136</v>
      </c>
      <c r="B88" s="76"/>
      <c r="C88" s="76"/>
      <c r="D88" s="76"/>
      <c r="E88" s="76"/>
      <c r="F88" s="76"/>
      <c r="G88" s="76"/>
      <c r="H88" s="76"/>
      <c r="I88" s="76"/>
      <c r="J88" s="77"/>
      <c r="K88" s="77"/>
      <c r="L88" s="46"/>
      <c r="M88" s="46"/>
      <c r="N88" s="46"/>
      <c r="O88" s="46"/>
      <c r="P88" s="46"/>
      <c r="Q88" s="45"/>
    </row>
    <row r="89" spans="1:17" ht="19.5" customHeight="1">
      <c r="A89" s="75"/>
      <c r="B89" s="76"/>
      <c r="C89" s="76"/>
      <c r="D89" s="76"/>
      <c r="E89" s="76"/>
      <c r="F89" s="76"/>
      <c r="G89" s="76"/>
      <c r="H89" s="76"/>
      <c r="I89" s="76"/>
      <c r="J89" s="77"/>
      <c r="K89" s="77"/>
      <c r="L89" s="46"/>
      <c r="M89" s="46"/>
      <c r="N89" s="46"/>
      <c r="O89" s="46"/>
      <c r="P89" s="46"/>
      <c r="Q89" s="45"/>
    </row>
    <row r="90" spans="1:17" ht="17.25" customHeight="1">
      <c r="A90" s="92"/>
      <c r="B90" s="47"/>
      <c r="C90" s="47"/>
      <c r="D90" s="48"/>
      <c r="E90" s="78"/>
      <c r="F90" s="48"/>
      <c r="G90" s="48"/>
      <c r="H90" s="48"/>
      <c r="I90" s="48"/>
      <c r="J90" s="16"/>
      <c r="K90" s="18"/>
      <c r="L90" s="16"/>
      <c r="M90" s="16"/>
      <c r="N90" s="16"/>
      <c r="O90" s="24"/>
      <c r="P90" s="24"/>
      <c r="Q90" s="17"/>
    </row>
    <row r="91" spans="1:17" ht="17.25" customHeight="1">
      <c r="A91" s="319" t="s">
        <v>137</v>
      </c>
      <c r="B91" s="319"/>
      <c r="C91" s="319"/>
      <c r="D91" s="319"/>
      <c r="E91" s="319"/>
      <c r="F91" s="79"/>
      <c r="G91" s="79"/>
      <c r="H91" s="79"/>
      <c r="I91" s="79"/>
      <c r="K91" s="30"/>
      <c r="P91" s="24"/>
      <c r="Q91" s="24"/>
    </row>
    <row r="92" spans="1:17" ht="17.25" customHeight="1">
      <c r="A92" s="319" t="s">
        <v>138</v>
      </c>
      <c r="B92" s="319"/>
      <c r="C92" s="319"/>
      <c r="D92" s="319"/>
      <c r="E92" s="319"/>
      <c r="F92" s="79" t="s">
        <v>139</v>
      </c>
      <c r="G92" s="79"/>
      <c r="H92" s="79"/>
      <c r="I92" s="79"/>
      <c r="K92" s="30"/>
      <c r="P92" s="24"/>
      <c r="Q92" s="24"/>
    </row>
    <row r="93" spans="1:17" ht="17.25" customHeight="1">
      <c r="B93" s="30"/>
      <c r="C93" s="56"/>
      <c r="F93" s="320"/>
      <c r="G93" s="320"/>
      <c r="H93" s="320"/>
      <c r="I93" s="320"/>
      <c r="J93" s="320"/>
      <c r="K93" s="320"/>
      <c r="L93" s="320"/>
      <c r="M93" s="36"/>
      <c r="N93" s="36"/>
      <c r="O93" s="36"/>
      <c r="P93" s="36"/>
      <c r="Q93" s="2"/>
    </row>
    <row r="94" spans="1:17" ht="44.25" customHeight="1">
      <c r="B94" s="65"/>
      <c r="C94" s="80"/>
      <c r="D94" s="36"/>
      <c r="E94" s="36"/>
      <c r="F94" s="36"/>
      <c r="G94" s="81"/>
      <c r="H94" s="82"/>
      <c r="I94" s="82"/>
      <c r="J94" s="36"/>
      <c r="K94" s="83"/>
      <c r="L94" s="36"/>
      <c r="M94" s="36"/>
      <c r="N94" s="36"/>
      <c r="O94" s="36"/>
      <c r="P94" s="36"/>
      <c r="Q94" s="2"/>
    </row>
  </sheetData>
  <mergeCells count="26">
    <mergeCell ref="A9:C9"/>
    <mergeCell ref="A1:B1"/>
    <mergeCell ref="A2:D2"/>
    <mergeCell ref="A3:D3"/>
    <mergeCell ref="A5:D5"/>
    <mergeCell ref="A6:D6"/>
    <mergeCell ref="A16:O16"/>
    <mergeCell ref="A19:A22"/>
    <mergeCell ref="B19:B22"/>
    <mergeCell ref="C19:C22"/>
    <mergeCell ref="D19:M19"/>
    <mergeCell ref="N19:N22"/>
    <mergeCell ref="O19:O22"/>
    <mergeCell ref="D20:D22"/>
    <mergeCell ref="E20:E22"/>
    <mergeCell ref="F20:G21"/>
    <mergeCell ref="A84:D84"/>
    <mergeCell ref="A91:E91"/>
    <mergeCell ref="A92:E92"/>
    <mergeCell ref="F93:L93"/>
    <mergeCell ref="H20:H22"/>
    <mergeCell ref="I20:J21"/>
    <mergeCell ref="K20:K22"/>
    <mergeCell ref="L20:M20"/>
    <mergeCell ref="L21:L22"/>
    <mergeCell ref="M21:M22"/>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8"/>
  <sheetViews>
    <sheetView tabSelected="1" view="pageBreakPreview" zoomScaleNormal="99" zoomScaleSheetLayoutView="100" workbookViewId="0">
      <selection activeCell="D15" sqref="D15"/>
    </sheetView>
  </sheetViews>
  <sheetFormatPr defaultColWidth="9.140625" defaultRowHeight="44.25" customHeight="1"/>
  <cols>
    <col min="1" max="1" width="6" style="30" customWidth="1"/>
    <col min="2" max="2" width="12.140625" style="70" customWidth="1"/>
    <col min="3" max="3" width="13" style="71" customWidth="1"/>
    <col min="4" max="4" width="33.42578125" style="30" customWidth="1"/>
    <col min="5" max="5" width="37.140625" style="30" customWidth="1"/>
    <col min="6" max="6" width="8.28515625" style="30" customWidth="1"/>
    <col min="7" max="7" width="9.28515625" style="72" customWidth="1"/>
    <col min="8" max="8" width="9.7109375" style="73" customWidth="1"/>
    <col min="9" max="9" width="13.28515625" style="73" customWidth="1"/>
    <col min="10" max="10" width="19.42578125" style="30" customWidth="1"/>
    <col min="11" max="11" width="19.42578125" style="56" customWidth="1"/>
    <col min="12" max="12" width="16.28515625" style="30" customWidth="1"/>
    <col min="13" max="13" width="18" style="30" customWidth="1"/>
    <col min="14" max="14" width="15.42578125" style="30" customWidth="1"/>
    <col min="15" max="15" width="13.28515625" style="30" customWidth="1"/>
    <col min="16" max="16" width="11.140625" style="30" customWidth="1"/>
    <col min="17" max="17" width="13.85546875" style="1" customWidth="1"/>
    <col min="18" max="18" width="14.28515625" style="1" customWidth="1"/>
    <col min="19" max="16384" width="9.140625" style="1"/>
  </cols>
  <sheetData>
    <row r="1" spans="1:18" ht="15.75" customHeight="1">
      <c r="A1" s="344" t="s">
        <v>0</v>
      </c>
      <c r="B1" s="344"/>
      <c r="C1" s="344"/>
      <c r="D1" s="305"/>
      <c r="E1" s="53"/>
      <c r="F1" s="53"/>
      <c r="G1" s="54"/>
      <c r="H1" s="55"/>
      <c r="I1" s="55"/>
      <c r="J1" s="53"/>
      <c r="L1" s="59"/>
      <c r="N1" s="62"/>
      <c r="O1" s="57" t="s">
        <v>0</v>
      </c>
    </row>
    <row r="2" spans="1:18" ht="18" customHeight="1">
      <c r="A2" s="306" t="s">
        <v>448</v>
      </c>
      <c r="B2" s="303"/>
      <c r="C2" s="303"/>
      <c r="D2" s="303"/>
      <c r="E2" s="53"/>
      <c r="F2" s="53"/>
      <c r="G2" s="53"/>
      <c r="H2" s="53"/>
      <c r="I2" s="53"/>
      <c r="J2" s="53"/>
      <c r="K2" s="35"/>
      <c r="L2" s="35"/>
      <c r="M2" s="35"/>
      <c r="N2" s="35"/>
      <c r="O2" s="59" t="s">
        <v>320</v>
      </c>
      <c r="Q2" s="30"/>
      <c r="R2" s="30"/>
    </row>
    <row r="3" spans="1:18" ht="18" customHeight="1">
      <c r="A3" s="304" t="s">
        <v>468</v>
      </c>
      <c r="B3" s="304"/>
      <c r="C3" s="304"/>
      <c r="D3" s="304"/>
      <c r="E3" s="53"/>
      <c r="F3" s="53"/>
      <c r="G3" s="53"/>
      <c r="H3" s="53"/>
      <c r="I3" s="53"/>
      <c r="J3" s="53"/>
      <c r="K3" s="278"/>
      <c r="L3" s="278"/>
      <c r="M3" s="278"/>
      <c r="N3" s="278"/>
      <c r="O3" s="280" t="s">
        <v>461</v>
      </c>
      <c r="P3" s="281"/>
      <c r="Q3" s="281"/>
      <c r="R3" s="30"/>
    </row>
    <row r="4" spans="1:18" ht="18" customHeight="1">
      <c r="A4" s="304" t="s">
        <v>3</v>
      </c>
      <c r="B4" s="304"/>
      <c r="C4" s="304"/>
      <c r="D4" s="304"/>
      <c r="E4" s="53"/>
      <c r="F4" s="53"/>
      <c r="G4" s="53"/>
      <c r="H4" s="53"/>
      <c r="I4" s="53"/>
      <c r="J4" s="53"/>
      <c r="K4" s="304"/>
      <c r="L4" s="304"/>
      <c r="M4" s="304"/>
      <c r="N4" s="304"/>
      <c r="O4" s="280"/>
      <c r="P4" s="281"/>
      <c r="Q4" s="281"/>
      <c r="R4" s="30"/>
    </row>
    <row r="5" spans="1:18" ht="18" customHeight="1">
      <c r="A5" s="62" t="s">
        <v>469</v>
      </c>
      <c r="B5" s="62"/>
      <c r="C5" s="70"/>
      <c r="E5" s="53"/>
      <c r="F5" s="53"/>
      <c r="G5" s="53"/>
      <c r="H5" s="53"/>
      <c r="I5" s="53"/>
      <c r="J5" s="53"/>
      <c r="K5" s="304"/>
      <c r="L5" s="304"/>
      <c r="M5" s="304"/>
      <c r="N5" s="304"/>
      <c r="O5" s="280"/>
      <c r="P5" s="281"/>
      <c r="Q5" s="281"/>
      <c r="R5" s="30"/>
    </row>
    <row r="6" spans="1:18" ht="18" customHeight="1">
      <c r="A6" s="62"/>
      <c r="B6" s="62"/>
      <c r="C6" s="70"/>
      <c r="E6" s="53"/>
      <c r="F6" s="53"/>
      <c r="G6" s="53"/>
      <c r="H6" s="53"/>
      <c r="I6" s="53"/>
      <c r="J6" s="53"/>
      <c r="K6" s="304"/>
      <c r="L6" s="304"/>
      <c r="M6" s="304"/>
      <c r="N6" s="304"/>
      <c r="O6" s="280"/>
      <c r="P6" s="281"/>
      <c r="Q6" s="281"/>
      <c r="R6" s="30"/>
    </row>
    <row r="7" spans="1:18" ht="15" customHeight="1">
      <c r="A7" s="219" t="s">
        <v>80</v>
      </c>
      <c r="B7" s="218"/>
      <c r="C7" s="218"/>
      <c r="D7" s="218" t="s">
        <v>81</v>
      </c>
      <c r="E7" s="53"/>
      <c r="F7" s="53"/>
      <c r="G7" s="53"/>
      <c r="H7" s="53"/>
      <c r="I7" s="53"/>
      <c r="J7" s="53"/>
      <c r="K7" s="35"/>
      <c r="L7" s="35"/>
      <c r="M7" s="35"/>
      <c r="N7" s="35"/>
      <c r="O7" s="35"/>
      <c r="P7" s="63"/>
    </row>
    <row r="8" spans="1:18" ht="15" customHeight="1">
      <c r="A8" s="219" t="s">
        <v>82</v>
      </c>
      <c r="B8" s="218"/>
      <c r="C8" s="218"/>
      <c r="D8" s="218">
        <v>1215099739</v>
      </c>
      <c r="E8" s="53"/>
      <c r="F8" s="53"/>
      <c r="G8" s="53"/>
      <c r="H8" s="53"/>
      <c r="I8" s="53"/>
      <c r="J8" s="53"/>
      <c r="K8" s="35"/>
      <c r="L8" s="35"/>
      <c r="M8" s="35"/>
      <c r="N8" s="35"/>
      <c r="O8" s="35"/>
      <c r="P8" s="63"/>
    </row>
    <row r="9" spans="1:18" ht="15" customHeight="1">
      <c r="A9" s="219" t="s">
        <v>83</v>
      </c>
      <c r="B9" s="218"/>
      <c r="C9" s="218"/>
      <c r="D9" s="218">
        <v>785150001</v>
      </c>
      <c r="E9" s="53"/>
      <c r="F9" s="53"/>
      <c r="G9" s="53"/>
      <c r="H9" s="53"/>
      <c r="I9" s="53"/>
      <c r="J9" s="53"/>
      <c r="K9" s="35"/>
      <c r="L9" s="35"/>
      <c r="M9" s="35"/>
      <c r="N9" s="35"/>
      <c r="O9" s="35"/>
      <c r="P9" s="63"/>
    </row>
    <row r="10" spans="1:18" ht="15" customHeight="1">
      <c r="A10" s="219" t="s">
        <v>84</v>
      </c>
      <c r="B10" s="64"/>
      <c r="C10" s="64"/>
      <c r="D10" s="218">
        <v>88401000000</v>
      </c>
      <c r="E10" s="53"/>
      <c r="F10" s="53"/>
      <c r="G10" s="53"/>
      <c r="H10" s="53"/>
      <c r="I10" s="53"/>
      <c r="J10" s="53"/>
      <c r="K10" s="53"/>
      <c r="L10" s="53"/>
      <c r="M10" s="53"/>
      <c r="N10" s="53"/>
      <c r="O10" s="53"/>
      <c r="P10" s="36"/>
    </row>
    <row r="11" spans="1:18" ht="15" customHeight="1">
      <c r="A11" s="219"/>
      <c r="B11" s="64"/>
      <c r="C11" s="64"/>
      <c r="D11" s="221"/>
      <c r="E11" s="53"/>
      <c r="F11" s="53"/>
      <c r="G11" s="53"/>
      <c r="H11" s="53"/>
      <c r="I11" s="53"/>
      <c r="J11" s="53"/>
      <c r="K11" s="53"/>
      <c r="L11" s="53"/>
      <c r="M11" s="53"/>
      <c r="N11" s="53"/>
      <c r="O11" s="53"/>
      <c r="P11" s="36"/>
    </row>
    <row r="12" spans="1:18" s="223" customFormat="1" ht="19.5" customHeight="1">
      <c r="A12" s="345" t="s">
        <v>313</v>
      </c>
      <c r="B12" s="345"/>
      <c r="C12" s="345"/>
      <c r="D12" s="345"/>
      <c r="E12" s="345"/>
      <c r="F12" s="345"/>
      <c r="G12" s="345"/>
      <c r="H12" s="345"/>
      <c r="I12" s="345"/>
      <c r="J12" s="345"/>
      <c r="K12" s="345"/>
      <c r="N12" s="231">
        <f>K58</f>
        <v>45017899.75</v>
      </c>
      <c r="O12" s="224" t="s">
        <v>314</v>
      </c>
      <c r="P12" s="224"/>
    </row>
    <row r="13" spans="1:18" s="223" customFormat="1" ht="33" customHeight="1">
      <c r="A13" s="346" t="s">
        <v>315</v>
      </c>
      <c r="B13" s="346"/>
      <c r="C13" s="346"/>
      <c r="D13" s="346"/>
      <c r="E13" s="346"/>
      <c r="F13" s="346"/>
      <c r="G13" s="346"/>
      <c r="H13" s="346"/>
      <c r="I13" s="346"/>
      <c r="J13" s="346"/>
      <c r="K13" s="346"/>
      <c r="L13" s="346"/>
      <c r="M13" s="346"/>
      <c r="N13" s="231">
        <f>K41+K49</f>
        <v>1021480.61</v>
      </c>
      <c r="O13" s="224" t="s">
        <v>314</v>
      </c>
      <c r="P13" s="224"/>
    </row>
    <row r="14" spans="1:18" s="223" customFormat="1" ht="16.5" customHeight="1">
      <c r="A14" s="345" t="s">
        <v>316</v>
      </c>
      <c r="B14" s="345"/>
      <c r="C14" s="345"/>
      <c r="D14" s="345"/>
      <c r="E14" s="345"/>
      <c r="F14" s="345"/>
      <c r="G14" s="345"/>
      <c r="H14" s="345"/>
      <c r="I14" s="345"/>
      <c r="J14" s="345"/>
      <c r="K14" s="345"/>
      <c r="L14" s="345"/>
      <c r="M14" s="345"/>
      <c r="N14" s="231">
        <f>Q58</f>
        <v>11706732</v>
      </c>
      <c r="O14" s="224" t="s">
        <v>314</v>
      </c>
      <c r="P14" s="226">
        <f>N14/(N12-N13)*100</f>
        <v>26.608374565094206</v>
      </c>
      <c r="Q14" s="223" t="s">
        <v>317</v>
      </c>
    </row>
    <row r="15" spans="1:18" s="223" customFormat="1" ht="22.5" customHeight="1">
      <c r="A15" s="225"/>
      <c r="B15" s="225"/>
      <c r="C15" s="225"/>
      <c r="D15" s="225"/>
      <c r="E15" s="225"/>
      <c r="F15" s="225"/>
      <c r="G15" s="225"/>
      <c r="H15" s="225"/>
      <c r="I15" s="225"/>
      <c r="J15" s="225"/>
      <c r="K15" s="225"/>
      <c r="L15" s="225"/>
      <c r="M15" s="225"/>
      <c r="N15" s="224"/>
      <c r="O15" s="224"/>
      <c r="P15" s="224"/>
    </row>
    <row r="16" spans="1:18" ht="21" customHeight="1">
      <c r="A16" s="347" t="s">
        <v>426</v>
      </c>
      <c r="B16" s="347"/>
      <c r="C16" s="347"/>
      <c r="D16" s="347"/>
      <c r="E16" s="347"/>
      <c r="F16" s="347"/>
      <c r="G16" s="347"/>
      <c r="H16" s="347"/>
      <c r="I16" s="347"/>
      <c r="J16" s="347"/>
      <c r="K16" s="347"/>
      <c r="L16" s="347"/>
      <c r="M16" s="347"/>
      <c r="N16" s="347"/>
      <c r="O16" s="347"/>
      <c r="P16" s="347"/>
      <c r="Q16" s="347"/>
      <c r="R16" s="220"/>
    </row>
    <row r="17" spans="1:18" ht="15" customHeight="1">
      <c r="D17" s="36"/>
    </row>
    <row r="18" spans="1:18" ht="17.25" customHeight="1">
      <c r="A18" s="324" t="s">
        <v>5</v>
      </c>
      <c r="B18" s="324" t="s">
        <v>318</v>
      </c>
      <c r="C18" s="324" t="s">
        <v>311</v>
      </c>
      <c r="D18" s="324" t="s">
        <v>8</v>
      </c>
      <c r="E18" s="324"/>
      <c r="F18" s="324"/>
      <c r="G18" s="324"/>
      <c r="H18" s="324"/>
      <c r="I18" s="324"/>
      <c r="J18" s="324"/>
      <c r="K18" s="324"/>
      <c r="L18" s="324"/>
      <c r="M18" s="324"/>
      <c r="N18" s="324" t="s">
        <v>120</v>
      </c>
      <c r="O18" s="324" t="s">
        <v>9</v>
      </c>
      <c r="P18" s="324" t="s">
        <v>310</v>
      </c>
      <c r="Q18" s="324"/>
      <c r="R18" s="324" t="s">
        <v>312</v>
      </c>
    </row>
    <row r="19" spans="1:18" ht="29.25" customHeight="1">
      <c r="A19" s="324"/>
      <c r="B19" s="324"/>
      <c r="C19" s="324"/>
      <c r="D19" s="321" t="s">
        <v>10</v>
      </c>
      <c r="E19" s="341" t="s">
        <v>11</v>
      </c>
      <c r="F19" s="321" t="s">
        <v>12</v>
      </c>
      <c r="G19" s="325"/>
      <c r="H19" s="321" t="s">
        <v>13</v>
      </c>
      <c r="I19" s="321" t="s">
        <v>14</v>
      </c>
      <c r="J19" s="321"/>
      <c r="K19" s="322" t="s">
        <v>15</v>
      </c>
      <c r="L19" s="321" t="s">
        <v>16</v>
      </c>
      <c r="M19" s="321"/>
      <c r="N19" s="324"/>
      <c r="O19" s="324"/>
      <c r="P19" s="324"/>
      <c r="Q19" s="324"/>
      <c r="R19" s="324"/>
    </row>
    <row r="20" spans="1:18" ht="24.75" customHeight="1">
      <c r="A20" s="324"/>
      <c r="B20" s="324"/>
      <c r="C20" s="324"/>
      <c r="D20" s="321"/>
      <c r="E20" s="342"/>
      <c r="F20" s="325"/>
      <c r="G20" s="325"/>
      <c r="H20" s="321"/>
      <c r="I20" s="321"/>
      <c r="J20" s="321"/>
      <c r="K20" s="322"/>
      <c r="L20" s="321" t="s">
        <v>17</v>
      </c>
      <c r="M20" s="321" t="s">
        <v>18</v>
      </c>
      <c r="N20" s="324"/>
      <c r="O20" s="324"/>
      <c r="P20" s="324"/>
      <c r="Q20" s="324"/>
      <c r="R20" s="324"/>
    </row>
    <row r="21" spans="1:18" ht="44.25" customHeight="1">
      <c r="A21" s="324"/>
      <c r="B21" s="324"/>
      <c r="C21" s="324"/>
      <c r="D21" s="321"/>
      <c r="E21" s="343"/>
      <c r="F21" s="263" t="s">
        <v>19</v>
      </c>
      <c r="G21" s="263" t="s">
        <v>20</v>
      </c>
      <c r="H21" s="321"/>
      <c r="I21" s="263" t="s">
        <v>21</v>
      </c>
      <c r="J21" s="263" t="s">
        <v>20</v>
      </c>
      <c r="K21" s="322"/>
      <c r="L21" s="321"/>
      <c r="M21" s="321"/>
      <c r="N21" s="324"/>
      <c r="O21" s="324"/>
      <c r="P21" s="324"/>
      <c r="Q21" s="324"/>
      <c r="R21" s="324"/>
    </row>
    <row r="22" spans="1:18" ht="13.5" customHeight="1">
      <c r="A22" s="3">
        <v>1</v>
      </c>
      <c r="B22" s="237">
        <v>2</v>
      </c>
      <c r="C22" s="264">
        <v>3</v>
      </c>
      <c r="D22" s="264">
        <v>4</v>
      </c>
      <c r="E22" s="264">
        <v>5</v>
      </c>
      <c r="F22" s="264">
        <v>6</v>
      </c>
      <c r="G22" s="264">
        <v>7</v>
      </c>
      <c r="H22" s="264">
        <v>8</v>
      </c>
      <c r="I22" s="264">
        <v>9</v>
      </c>
      <c r="J22" s="264">
        <v>10</v>
      </c>
      <c r="K22" s="264">
        <v>11</v>
      </c>
      <c r="L22" s="264">
        <v>12</v>
      </c>
      <c r="M22" s="264">
        <v>13</v>
      </c>
      <c r="N22" s="264">
        <v>14</v>
      </c>
      <c r="O22" s="264">
        <v>15</v>
      </c>
      <c r="P22" s="264">
        <v>16</v>
      </c>
      <c r="Q22" s="238">
        <v>17</v>
      </c>
      <c r="R22" s="238"/>
    </row>
    <row r="23" spans="1:18" ht="13.5" customHeight="1">
      <c r="A23" s="335" t="s">
        <v>432</v>
      </c>
      <c r="B23" s="336"/>
      <c r="C23" s="336"/>
      <c r="D23" s="336"/>
      <c r="E23" s="336"/>
      <c r="F23" s="336"/>
      <c r="G23" s="336"/>
      <c r="H23" s="336"/>
      <c r="I23" s="336"/>
      <c r="J23" s="336"/>
      <c r="K23" s="336"/>
      <c r="L23" s="336"/>
      <c r="M23" s="336"/>
      <c r="N23" s="336"/>
      <c r="O23" s="336"/>
      <c r="P23" s="336"/>
      <c r="Q23" s="336"/>
      <c r="R23" s="337"/>
    </row>
    <row r="24" spans="1:18" ht="48">
      <c r="A24" s="3">
        <v>1</v>
      </c>
      <c r="B24" s="309" t="s">
        <v>319</v>
      </c>
      <c r="C24" s="309" t="s">
        <v>416</v>
      </c>
      <c r="D24" s="10" t="s">
        <v>403</v>
      </c>
      <c r="E24" s="10" t="s">
        <v>404</v>
      </c>
      <c r="F24" s="3">
        <v>796</v>
      </c>
      <c r="G24" s="308" t="s">
        <v>51</v>
      </c>
      <c r="H24" s="229">
        <v>295</v>
      </c>
      <c r="I24" s="309">
        <v>88401000000</v>
      </c>
      <c r="J24" s="10" t="s">
        <v>118</v>
      </c>
      <c r="K24" s="41">
        <v>417578</v>
      </c>
      <c r="L24" s="311" t="s">
        <v>419</v>
      </c>
      <c r="M24" s="311" t="s">
        <v>415</v>
      </c>
      <c r="N24" s="309" t="s">
        <v>367</v>
      </c>
      <c r="O24" s="309" t="s">
        <v>40</v>
      </c>
      <c r="P24" s="311" t="s">
        <v>26</v>
      </c>
      <c r="Q24" s="311"/>
      <c r="R24" s="311"/>
    </row>
    <row r="25" spans="1:18" ht="42.75" customHeight="1">
      <c r="A25" s="3">
        <v>2</v>
      </c>
      <c r="B25" s="309" t="s">
        <v>319</v>
      </c>
      <c r="C25" s="309" t="s">
        <v>416</v>
      </c>
      <c r="D25" s="10" t="s">
        <v>405</v>
      </c>
      <c r="E25" s="10" t="s">
        <v>404</v>
      </c>
      <c r="F25" s="3">
        <v>796</v>
      </c>
      <c r="G25" s="308" t="s">
        <v>51</v>
      </c>
      <c r="H25" s="311">
        <v>705</v>
      </c>
      <c r="I25" s="309">
        <v>88401000000</v>
      </c>
      <c r="J25" s="10" t="s">
        <v>118</v>
      </c>
      <c r="K25" s="41">
        <v>1435453</v>
      </c>
      <c r="L25" s="311" t="s">
        <v>419</v>
      </c>
      <c r="M25" s="311" t="s">
        <v>415</v>
      </c>
      <c r="N25" s="309" t="s">
        <v>367</v>
      </c>
      <c r="O25" s="309" t="s">
        <v>40</v>
      </c>
      <c r="P25" s="311" t="s">
        <v>26</v>
      </c>
      <c r="Q25" s="311"/>
      <c r="R25" s="311"/>
    </row>
    <row r="26" spans="1:18" ht="43.5" customHeight="1">
      <c r="A26" s="3">
        <v>3</v>
      </c>
      <c r="B26" s="309" t="s">
        <v>319</v>
      </c>
      <c r="C26" s="309" t="s">
        <v>416</v>
      </c>
      <c r="D26" s="10" t="s">
        <v>407</v>
      </c>
      <c r="E26" s="10" t="s">
        <v>406</v>
      </c>
      <c r="F26" s="3">
        <v>796</v>
      </c>
      <c r="G26" s="308" t="s">
        <v>51</v>
      </c>
      <c r="H26" s="311">
        <v>4239</v>
      </c>
      <c r="I26" s="309">
        <v>88401000000</v>
      </c>
      <c r="J26" s="10" t="s">
        <v>118</v>
      </c>
      <c r="K26" s="41">
        <v>2800000</v>
      </c>
      <c r="L26" s="311" t="s">
        <v>419</v>
      </c>
      <c r="M26" s="311" t="s">
        <v>415</v>
      </c>
      <c r="N26" s="309" t="s">
        <v>367</v>
      </c>
      <c r="O26" s="309" t="s">
        <v>40</v>
      </c>
      <c r="P26" s="311" t="s">
        <v>26</v>
      </c>
      <c r="Q26" s="311"/>
      <c r="R26" s="311"/>
    </row>
    <row r="27" spans="1:18" ht="47.25" customHeight="1">
      <c r="A27" s="3">
        <v>4</v>
      </c>
      <c r="B27" s="236" t="s">
        <v>458</v>
      </c>
      <c r="C27" s="236" t="s">
        <v>458</v>
      </c>
      <c r="D27" s="10" t="s">
        <v>459</v>
      </c>
      <c r="E27" s="10" t="s">
        <v>460</v>
      </c>
      <c r="F27" s="229">
        <v>876</v>
      </c>
      <c r="G27" s="309" t="s">
        <v>176</v>
      </c>
      <c r="H27" s="309">
        <v>1</v>
      </c>
      <c r="I27" s="309">
        <v>88401000000</v>
      </c>
      <c r="J27" s="10" t="s">
        <v>118</v>
      </c>
      <c r="K27" s="41">
        <v>2521947.67</v>
      </c>
      <c r="L27" s="311" t="s">
        <v>419</v>
      </c>
      <c r="M27" s="311" t="s">
        <v>381</v>
      </c>
      <c r="N27" s="311" t="s">
        <v>451</v>
      </c>
      <c r="O27" s="309" t="s">
        <v>40</v>
      </c>
      <c r="P27" s="311" t="s">
        <v>26</v>
      </c>
      <c r="Q27" s="311"/>
      <c r="R27" s="311"/>
    </row>
    <row r="28" spans="1:18" ht="41.25" customHeight="1">
      <c r="A28" s="3">
        <v>5</v>
      </c>
      <c r="B28" s="236" t="s">
        <v>414</v>
      </c>
      <c r="C28" s="236" t="s">
        <v>413</v>
      </c>
      <c r="D28" s="10" t="s">
        <v>408</v>
      </c>
      <c r="E28" s="10" t="s">
        <v>409</v>
      </c>
      <c r="F28" s="3">
        <v>796</v>
      </c>
      <c r="G28" s="308" t="s">
        <v>51</v>
      </c>
      <c r="H28" s="311">
        <v>1530</v>
      </c>
      <c r="I28" s="309">
        <v>88401000000</v>
      </c>
      <c r="J28" s="10" t="s">
        <v>118</v>
      </c>
      <c r="K28" s="41">
        <v>679855.5</v>
      </c>
      <c r="L28" s="311" t="s">
        <v>419</v>
      </c>
      <c r="M28" s="311" t="s">
        <v>410</v>
      </c>
      <c r="N28" s="309" t="s">
        <v>367</v>
      </c>
      <c r="O28" s="309" t="s">
        <v>40</v>
      </c>
      <c r="P28" s="311" t="s">
        <v>26</v>
      </c>
      <c r="Q28" s="311"/>
      <c r="R28" s="311" t="s">
        <v>26</v>
      </c>
    </row>
    <row r="29" spans="1:18" ht="40.5" customHeight="1">
      <c r="A29" s="3">
        <v>6</v>
      </c>
      <c r="B29" s="236" t="s">
        <v>414</v>
      </c>
      <c r="C29" s="309" t="s">
        <v>412</v>
      </c>
      <c r="D29" s="10" t="s">
        <v>411</v>
      </c>
      <c r="E29" s="10" t="s">
        <v>409</v>
      </c>
      <c r="F29" s="3">
        <v>796</v>
      </c>
      <c r="G29" s="308" t="s">
        <v>51</v>
      </c>
      <c r="H29" s="311">
        <v>348</v>
      </c>
      <c r="I29" s="309">
        <v>88401000000</v>
      </c>
      <c r="J29" s="10" t="s">
        <v>118</v>
      </c>
      <c r="K29" s="41">
        <v>592271.24</v>
      </c>
      <c r="L29" s="311" t="s">
        <v>419</v>
      </c>
      <c r="M29" s="311" t="s">
        <v>410</v>
      </c>
      <c r="N29" s="309" t="s">
        <v>367</v>
      </c>
      <c r="O29" s="309" t="s">
        <v>40</v>
      </c>
      <c r="P29" s="311" t="s">
        <v>26</v>
      </c>
      <c r="Q29" s="311"/>
      <c r="R29" s="311" t="s">
        <v>26</v>
      </c>
    </row>
    <row r="30" spans="1:18" ht="63.75" customHeight="1">
      <c r="A30" s="299">
        <v>7</v>
      </c>
      <c r="B30" s="234" t="s">
        <v>319</v>
      </c>
      <c r="C30" s="234" t="s">
        <v>319</v>
      </c>
      <c r="D30" s="10" t="s">
        <v>358</v>
      </c>
      <c r="E30" s="10" t="s">
        <v>358</v>
      </c>
      <c r="F30" s="229">
        <v>876</v>
      </c>
      <c r="G30" s="309" t="s">
        <v>176</v>
      </c>
      <c r="H30" s="309">
        <v>1</v>
      </c>
      <c r="I30" s="309">
        <v>88401000000</v>
      </c>
      <c r="J30" s="10" t="s">
        <v>118</v>
      </c>
      <c r="K30" s="41">
        <v>625000.5</v>
      </c>
      <c r="L30" s="309" t="s">
        <v>420</v>
      </c>
      <c r="M30" s="309" t="s">
        <v>363</v>
      </c>
      <c r="N30" s="309" t="s">
        <v>39</v>
      </c>
      <c r="O30" s="309" t="s">
        <v>40</v>
      </c>
      <c r="P30" s="309" t="s">
        <v>26</v>
      </c>
      <c r="Q30" s="41"/>
      <c r="R30" s="309" t="s">
        <v>26</v>
      </c>
    </row>
    <row r="31" spans="1:18" ht="39.75" customHeight="1">
      <c r="A31" s="12">
        <v>8</v>
      </c>
      <c r="B31" s="309" t="s">
        <v>319</v>
      </c>
      <c r="C31" s="309" t="s">
        <v>329</v>
      </c>
      <c r="D31" s="25" t="s">
        <v>364</v>
      </c>
      <c r="E31" s="5" t="s">
        <v>362</v>
      </c>
      <c r="F31" s="229">
        <v>876</v>
      </c>
      <c r="G31" s="309" t="s">
        <v>176</v>
      </c>
      <c r="H31" s="309">
        <v>1</v>
      </c>
      <c r="I31" s="309">
        <v>88401000000</v>
      </c>
      <c r="J31" s="10" t="s">
        <v>118</v>
      </c>
      <c r="K31" s="41">
        <v>209840.68</v>
      </c>
      <c r="L31" s="309" t="s">
        <v>421</v>
      </c>
      <c r="M31" s="309" t="s">
        <v>363</v>
      </c>
      <c r="N31" s="309" t="s">
        <v>115</v>
      </c>
      <c r="O31" s="309" t="s">
        <v>26</v>
      </c>
      <c r="P31" s="309" t="s">
        <v>26</v>
      </c>
      <c r="Q31" s="41"/>
      <c r="R31" s="309" t="s">
        <v>26</v>
      </c>
    </row>
    <row r="32" spans="1:18" ht="45.75" customHeight="1">
      <c r="A32" s="12">
        <v>9</v>
      </c>
      <c r="B32" s="309" t="s">
        <v>319</v>
      </c>
      <c r="C32" s="309" t="s">
        <v>366</v>
      </c>
      <c r="D32" s="10" t="s">
        <v>427</v>
      </c>
      <c r="E32" s="10" t="s">
        <v>365</v>
      </c>
      <c r="F32" s="229">
        <v>876</v>
      </c>
      <c r="G32" s="309" t="s">
        <v>176</v>
      </c>
      <c r="H32" s="309">
        <v>1</v>
      </c>
      <c r="I32" s="309">
        <v>88401000000</v>
      </c>
      <c r="J32" s="10" t="s">
        <v>118</v>
      </c>
      <c r="K32" s="41">
        <v>5157000</v>
      </c>
      <c r="L32" s="309" t="s">
        <v>377</v>
      </c>
      <c r="M32" s="309" t="s">
        <v>386</v>
      </c>
      <c r="N32" s="309" t="s">
        <v>367</v>
      </c>
      <c r="O32" s="12" t="s">
        <v>40</v>
      </c>
      <c r="P32" s="309" t="s">
        <v>40</v>
      </c>
      <c r="Q32" s="41">
        <f>K32</f>
        <v>5157000</v>
      </c>
      <c r="R32" s="309" t="s">
        <v>26</v>
      </c>
    </row>
    <row r="33" spans="1:18" ht="45.75" customHeight="1">
      <c r="A33" s="12">
        <v>10</v>
      </c>
      <c r="B33" s="234" t="s">
        <v>356</v>
      </c>
      <c r="C33" s="235" t="s">
        <v>357</v>
      </c>
      <c r="D33" s="10" t="s">
        <v>376</v>
      </c>
      <c r="E33" s="10" t="s">
        <v>106</v>
      </c>
      <c r="F33" s="3">
        <v>876</v>
      </c>
      <c r="G33" s="308" t="s">
        <v>176</v>
      </c>
      <c r="H33" s="33">
        <v>1</v>
      </c>
      <c r="I33" s="309">
        <v>88401000000</v>
      </c>
      <c r="J33" s="10" t="s">
        <v>118</v>
      </c>
      <c r="K33" s="41">
        <v>144084.26</v>
      </c>
      <c r="L33" s="309" t="s">
        <v>421</v>
      </c>
      <c r="M33" s="309" t="s">
        <v>377</v>
      </c>
      <c r="N33" s="309" t="s">
        <v>115</v>
      </c>
      <c r="O33" s="309" t="s">
        <v>26</v>
      </c>
      <c r="P33" s="309" t="s">
        <v>26</v>
      </c>
      <c r="Q33" s="269"/>
      <c r="R33" s="309" t="s">
        <v>26</v>
      </c>
    </row>
    <row r="34" spans="1:18" ht="45.75" customHeight="1">
      <c r="A34" s="12">
        <v>11</v>
      </c>
      <c r="B34" s="236" t="s">
        <v>396</v>
      </c>
      <c r="C34" s="236" t="s">
        <v>396</v>
      </c>
      <c r="D34" s="10" t="s">
        <v>397</v>
      </c>
      <c r="E34" s="10" t="s">
        <v>397</v>
      </c>
      <c r="F34" s="229">
        <v>876</v>
      </c>
      <c r="G34" s="309" t="s">
        <v>176</v>
      </c>
      <c r="H34" s="309">
        <v>1</v>
      </c>
      <c r="I34" s="309">
        <v>88401000000</v>
      </c>
      <c r="J34" s="10" t="s">
        <v>118</v>
      </c>
      <c r="K34" s="275">
        <v>350000</v>
      </c>
      <c r="L34" s="311" t="s">
        <v>422</v>
      </c>
      <c r="M34" s="311" t="s">
        <v>377</v>
      </c>
      <c r="N34" s="309" t="s">
        <v>115</v>
      </c>
      <c r="O34" s="309" t="s">
        <v>26</v>
      </c>
      <c r="P34" s="309" t="s">
        <v>26</v>
      </c>
      <c r="Q34" s="309"/>
      <c r="R34" s="309" t="s">
        <v>26</v>
      </c>
    </row>
    <row r="35" spans="1:18" ht="78.75" customHeight="1">
      <c r="A35" s="12">
        <v>12</v>
      </c>
      <c r="B35" s="234" t="s">
        <v>319</v>
      </c>
      <c r="C35" s="235" t="s">
        <v>319</v>
      </c>
      <c r="D35" s="302" t="s">
        <v>446</v>
      </c>
      <c r="E35" s="302" t="s">
        <v>447</v>
      </c>
      <c r="F35" s="3">
        <v>796</v>
      </c>
      <c r="G35" s="308" t="s">
        <v>51</v>
      </c>
      <c r="H35" s="282">
        <v>232260</v>
      </c>
      <c r="I35" s="309">
        <v>88401000000</v>
      </c>
      <c r="J35" s="10" t="s">
        <v>118</v>
      </c>
      <c r="K35" s="41">
        <v>6549732</v>
      </c>
      <c r="L35" s="309" t="s">
        <v>363</v>
      </c>
      <c r="M35" s="311" t="s">
        <v>445</v>
      </c>
      <c r="N35" s="309" t="s">
        <v>367</v>
      </c>
      <c r="O35" s="309" t="s">
        <v>40</v>
      </c>
      <c r="P35" s="309" t="s">
        <v>40</v>
      </c>
      <c r="Q35" s="41">
        <f>K35</f>
        <v>6549732</v>
      </c>
      <c r="R35" s="309" t="s">
        <v>26</v>
      </c>
    </row>
    <row r="36" spans="1:18" ht="45.75" customHeight="1">
      <c r="A36" s="12">
        <v>13</v>
      </c>
      <c r="B36" s="309" t="s">
        <v>440</v>
      </c>
      <c r="C36" s="309" t="s">
        <v>441</v>
      </c>
      <c r="D36" s="10" t="s">
        <v>442</v>
      </c>
      <c r="E36" s="10" t="s">
        <v>443</v>
      </c>
      <c r="F36" s="3">
        <v>876</v>
      </c>
      <c r="G36" s="308" t="s">
        <v>176</v>
      </c>
      <c r="H36" s="33">
        <v>1</v>
      </c>
      <c r="I36" s="309">
        <v>88401000000</v>
      </c>
      <c r="J36" s="10" t="s">
        <v>118</v>
      </c>
      <c r="K36" s="275">
        <v>2579839.6800000002</v>
      </c>
      <c r="L36" s="309" t="s">
        <v>377</v>
      </c>
      <c r="M36" s="309" t="s">
        <v>444</v>
      </c>
      <c r="N36" s="309" t="s">
        <v>115</v>
      </c>
      <c r="O36" s="309" t="s">
        <v>26</v>
      </c>
      <c r="P36" s="309" t="s">
        <v>26</v>
      </c>
      <c r="Q36" s="309"/>
      <c r="R36" s="309" t="s">
        <v>26</v>
      </c>
    </row>
    <row r="37" spans="1:18" ht="45.75" customHeight="1">
      <c r="A37" s="12">
        <v>14</v>
      </c>
      <c r="B37" s="309" t="s">
        <v>453</v>
      </c>
      <c r="C37" s="307" t="s">
        <v>452</v>
      </c>
      <c r="D37" s="10" t="s">
        <v>449</v>
      </c>
      <c r="E37" s="10" t="s">
        <v>450</v>
      </c>
      <c r="F37" s="3">
        <v>876</v>
      </c>
      <c r="G37" s="308" t="s">
        <v>176</v>
      </c>
      <c r="H37" s="33">
        <v>1</v>
      </c>
      <c r="I37" s="309">
        <v>88401000000</v>
      </c>
      <c r="J37" s="10" t="s">
        <v>118</v>
      </c>
      <c r="K37" s="275">
        <v>1008333.41</v>
      </c>
      <c r="L37" s="309" t="s">
        <v>377</v>
      </c>
      <c r="M37" s="309" t="s">
        <v>381</v>
      </c>
      <c r="N37" s="309" t="s">
        <v>451</v>
      </c>
      <c r="O37" s="309" t="s">
        <v>40</v>
      </c>
      <c r="P37" s="309" t="s">
        <v>26</v>
      </c>
      <c r="Q37" s="309"/>
      <c r="R37" s="309" t="s">
        <v>26</v>
      </c>
    </row>
    <row r="38" spans="1:18" ht="45.75" customHeight="1">
      <c r="A38" s="12">
        <v>15</v>
      </c>
      <c r="B38" s="309" t="s">
        <v>454</v>
      </c>
      <c r="C38" s="307" t="s">
        <v>455</v>
      </c>
      <c r="D38" s="10" t="s">
        <v>456</v>
      </c>
      <c r="E38" s="10" t="s">
        <v>457</v>
      </c>
      <c r="F38" s="3">
        <v>876</v>
      </c>
      <c r="G38" s="308" t="s">
        <v>176</v>
      </c>
      <c r="H38" s="33">
        <v>1</v>
      </c>
      <c r="I38" s="309">
        <v>88401000000</v>
      </c>
      <c r="J38" s="10" t="s">
        <v>118</v>
      </c>
      <c r="K38" s="275">
        <v>1575910.8</v>
      </c>
      <c r="L38" s="309" t="s">
        <v>377</v>
      </c>
      <c r="M38" s="309" t="s">
        <v>444</v>
      </c>
      <c r="N38" s="309" t="s">
        <v>115</v>
      </c>
      <c r="O38" s="309" t="s">
        <v>26</v>
      </c>
      <c r="P38" s="309" t="s">
        <v>26</v>
      </c>
      <c r="Q38" s="309"/>
      <c r="R38" s="309" t="s">
        <v>26</v>
      </c>
    </row>
    <row r="39" spans="1:18" ht="27.75" customHeight="1">
      <c r="A39" s="12"/>
      <c r="B39" s="236"/>
      <c r="C39" s="236"/>
      <c r="D39" s="10"/>
      <c r="E39" s="10"/>
      <c r="F39" s="229"/>
      <c r="G39" s="309"/>
      <c r="H39" s="309"/>
      <c r="I39" s="309"/>
      <c r="J39" s="295" t="s">
        <v>436</v>
      </c>
      <c r="K39" s="296">
        <f>SUM(K24:K38)</f>
        <v>26646846.740000002</v>
      </c>
      <c r="L39" s="309"/>
      <c r="M39" s="309"/>
      <c r="N39" s="309"/>
      <c r="O39" s="309"/>
      <c r="P39" s="309"/>
      <c r="Q39" s="296">
        <f>SUM(Q28:Q36)</f>
        <v>11706732</v>
      </c>
      <c r="R39" s="309"/>
    </row>
    <row r="40" spans="1:18" ht="21" customHeight="1">
      <c r="A40" s="335" t="s">
        <v>433</v>
      </c>
      <c r="B40" s="336"/>
      <c r="C40" s="336"/>
      <c r="D40" s="336"/>
      <c r="E40" s="336"/>
      <c r="F40" s="336"/>
      <c r="G40" s="336"/>
      <c r="H40" s="336"/>
      <c r="I40" s="336"/>
      <c r="J40" s="336"/>
      <c r="K40" s="336"/>
      <c r="L40" s="336"/>
      <c r="M40" s="336"/>
      <c r="N40" s="336"/>
      <c r="O40" s="336"/>
      <c r="P40" s="336"/>
      <c r="Q40" s="336"/>
      <c r="R40" s="337"/>
    </row>
    <row r="41" spans="1:18" ht="45.75" customHeight="1">
      <c r="A41" s="12">
        <v>16</v>
      </c>
      <c r="B41" s="309" t="s">
        <v>378</v>
      </c>
      <c r="C41" s="309" t="s">
        <v>378</v>
      </c>
      <c r="D41" s="10" t="s">
        <v>379</v>
      </c>
      <c r="E41" s="10" t="s">
        <v>380</v>
      </c>
      <c r="F41" s="3">
        <v>796</v>
      </c>
      <c r="G41" s="308" t="s">
        <v>51</v>
      </c>
      <c r="H41" s="309">
        <v>137</v>
      </c>
      <c r="I41" s="309">
        <v>88401000000</v>
      </c>
      <c r="J41" s="10" t="s">
        <v>118</v>
      </c>
      <c r="K41" s="41">
        <v>237282</v>
      </c>
      <c r="L41" s="309" t="s">
        <v>421</v>
      </c>
      <c r="M41" s="309" t="s">
        <v>381</v>
      </c>
      <c r="N41" s="309" t="s">
        <v>39</v>
      </c>
      <c r="O41" s="309" t="s">
        <v>40</v>
      </c>
      <c r="P41" s="309" t="s">
        <v>26</v>
      </c>
      <c r="Q41" s="309"/>
      <c r="R41" s="309" t="s">
        <v>40</v>
      </c>
    </row>
    <row r="42" spans="1:18" ht="58.5" customHeight="1">
      <c r="A42" s="12">
        <v>17</v>
      </c>
      <c r="B42" s="309" t="s">
        <v>324</v>
      </c>
      <c r="C42" s="309" t="s">
        <v>325</v>
      </c>
      <c r="D42" s="10" t="s">
        <v>326</v>
      </c>
      <c r="E42" s="5" t="s">
        <v>382</v>
      </c>
      <c r="F42" s="3">
        <v>796</v>
      </c>
      <c r="G42" s="308" t="s">
        <v>176</v>
      </c>
      <c r="H42" s="28">
        <v>1</v>
      </c>
      <c r="I42" s="309">
        <v>88401000000</v>
      </c>
      <c r="J42" s="5" t="s">
        <v>118</v>
      </c>
      <c r="K42" s="41">
        <v>786337.5</v>
      </c>
      <c r="L42" s="309" t="s">
        <v>421</v>
      </c>
      <c r="M42" s="309" t="s">
        <v>381</v>
      </c>
      <c r="N42" s="309" t="s">
        <v>115</v>
      </c>
      <c r="O42" s="310" t="s">
        <v>26</v>
      </c>
      <c r="P42" s="308" t="s">
        <v>26</v>
      </c>
      <c r="Q42" s="33"/>
      <c r="R42" s="309" t="s">
        <v>26</v>
      </c>
    </row>
    <row r="43" spans="1:18" ht="79.5" customHeight="1">
      <c r="A43" s="12">
        <v>18</v>
      </c>
      <c r="B43" s="310" t="s">
        <v>324</v>
      </c>
      <c r="C43" s="310" t="s">
        <v>325</v>
      </c>
      <c r="D43" s="272" t="s">
        <v>383</v>
      </c>
      <c r="E43" s="272" t="s">
        <v>384</v>
      </c>
      <c r="F43" s="273">
        <v>796</v>
      </c>
      <c r="G43" s="84" t="s">
        <v>176</v>
      </c>
      <c r="H43" s="33">
        <v>1</v>
      </c>
      <c r="I43" s="309">
        <v>88401000000</v>
      </c>
      <c r="J43" s="10" t="s">
        <v>118</v>
      </c>
      <c r="K43" s="41">
        <v>186011.67</v>
      </c>
      <c r="L43" s="309" t="s">
        <v>421</v>
      </c>
      <c r="M43" s="309" t="s">
        <v>381</v>
      </c>
      <c r="N43" s="309" t="s">
        <v>115</v>
      </c>
      <c r="O43" s="309" t="s">
        <v>26</v>
      </c>
      <c r="P43" s="309" t="s">
        <v>26</v>
      </c>
      <c r="Q43" s="41"/>
      <c r="R43" s="309" t="s">
        <v>26</v>
      </c>
    </row>
    <row r="44" spans="1:18" ht="79.5" customHeight="1">
      <c r="A44" s="12">
        <v>19</v>
      </c>
      <c r="B44" s="236" t="s">
        <v>396</v>
      </c>
      <c r="C44" s="236" t="s">
        <v>396</v>
      </c>
      <c r="D44" s="10" t="s">
        <v>401</v>
      </c>
      <c r="E44" s="10" t="s">
        <v>401</v>
      </c>
      <c r="F44" s="229">
        <v>876</v>
      </c>
      <c r="G44" s="309" t="s">
        <v>176</v>
      </c>
      <c r="H44" s="309">
        <v>1</v>
      </c>
      <c r="I44" s="309">
        <v>88401000000</v>
      </c>
      <c r="J44" s="10" t="s">
        <v>118</v>
      </c>
      <c r="K44" s="41">
        <v>750002</v>
      </c>
      <c r="L44" s="309" t="s">
        <v>423</v>
      </c>
      <c r="M44" s="309" t="s">
        <v>402</v>
      </c>
      <c r="N44" s="309" t="s">
        <v>115</v>
      </c>
      <c r="O44" s="309" t="s">
        <v>26</v>
      </c>
      <c r="P44" s="309" t="s">
        <v>26</v>
      </c>
      <c r="Q44" s="309"/>
      <c r="R44" s="309" t="s">
        <v>26</v>
      </c>
    </row>
    <row r="45" spans="1:18" ht="79.5" customHeight="1">
      <c r="A45" s="12">
        <v>20</v>
      </c>
      <c r="B45" s="3" t="s">
        <v>323</v>
      </c>
      <c r="C45" s="309" t="s">
        <v>322</v>
      </c>
      <c r="D45" s="10" t="s">
        <v>321</v>
      </c>
      <c r="E45" s="10" t="s">
        <v>385</v>
      </c>
      <c r="F45" s="229">
        <v>876</v>
      </c>
      <c r="G45" s="309" t="s">
        <v>176</v>
      </c>
      <c r="H45" s="309">
        <v>1</v>
      </c>
      <c r="I45" s="309">
        <v>88401000000</v>
      </c>
      <c r="J45" s="10" t="s">
        <v>118</v>
      </c>
      <c r="K45" s="41">
        <v>1137720.56</v>
      </c>
      <c r="L45" s="309" t="s">
        <v>424</v>
      </c>
      <c r="M45" s="309" t="s">
        <v>386</v>
      </c>
      <c r="N45" s="309" t="s">
        <v>39</v>
      </c>
      <c r="O45" s="309" t="s">
        <v>40</v>
      </c>
      <c r="P45" s="309" t="s">
        <v>26</v>
      </c>
      <c r="Q45" s="230"/>
      <c r="R45" s="309" t="s">
        <v>26</v>
      </c>
    </row>
    <row r="46" spans="1:18" ht="79.5" customHeight="1">
      <c r="A46" s="12">
        <v>21</v>
      </c>
      <c r="B46" s="315" t="s">
        <v>462</v>
      </c>
      <c r="C46" s="309" t="s">
        <v>463</v>
      </c>
      <c r="D46" s="10" t="s">
        <v>464</v>
      </c>
      <c r="E46" s="10" t="s">
        <v>465</v>
      </c>
      <c r="F46" s="229">
        <v>876</v>
      </c>
      <c r="G46" s="309" t="s">
        <v>176</v>
      </c>
      <c r="H46" s="309">
        <v>1</v>
      </c>
      <c r="I46" s="309">
        <v>88401000000</v>
      </c>
      <c r="J46" s="10" t="s">
        <v>118</v>
      </c>
      <c r="K46" s="41">
        <v>3275466.67</v>
      </c>
      <c r="L46" s="309" t="s">
        <v>466</v>
      </c>
      <c r="M46" s="309" t="s">
        <v>467</v>
      </c>
      <c r="N46" s="309" t="s">
        <v>39</v>
      </c>
      <c r="O46" s="309" t="s">
        <v>26</v>
      </c>
      <c r="P46" s="309"/>
      <c r="Q46" s="230"/>
      <c r="R46" s="309" t="s">
        <v>40</v>
      </c>
    </row>
    <row r="47" spans="1:18" ht="24" customHeight="1">
      <c r="A47" s="12"/>
      <c r="B47" s="3"/>
      <c r="C47" s="309"/>
      <c r="D47" s="10"/>
      <c r="E47" s="10"/>
      <c r="F47" s="229"/>
      <c r="G47" s="309"/>
      <c r="H47" s="309"/>
      <c r="I47" s="309"/>
      <c r="J47" s="295" t="s">
        <v>437</v>
      </c>
      <c r="K47" s="296">
        <f>SUM(K41:K46)</f>
        <v>6372820.4000000004</v>
      </c>
      <c r="L47" s="309"/>
      <c r="M47" s="309"/>
      <c r="N47" s="309"/>
      <c r="O47" s="309"/>
      <c r="P47" s="309"/>
      <c r="Q47" s="296">
        <f>0</f>
        <v>0</v>
      </c>
      <c r="R47" s="309"/>
    </row>
    <row r="48" spans="1:18" ht="25.5" customHeight="1">
      <c r="A48" s="335" t="s">
        <v>434</v>
      </c>
      <c r="B48" s="336"/>
      <c r="C48" s="336"/>
      <c r="D48" s="336"/>
      <c r="E48" s="336"/>
      <c r="F48" s="336"/>
      <c r="G48" s="336"/>
      <c r="H48" s="336"/>
      <c r="I48" s="336"/>
      <c r="J48" s="336"/>
      <c r="K48" s="336"/>
      <c r="L48" s="336"/>
      <c r="M48" s="336"/>
      <c r="N48" s="336"/>
      <c r="O48" s="336"/>
      <c r="P48" s="336"/>
      <c r="Q48" s="336"/>
      <c r="R48" s="337"/>
    </row>
    <row r="49" spans="1:18" ht="79.5" customHeight="1">
      <c r="A49" s="12">
        <v>22</v>
      </c>
      <c r="B49" s="309" t="s">
        <v>387</v>
      </c>
      <c r="C49" s="309" t="s">
        <v>388</v>
      </c>
      <c r="D49" s="10" t="s">
        <v>389</v>
      </c>
      <c r="E49" s="10" t="s">
        <v>390</v>
      </c>
      <c r="F49" s="3">
        <v>112</v>
      </c>
      <c r="G49" s="308" t="s">
        <v>59</v>
      </c>
      <c r="H49" s="274">
        <v>37000</v>
      </c>
      <c r="I49" s="309">
        <v>88401000000</v>
      </c>
      <c r="J49" s="5" t="s">
        <v>118</v>
      </c>
      <c r="K49" s="41">
        <v>784198.61</v>
      </c>
      <c r="L49" s="309" t="s">
        <v>424</v>
      </c>
      <c r="M49" s="309" t="s">
        <v>391</v>
      </c>
      <c r="N49" s="309" t="s">
        <v>39</v>
      </c>
      <c r="O49" s="309" t="s">
        <v>40</v>
      </c>
      <c r="P49" s="309" t="s">
        <v>26</v>
      </c>
      <c r="Q49" s="309"/>
      <c r="R49" s="309" t="s">
        <v>40</v>
      </c>
    </row>
    <row r="50" spans="1:18" ht="80.25" customHeight="1">
      <c r="A50" s="12">
        <v>23</v>
      </c>
      <c r="B50" s="236" t="s">
        <v>327</v>
      </c>
      <c r="C50" s="236" t="s">
        <v>393</v>
      </c>
      <c r="D50" s="10" t="s">
        <v>394</v>
      </c>
      <c r="E50" s="10" t="s">
        <v>395</v>
      </c>
      <c r="F50" s="3">
        <v>796</v>
      </c>
      <c r="G50" s="276" t="s">
        <v>51</v>
      </c>
      <c r="H50" s="277">
        <v>3840000</v>
      </c>
      <c r="I50" s="277">
        <v>88401000000</v>
      </c>
      <c r="J50" s="10" t="s">
        <v>118</v>
      </c>
      <c r="K50" s="41">
        <v>2124800</v>
      </c>
      <c r="L50" s="277" t="s">
        <v>425</v>
      </c>
      <c r="M50" s="277" t="s">
        <v>392</v>
      </c>
      <c r="N50" s="277" t="s">
        <v>367</v>
      </c>
      <c r="O50" s="277" t="s">
        <v>40</v>
      </c>
      <c r="P50" s="277" t="s">
        <v>26</v>
      </c>
      <c r="Q50" s="41"/>
      <c r="R50" s="277" t="s">
        <v>26</v>
      </c>
    </row>
    <row r="51" spans="1:18" ht="33.75" customHeight="1">
      <c r="A51" s="12"/>
      <c r="B51" s="236"/>
      <c r="C51" s="236"/>
      <c r="D51" s="10"/>
      <c r="E51" s="10"/>
      <c r="F51" s="3"/>
      <c r="G51" s="289"/>
      <c r="H51" s="288"/>
      <c r="I51" s="288"/>
      <c r="J51" s="295" t="s">
        <v>438</v>
      </c>
      <c r="K51" s="296">
        <f>SUM(K49:K50)</f>
        <v>2908998.61</v>
      </c>
      <c r="L51" s="288"/>
      <c r="M51" s="288"/>
      <c r="N51" s="288"/>
      <c r="O51" s="288"/>
      <c r="P51" s="288"/>
      <c r="Q51" s="41"/>
      <c r="R51" s="288"/>
    </row>
    <row r="52" spans="1:18" ht="27" customHeight="1">
      <c r="A52" s="348" t="s">
        <v>435</v>
      </c>
      <c r="B52" s="349"/>
      <c r="C52" s="349"/>
      <c r="D52" s="349"/>
      <c r="E52" s="349"/>
      <c r="F52" s="349"/>
      <c r="G52" s="349"/>
      <c r="H52" s="349"/>
      <c r="I52" s="349"/>
      <c r="J52" s="349"/>
      <c r="K52" s="349"/>
      <c r="L52" s="349"/>
      <c r="M52" s="349"/>
      <c r="N52" s="349"/>
      <c r="O52" s="349"/>
      <c r="P52" s="349"/>
      <c r="Q52" s="349"/>
      <c r="R52" s="349"/>
    </row>
    <row r="53" spans="1:18" ht="72" customHeight="1">
      <c r="A53" s="12">
        <v>24</v>
      </c>
      <c r="B53" s="236" t="s">
        <v>328</v>
      </c>
      <c r="C53" s="236" t="s">
        <v>328</v>
      </c>
      <c r="D53" s="10" t="s">
        <v>398</v>
      </c>
      <c r="E53" s="10" t="s">
        <v>399</v>
      </c>
      <c r="F53" s="229">
        <v>796</v>
      </c>
      <c r="G53" s="279" t="s">
        <v>51</v>
      </c>
      <c r="H53" s="279">
        <v>3840000</v>
      </c>
      <c r="I53" s="279">
        <v>88401000000</v>
      </c>
      <c r="J53" s="10" t="s">
        <v>118</v>
      </c>
      <c r="K53" s="41">
        <v>6080000</v>
      </c>
      <c r="L53" s="279" t="s">
        <v>422</v>
      </c>
      <c r="M53" s="279" t="s">
        <v>400</v>
      </c>
      <c r="N53" s="279" t="s">
        <v>367</v>
      </c>
      <c r="O53" s="279" t="s">
        <v>40</v>
      </c>
      <c r="P53" s="279" t="s">
        <v>26</v>
      </c>
      <c r="Q53" s="279"/>
      <c r="R53" s="279" t="s">
        <v>26</v>
      </c>
    </row>
    <row r="54" spans="1:18" ht="81" customHeight="1">
      <c r="A54" s="12">
        <v>25</v>
      </c>
      <c r="B54" s="234" t="s">
        <v>356</v>
      </c>
      <c r="C54" s="235" t="s">
        <v>357</v>
      </c>
      <c r="D54" s="10" t="s">
        <v>368</v>
      </c>
      <c r="E54" s="10" t="s">
        <v>368</v>
      </c>
      <c r="F54" s="229">
        <v>876</v>
      </c>
      <c r="G54" s="285" t="s">
        <v>176</v>
      </c>
      <c r="H54" s="285">
        <v>1</v>
      </c>
      <c r="I54" s="285">
        <v>88401000000</v>
      </c>
      <c r="J54" s="10" t="s">
        <v>118</v>
      </c>
      <c r="K54" s="41">
        <v>647385</v>
      </c>
      <c r="L54" s="285" t="s">
        <v>330</v>
      </c>
      <c r="M54" s="285" t="s">
        <v>370</v>
      </c>
      <c r="N54" s="285" t="s">
        <v>115</v>
      </c>
      <c r="O54" s="285" t="s">
        <v>26</v>
      </c>
      <c r="P54" s="285" t="s">
        <v>26</v>
      </c>
      <c r="Q54" s="41"/>
      <c r="R54" s="285" t="s">
        <v>26</v>
      </c>
    </row>
    <row r="55" spans="1:18" ht="80.25" customHeight="1">
      <c r="A55" s="12">
        <v>26</v>
      </c>
      <c r="B55" s="234" t="s">
        <v>356</v>
      </c>
      <c r="C55" s="235" t="s">
        <v>357</v>
      </c>
      <c r="D55" s="10" t="s">
        <v>369</v>
      </c>
      <c r="E55" s="10" t="s">
        <v>369</v>
      </c>
      <c r="F55" s="229">
        <v>876</v>
      </c>
      <c r="G55" s="285" t="s">
        <v>176</v>
      </c>
      <c r="H55" s="285">
        <v>1</v>
      </c>
      <c r="I55" s="285">
        <v>88401000000</v>
      </c>
      <c r="J55" s="10" t="s">
        <v>118</v>
      </c>
      <c r="K55" s="41">
        <v>351910</v>
      </c>
      <c r="L55" s="285" t="s">
        <v>330</v>
      </c>
      <c r="M55" s="285" t="s">
        <v>371</v>
      </c>
      <c r="N55" s="285" t="s">
        <v>115</v>
      </c>
      <c r="O55" s="285" t="s">
        <v>26</v>
      </c>
      <c r="P55" s="285" t="s">
        <v>26</v>
      </c>
      <c r="Q55" s="41"/>
      <c r="R55" s="285" t="s">
        <v>26</v>
      </c>
    </row>
    <row r="56" spans="1:18" ht="62.25" customHeight="1">
      <c r="A56" s="12">
        <v>27</v>
      </c>
      <c r="B56" s="233" t="s">
        <v>372</v>
      </c>
      <c r="C56" s="233" t="s">
        <v>373</v>
      </c>
      <c r="D56" s="10" t="s">
        <v>374</v>
      </c>
      <c r="E56" s="10" t="s">
        <v>106</v>
      </c>
      <c r="F56" s="3">
        <v>876</v>
      </c>
      <c r="G56" s="267" t="s">
        <v>176</v>
      </c>
      <c r="H56" s="33">
        <v>1</v>
      </c>
      <c r="I56" s="266">
        <v>88401000000</v>
      </c>
      <c r="J56" s="10" t="s">
        <v>118</v>
      </c>
      <c r="K56" s="41">
        <f>2009939</f>
        <v>2009939</v>
      </c>
      <c r="L56" s="286" t="s">
        <v>421</v>
      </c>
      <c r="M56" s="266" t="s">
        <v>375</v>
      </c>
      <c r="N56" s="266" t="s">
        <v>115</v>
      </c>
      <c r="O56" s="266" t="s">
        <v>26</v>
      </c>
      <c r="P56" s="266" t="s">
        <v>26</v>
      </c>
      <c r="Q56" s="269"/>
      <c r="R56" s="268" t="s">
        <v>26</v>
      </c>
    </row>
    <row r="57" spans="1:18" ht="29.25" customHeight="1">
      <c r="A57" s="12"/>
      <c r="B57" s="288"/>
      <c r="C57" s="288"/>
      <c r="D57" s="298"/>
      <c r="E57" s="294"/>
      <c r="F57" s="297"/>
      <c r="G57" s="237"/>
      <c r="H57" s="290"/>
      <c r="I57" s="290"/>
      <c r="J57" s="295" t="s">
        <v>439</v>
      </c>
      <c r="K57" s="271">
        <f>SUM(K53:K56)</f>
        <v>9089234</v>
      </c>
      <c r="L57" s="290"/>
      <c r="M57" s="290"/>
      <c r="N57" s="290"/>
      <c r="O57" s="290"/>
      <c r="P57" s="290"/>
      <c r="Q57" s="271">
        <f>SUM(Q53:Q56)</f>
        <v>0</v>
      </c>
      <c r="R57" s="290"/>
    </row>
    <row r="58" spans="1:18" ht="28.5" customHeight="1">
      <c r="A58" s="12"/>
      <c r="B58" s="283"/>
      <c r="C58" s="287"/>
      <c r="D58" s="338" t="s">
        <v>417</v>
      </c>
      <c r="E58" s="339"/>
      <c r="F58" s="339"/>
      <c r="G58" s="340"/>
      <c r="H58" s="282"/>
      <c r="I58" s="284"/>
      <c r="J58" s="270" t="s">
        <v>418</v>
      </c>
      <c r="K58" s="271">
        <f>K39+K47+K51+K57</f>
        <v>45017899.75</v>
      </c>
      <c r="L58" s="284"/>
      <c r="M58" s="284"/>
      <c r="N58" s="284"/>
      <c r="O58" s="284"/>
      <c r="P58" s="284"/>
      <c r="Q58" s="271">
        <f>Q39+Q47+Q57</f>
        <v>11706732</v>
      </c>
      <c r="R58" s="284"/>
    </row>
    <row r="59" spans="1:18" ht="19.5" customHeight="1">
      <c r="A59" s="227"/>
      <c r="B59" s="227"/>
      <c r="C59" s="227"/>
      <c r="D59" s="227"/>
      <c r="E59" s="24"/>
      <c r="F59" s="16"/>
      <c r="G59" s="16"/>
      <c r="H59" s="16"/>
      <c r="I59" s="16"/>
      <c r="J59" s="16"/>
      <c r="K59" s="228"/>
      <c r="L59" s="16"/>
      <c r="M59" s="16"/>
      <c r="N59" s="16"/>
      <c r="O59" s="24"/>
      <c r="P59" s="24"/>
      <c r="Q59" s="228"/>
      <c r="R59" s="228"/>
    </row>
    <row r="60" spans="1:18" ht="19.5" customHeight="1">
      <c r="A60" s="242" t="s">
        <v>331</v>
      </c>
      <c r="B60" s="243"/>
      <c r="C60" s="243"/>
      <c r="D60" s="244"/>
      <c r="E60" s="244"/>
      <c r="F60" s="244"/>
      <c r="G60" s="244"/>
      <c r="H60" s="244"/>
      <c r="I60" s="244"/>
      <c r="J60" s="244"/>
      <c r="K60" s="245"/>
      <c r="L60" s="244"/>
      <c r="M60" s="244"/>
      <c r="N60" s="244"/>
      <c r="O60" s="246"/>
      <c r="P60" s="253"/>
      <c r="Q60" s="222"/>
      <c r="R60" s="222"/>
    </row>
    <row r="61" spans="1:18" ht="18" customHeight="1">
      <c r="A61" s="332" t="s">
        <v>332</v>
      </c>
      <c r="B61" s="333"/>
      <c r="C61" s="333"/>
      <c r="D61" s="333"/>
      <c r="E61" s="333"/>
      <c r="F61" s="333"/>
      <c r="G61" s="333"/>
      <c r="H61" s="333"/>
      <c r="I61" s="333"/>
      <c r="J61" s="333"/>
      <c r="K61" s="333"/>
      <c r="L61" s="333"/>
      <c r="M61" s="333"/>
      <c r="N61" s="247">
        <v>0</v>
      </c>
      <c r="O61" s="74" t="s">
        <v>333</v>
      </c>
      <c r="P61" s="253"/>
    </row>
    <row r="62" spans="1:18" ht="12" customHeight="1">
      <c r="A62" s="257"/>
      <c r="B62" s="258"/>
      <c r="C62" s="258"/>
      <c r="D62" s="258"/>
      <c r="E62" s="258"/>
      <c r="F62" s="258"/>
      <c r="G62" s="258"/>
      <c r="H62" s="258"/>
      <c r="I62" s="258"/>
      <c r="J62" s="258"/>
      <c r="K62" s="258"/>
      <c r="L62" s="258"/>
      <c r="M62" s="258"/>
      <c r="N62" s="247"/>
      <c r="O62" s="74"/>
      <c r="P62" s="253"/>
    </row>
    <row r="63" spans="1:18" ht="33" customHeight="1">
      <c r="A63" s="332" t="s">
        <v>334</v>
      </c>
      <c r="B63" s="333"/>
      <c r="C63" s="333"/>
      <c r="D63" s="333"/>
      <c r="E63" s="333"/>
      <c r="F63" s="333"/>
      <c r="G63" s="333"/>
      <c r="H63" s="333"/>
      <c r="I63" s="333"/>
      <c r="J63" s="333"/>
      <c r="K63" s="333"/>
      <c r="L63" s="333"/>
      <c r="M63" s="333"/>
      <c r="N63" s="247">
        <v>0</v>
      </c>
      <c r="O63" s="74" t="s">
        <v>333</v>
      </c>
      <c r="P63" s="253"/>
    </row>
    <row r="64" spans="1:18" ht="10.5" customHeight="1">
      <c r="A64" s="257"/>
      <c r="B64" s="258"/>
      <c r="C64" s="258"/>
      <c r="D64" s="258"/>
      <c r="E64" s="258"/>
      <c r="F64" s="258"/>
      <c r="G64" s="258"/>
      <c r="H64" s="258"/>
      <c r="I64" s="258"/>
      <c r="J64" s="258"/>
      <c r="K64" s="258"/>
      <c r="L64" s="258"/>
      <c r="M64" s="258"/>
      <c r="N64" s="248"/>
      <c r="O64" s="74"/>
      <c r="P64" s="253"/>
    </row>
    <row r="65" spans="1:18" ht="30.75" customHeight="1">
      <c r="A65" s="332" t="s">
        <v>335</v>
      </c>
      <c r="B65" s="333"/>
      <c r="C65" s="333"/>
      <c r="D65" s="333"/>
      <c r="E65" s="333"/>
      <c r="F65" s="333"/>
      <c r="G65" s="333"/>
      <c r="H65" s="333"/>
      <c r="I65" s="333"/>
      <c r="J65" s="333"/>
      <c r="K65" s="333"/>
      <c r="L65" s="333"/>
      <c r="M65" s="333"/>
      <c r="N65" s="247">
        <v>0</v>
      </c>
      <c r="O65" s="74" t="s">
        <v>333</v>
      </c>
      <c r="P65" s="253"/>
    </row>
    <row r="66" spans="1:18" ht="12.75" customHeight="1">
      <c r="A66" s="257"/>
      <c r="B66" s="258"/>
      <c r="C66" s="258"/>
      <c r="D66" s="258"/>
      <c r="E66" s="258"/>
      <c r="F66" s="258"/>
      <c r="G66" s="258"/>
      <c r="H66" s="258"/>
      <c r="I66" s="258"/>
      <c r="J66" s="258"/>
      <c r="K66" s="258"/>
      <c r="L66" s="258"/>
      <c r="M66" s="258"/>
      <c r="N66" s="247"/>
      <c r="O66" s="74"/>
      <c r="P66" s="253"/>
    </row>
    <row r="67" spans="1:18" ht="25.5" customHeight="1">
      <c r="A67" s="332" t="s">
        <v>336</v>
      </c>
      <c r="B67" s="333"/>
      <c r="C67" s="333"/>
      <c r="D67" s="333"/>
      <c r="E67" s="333"/>
      <c r="F67" s="333"/>
      <c r="G67" s="333"/>
      <c r="H67" s="333"/>
      <c r="I67" s="333"/>
      <c r="J67" s="333"/>
      <c r="K67" s="333"/>
      <c r="L67" s="333"/>
      <c r="M67" s="333"/>
      <c r="N67" s="247">
        <v>0</v>
      </c>
      <c r="O67" s="74" t="s">
        <v>333</v>
      </c>
      <c r="P67" s="253"/>
    </row>
    <row r="68" spans="1:18" ht="10.5" customHeight="1">
      <c r="A68" s="257"/>
      <c r="B68" s="258"/>
      <c r="C68" s="258"/>
      <c r="D68" s="258"/>
      <c r="E68" s="258"/>
      <c r="F68" s="258"/>
      <c r="G68" s="258"/>
      <c r="H68" s="258"/>
      <c r="I68" s="258"/>
      <c r="J68" s="258"/>
      <c r="K68" s="258"/>
      <c r="L68" s="258"/>
      <c r="M68" s="258"/>
      <c r="N68" s="247"/>
      <c r="O68" s="74"/>
      <c r="P68" s="253"/>
    </row>
    <row r="69" spans="1:18" ht="28.5" customHeight="1">
      <c r="A69" s="332" t="s">
        <v>337</v>
      </c>
      <c r="B69" s="333"/>
      <c r="C69" s="333"/>
      <c r="D69" s="333"/>
      <c r="E69" s="333"/>
      <c r="F69" s="333"/>
      <c r="G69" s="333"/>
      <c r="H69" s="333"/>
      <c r="I69" s="333"/>
      <c r="J69" s="333"/>
      <c r="K69" s="333"/>
      <c r="L69" s="333"/>
      <c r="M69" s="333"/>
      <c r="N69" s="247">
        <v>0</v>
      </c>
      <c r="O69" s="74" t="s">
        <v>333</v>
      </c>
      <c r="P69" s="253"/>
    </row>
    <row r="70" spans="1:18" ht="11.25" customHeight="1">
      <c r="A70" s="257"/>
      <c r="B70" s="258"/>
      <c r="C70" s="258"/>
      <c r="D70" s="258"/>
      <c r="E70" s="258"/>
      <c r="F70" s="258"/>
      <c r="G70" s="258"/>
      <c r="H70" s="258"/>
      <c r="I70" s="258"/>
      <c r="J70" s="258"/>
      <c r="K70" s="258"/>
      <c r="L70" s="258"/>
      <c r="M70" s="258"/>
      <c r="N70" s="247"/>
      <c r="O70" s="74"/>
      <c r="P70" s="253"/>
    </row>
    <row r="71" spans="1:18" ht="19.5" customHeight="1">
      <c r="A71" s="332" t="s">
        <v>338</v>
      </c>
      <c r="B71" s="333"/>
      <c r="C71" s="333"/>
      <c r="D71" s="333"/>
      <c r="E71" s="333"/>
      <c r="F71" s="333"/>
      <c r="G71" s="333"/>
      <c r="H71" s="333"/>
      <c r="I71" s="333"/>
      <c r="J71" s="333"/>
      <c r="K71" s="333"/>
      <c r="L71" s="333"/>
      <c r="M71" s="333"/>
      <c r="N71" s="251">
        <f>K58</f>
        <v>45017899.75</v>
      </c>
      <c r="O71" s="74" t="s">
        <v>333</v>
      </c>
      <c r="P71" s="253"/>
    </row>
    <row r="72" spans="1:18" ht="10.5" customHeight="1">
      <c r="A72" s="257"/>
      <c r="B72" s="258"/>
      <c r="C72" s="258"/>
      <c r="D72" s="258"/>
      <c r="E72" s="258"/>
      <c r="F72" s="258"/>
      <c r="G72" s="258"/>
      <c r="H72" s="258"/>
      <c r="I72" s="258"/>
      <c r="J72" s="258"/>
      <c r="K72" s="258"/>
      <c r="L72" s="258"/>
      <c r="M72" s="258"/>
      <c r="N72" s="251"/>
      <c r="O72" s="74"/>
      <c r="P72" s="253"/>
    </row>
    <row r="73" spans="1:18" ht="25.5" customHeight="1">
      <c r="A73" s="332" t="s">
        <v>339</v>
      </c>
      <c r="B73" s="333"/>
      <c r="C73" s="333"/>
      <c r="D73" s="333"/>
      <c r="E73" s="333"/>
      <c r="F73" s="333"/>
      <c r="G73" s="333"/>
      <c r="H73" s="333"/>
      <c r="I73" s="333"/>
      <c r="J73" s="333"/>
      <c r="K73" s="333"/>
      <c r="L73" s="333"/>
      <c r="M73" s="333"/>
      <c r="N73" s="251">
        <f>K41+K49</f>
        <v>1021480.61</v>
      </c>
      <c r="O73" s="74" t="s">
        <v>333</v>
      </c>
      <c r="P73" s="253"/>
    </row>
    <row r="74" spans="1:18" ht="9.75" customHeight="1">
      <c r="A74" s="257"/>
      <c r="B74" s="258"/>
      <c r="C74" s="258"/>
      <c r="D74" s="258"/>
      <c r="E74" s="258"/>
      <c r="F74" s="258"/>
      <c r="G74" s="258"/>
      <c r="H74" s="258"/>
      <c r="I74" s="258"/>
      <c r="J74" s="258"/>
      <c r="K74" s="258"/>
      <c r="L74" s="258"/>
      <c r="M74" s="258"/>
      <c r="N74" s="251"/>
      <c r="O74" s="74"/>
      <c r="P74" s="253"/>
    </row>
    <row r="75" spans="1:18" ht="17.25" customHeight="1">
      <c r="A75" s="332" t="s">
        <v>340</v>
      </c>
      <c r="B75" s="333"/>
      <c r="C75" s="333"/>
      <c r="D75" s="333"/>
      <c r="E75" s="333"/>
      <c r="F75" s="333"/>
      <c r="G75" s="333"/>
      <c r="H75" s="333"/>
      <c r="I75" s="333"/>
      <c r="J75" s="333"/>
      <c r="K75" s="333"/>
      <c r="L75" s="333"/>
      <c r="M75" s="333"/>
      <c r="N75" s="251">
        <f>Q58</f>
        <v>11706732</v>
      </c>
      <c r="O75" s="74" t="s">
        <v>333</v>
      </c>
      <c r="P75" s="253"/>
    </row>
    <row r="76" spans="1:18" ht="17.25" customHeight="1">
      <c r="A76" s="259"/>
      <c r="B76" s="260"/>
      <c r="C76" s="260"/>
      <c r="D76" s="260"/>
      <c r="E76" s="260"/>
      <c r="F76" s="260"/>
      <c r="G76" s="260"/>
      <c r="H76" s="260"/>
      <c r="I76" s="260"/>
      <c r="J76" s="260"/>
      <c r="K76" s="260"/>
      <c r="L76" s="260"/>
      <c r="M76" s="260"/>
      <c r="N76" s="261">
        <f>N75/(N71-N73)*100</f>
        <v>26.608374565094206</v>
      </c>
      <c r="O76" s="262" t="s">
        <v>341</v>
      </c>
      <c r="P76" s="253"/>
    </row>
    <row r="77" spans="1:18" ht="33.75" customHeight="1">
      <c r="A77" s="239"/>
      <c r="B77" s="240"/>
      <c r="C77" s="240"/>
      <c r="D77" s="241"/>
      <c r="E77" s="334" t="s">
        <v>428</v>
      </c>
      <c r="F77" s="334"/>
      <c r="G77" s="334"/>
      <c r="H77" s="334"/>
      <c r="I77" s="334"/>
      <c r="J77" s="334"/>
      <c r="K77" s="334"/>
      <c r="L77" s="334"/>
      <c r="M77" s="334"/>
      <c r="N77" s="249"/>
      <c r="O77" s="252"/>
      <c r="P77" s="254"/>
      <c r="Q77" s="250"/>
      <c r="R77" s="250"/>
    </row>
    <row r="78" spans="1:18" ht="17.25" customHeight="1">
      <c r="A78" s="331" t="s">
        <v>5</v>
      </c>
      <c r="B78" s="331" t="s">
        <v>342</v>
      </c>
      <c r="C78" s="331" t="s">
        <v>343</v>
      </c>
      <c r="D78" s="324" t="s">
        <v>8</v>
      </c>
      <c r="E78" s="324"/>
      <c r="F78" s="324"/>
      <c r="G78" s="324"/>
      <c r="H78" s="324"/>
      <c r="I78" s="324"/>
      <c r="J78" s="324"/>
      <c r="K78" s="324"/>
      <c r="L78" s="324"/>
      <c r="M78" s="324"/>
      <c r="N78" s="324" t="s">
        <v>344</v>
      </c>
      <c r="O78" s="324" t="s">
        <v>9</v>
      </c>
      <c r="P78" s="217"/>
    </row>
    <row r="79" spans="1:18" ht="31.5" customHeight="1">
      <c r="A79" s="331"/>
      <c r="B79" s="331"/>
      <c r="C79" s="331"/>
      <c r="D79" s="324" t="s">
        <v>345</v>
      </c>
      <c r="E79" s="324" t="s">
        <v>346</v>
      </c>
      <c r="F79" s="324" t="s">
        <v>347</v>
      </c>
      <c r="G79" s="324"/>
      <c r="H79" s="324" t="s">
        <v>348</v>
      </c>
      <c r="I79" s="324" t="s">
        <v>349</v>
      </c>
      <c r="J79" s="324"/>
      <c r="K79" s="324" t="s">
        <v>350</v>
      </c>
      <c r="L79" s="324" t="s">
        <v>351</v>
      </c>
      <c r="M79" s="324"/>
      <c r="N79" s="324"/>
      <c r="O79" s="324"/>
      <c r="P79" s="217"/>
    </row>
    <row r="80" spans="1:18" ht="72.75" customHeight="1">
      <c r="A80" s="331"/>
      <c r="B80" s="331"/>
      <c r="C80" s="331"/>
      <c r="D80" s="324"/>
      <c r="E80" s="324"/>
      <c r="F80" s="255" t="s">
        <v>19</v>
      </c>
      <c r="G80" s="255" t="s">
        <v>352</v>
      </c>
      <c r="H80" s="324"/>
      <c r="I80" s="255" t="s">
        <v>21</v>
      </c>
      <c r="J80" s="255" t="s">
        <v>352</v>
      </c>
      <c r="K80" s="324"/>
      <c r="L80" s="255" t="s">
        <v>353</v>
      </c>
      <c r="M80" s="255" t="s">
        <v>354</v>
      </c>
      <c r="N80" s="324"/>
      <c r="O80" s="255" t="s">
        <v>355</v>
      </c>
      <c r="P80" s="217"/>
    </row>
    <row r="81" spans="1:19" ht="17.25" customHeight="1">
      <c r="A81" s="256">
        <v>1</v>
      </c>
      <c r="B81" s="256">
        <v>2</v>
      </c>
      <c r="C81" s="256">
        <v>3</v>
      </c>
      <c r="D81" s="255">
        <v>4</v>
      </c>
      <c r="E81" s="255">
        <v>5</v>
      </c>
      <c r="F81" s="255">
        <v>6</v>
      </c>
      <c r="G81" s="255">
        <v>7</v>
      </c>
      <c r="H81" s="255">
        <v>8</v>
      </c>
      <c r="I81" s="255">
        <v>9</v>
      </c>
      <c r="J81" s="255">
        <v>10</v>
      </c>
      <c r="K81" s="255">
        <v>11</v>
      </c>
      <c r="L81" s="255">
        <v>12</v>
      </c>
      <c r="M81" s="255">
        <v>13</v>
      </c>
      <c r="N81" s="255">
        <v>14</v>
      </c>
      <c r="O81" s="255">
        <v>15</v>
      </c>
      <c r="P81" s="217"/>
    </row>
    <row r="82" spans="1:19" ht="17.25" customHeight="1">
      <c r="A82" s="313"/>
      <c r="B82" s="313"/>
      <c r="C82" s="313"/>
      <c r="D82" s="312"/>
      <c r="E82" s="312"/>
      <c r="F82" s="312"/>
      <c r="G82" s="312"/>
      <c r="H82" s="312"/>
      <c r="I82" s="312"/>
      <c r="J82" s="312"/>
      <c r="K82" s="312"/>
      <c r="L82" s="312"/>
      <c r="M82" s="312"/>
      <c r="N82" s="312"/>
      <c r="O82" s="312"/>
      <c r="P82" s="217"/>
    </row>
    <row r="83" spans="1:19" ht="39.75" customHeight="1">
      <c r="A83" s="12">
        <v>9</v>
      </c>
      <c r="B83" s="265" t="s">
        <v>319</v>
      </c>
      <c r="C83" s="265" t="s">
        <v>366</v>
      </c>
      <c r="D83" s="10" t="s">
        <v>427</v>
      </c>
      <c r="E83" s="10" t="s">
        <v>365</v>
      </c>
      <c r="F83" s="229">
        <v>876</v>
      </c>
      <c r="G83" s="301" t="s">
        <v>176</v>
      </c>
      <c r="H83" s="301">
        <v>1</v>
      </c>
      <c r="I83" s="265">
        <v>88401000000</v>
      </c>
      <c r="J83" s="10" t="s">
        <v>118</v>
      </c>
      <c r="K83" s="41">
        <v>5157000</v>
      </c>
      <c r="L83" s="265" t="s">
        <v>377</v>
      </c>
      <c r="M83" s="265" t="s">
        <v>386</v>
      </c>
      <c r="N83" s="288" t="s">
        <v>367</v>
      </c>
      <c r="O83" s="12" t="s">
        <v>40</v>
      </c>
      <c r="P83" s="36"/>
      <c r="Q83" s="2"/>
      <c r="R83" s="2"/>
    </row>
    <row r="84" spans="1:19" ht="63.75" customHeight="1">
      <c r="A84" s="12">
        <v>12</v>
      </c>
      <c r="B84" s="234" t="s">
        <v>319</v>
      </c>
      <c r="C84" s="235" t="s">
        <v>319</v>
      </c>
      <c r="D84" s="302" t="s">
        <v>446</v>
      </c>
      <c r="E84" s="302" t="s">
        <v>447</v>
      </c>
      <c r="F84" s="3">
        <v>796</v>
      </c>
      <c r="G84" s="308" t="s">
        <v>51</v>
      </c>
      <c r="H84" s="282">
        <v>232260</v>
      </c>
      <c r="I84" s="309">
        <v>88401000000</v>
      </c>
      <c r="J84" s="10" t="s">
        <v>118</v>
      </c>
      <c r="K84" s="41">
        <v>6549732</v>
      </c>
      <c r="L84" s="309" t="s">
        <v>363</v>
      </c>
      <c r="M84" s="311" t="s">
        <v>445</v>
      </c>
      <c r="N84" s="309" t="s">
        <v>367</v>
      </c>
      <c r="O84" s="309" t="s">
        <v>40</v>
      </c>
      <c r="P84" s="291"/>
      <c r="Q84" s="314"/>
      <c r="R84" s="291"/>
    </row>
    <row r="85" spans="1:19" ht="57" customHeight="1">
      <c r="A85" s="12"/>
      <c r="B85" s="232" t="s">
        <v>323</v>
      </c>
      <c r="C85" s="233" t="s">
        <v>322</v>
      </c>
      <c r="D85" s="10" t="s">
        <v>321</v>
      </c>
      <c r="E85" s="10" t="s">
        <v>385</v>
      </c>
      <c r="F85" s="229">
        <v>876</v>
      </c>
      <c r="G85" s="300" t="s">
        <v>176</v>
      </c>
      <c r="H85" s="300">
        <v>1</v>
      </c>
      <c r="I85" s="300">
        <v>88401000000</v>
      </c>
      <c r="J85" s="10" t="s">
        <v>118</v>
      </c>
      <c r="K85" s="41">
        <v>0</v>
      </c>
      <c r="L85" s="300" t="s">
        <v>429</v>
      </c>
      <c r="M85" s="300" t="s">
        <v>430</v>
      </c>
      <c r="N85" s="300" t="s">
        <v>39</v>
      </c>
      <c r="O85" s="309" t="s">
        <v>40</v>
      </c>
      <c r="P85" s="36"/>
      <c r="Q85" s="2"/>
      <c r="R85" s="2"/>
      <c r="S85" s="2"/>
    </row>
    <row r="86" spans="1:19" ht="21" hidden="1" customHeight="1">
      <c r="A86" s="319" t="s">
        <v>359</v>
      </c>
      <c r="B86" s="319"/>
      <c r="C86" s="319"/>
      <c r="D86" s="319"/>
      <c r="E86" s="319"/>
      <c r="O86" s="293"/>
      <c r="P86" s="36"/>
      <c r="Q86" s="2"/>
      <c r="R86" s="2"/>
      <c r="S86" s="2"/>
    </row>
    <row r="87" spans="1:19" ht="18.75" hidden="1" customHeight="1">
      <c r="A87" s="319" t="s">
        <v>360</v>
      </c>
      <c r="B87" s="319"/>
      <c r="C87" s="319"/>
      <c r="D87" s="319"/>
      <c r="E87" s="319"/>
      <c r="F87" s="330" t="s">
        <v>361</v>
      </c>
      <c r="G87" s="330"/>
      <c r="O87" s="293"/>
      <c r="P87" s="36"/>
      <c r="Q87" s="2"/>
      <c r="R87" s="2"/>
      <c r="S87" s="2"/>
    </row>
    <row r="88" spans="1:19" ht="59.25" customHeight="1">
      <c r="A88" s="12"/>
      <c r="B88" s="232" t="s">
        <v>323</v>
      </c>
      <c r="C88" s="233" t="s">
        <v>322</v>
      </c>
      <c r="D88" s="10" t="s">
        <v>321</v>
      </c>
      <c r="E88" s="10" t="s">
        <v>385</v>
      </c>
      <c r="F88" s="229">
        <v>876</v>
      </c>
      <c r="G88" s="288" t="s">
        <v>176</v>
      </c>
      <c r="H88" s="288">
        <v>1</v>
      </c>
      <c r="I88" s="288">
        <v>88401000000</v>
      </c>
      <c r="J88" s="10" t="s">
        <v>118</v>
      </c>
      <c r="K88" s="41">
        <v>0</v>
      </c>
      <c r="L88" s="288" t="s">
        <v>430</v>
      </c>
      <c r="M88" s="288" t="s">
        <v>431</v>
      </c>
      <c r="N88" s="288" t="s">
        <v>39</v>
      </c>
      <c r="O88" s="288" t="s">
        <v>40</v>
      </c>
      <c r="P88" s="291"/>
      <c r="Q88" s="292"/>
      <c r="R88" s="291"/>
      <c r="S88" s="2"/>
    </row>
  </sheetData>
  <mergeCells count="52">
    <mergeCell ref="A48:R48"/>
    <mergeCell ref="A52:R52"/>
    <mergeCell ref="B18:B21"/>
    <mergeCell ref="C18:C21"/>
    <mergeCell ref="A63:M63"/>
    <mergeCell ref="I19:J20"/>
    <mergeCell ref="K19:K21"/>
    <mergeCell ref="L20:L21"/>
    <mergeCell ref="F19:G20"/>
    <mergeCell ref="A1:C1"/>
    <mergeCell ref="A12:K12"/>
    <mergeCell ref="A13:M13"/>
    <mergeCell ref="A14:M14"/>
    <mergeCell ref="A16:Q16"/>
    <mergeCell ref="A65:M65"/>
    <mergeCell ref="A23:R23"/>
    <mergeCell ref="N18:N21"/>
    <mergeCell ref="R18:R21"/>
    <mergeCell ref="H19:H21"/>
    <mergeCell ref="M20:M21"/>
    <mergeCell ref="D58:G58"/>
    <mergeCell ref="A40:R40"/>
    <mergeCell ref="P18:Q21"/>
    <mergeCell ref="A18:A21"/>
    <mergeCell ref="D19:D21"/>
    <mergeCell ref="E19:E21"/>
    <mergeCell ref="D18:M18"/>
    <mergeCell ref="O18:O21"/>
    <mergeCell ref="L19:M19"/>
    <mergeCell ref="A61:M61"/>
    <mergeCell ref="A67:M67"/>
    <mergeCell ref="A69:M69"/>
    <mergeCell ref="A71:M71"/>
    <mergeCell ref="A73:M73"/>
    <mergeCell ref="N78:N80"/>
    <mergeCell ref="E77:M77"/>
    <mergeCell ref="D79:D80"/>
    <mergeCell ref="E79:E80"/>
    <mergeCell ref="F79:G79"/>
    <mergeCell ref="H79:H80"/>
    <mergeCell ref="I79:J79"/>
    <mergeCell ref="A75:M75"/>
    <mergeCell ref="O78:O79"/>
    <mergeCell ref="A86:E86"/>
    <mergeCell ref="A87:E87"/>
    <mergeCell ref="F87:G87"/>
    <mergeCell ref="A78:A80"/>
    <mergeCell ref="B78:B80"/>
    <mergeCell ref="C78:C80"/>
    <mergeCell ref="D78:M78"/>
    <mergeCell ref="K79:K80"/>
    <mergeCell ref="L79:M79"/>
  </mergeCells>
  <pageMargins left="0.51181102362204722" right="0.19685039370078741" top="0.23622047244094491" bottom="0.31496062992125984" header="0.31496062992125984" footer="0.31496062992125984"/>
  <pageSetup paperSize="9" scale="47" fitToHeight="3" orientation="landscape" r:id="rId1"/>
  <rowBreaks count="2" manualBreakCount="2">
    <brk id="39" max="17" man="1"/>
    <brk id="5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8" customWidth="1"/>
    <col min="2" max="2" width="24.42578125" style="98" customWidth="1"/>
    <col min="3" max="4" width="18.5703125" style="98" customWidth="1"/>
    <col min="5" max="5" width="35.7109375" style="98" customWidth="1"/>
    <col min="6" max="16384" width="9.140625" style="98"/>
  </cols>
  <sheetData>
    <row r="1" spans="1:6" ht="9.75" customHeight="1" thickBot="1"/>
    <row r="2" spans="1:6" ht="30.75" customHeight="1" thickBot="1">
      <c r="A2" s="350" t="s">
        <v>75</v>
      </c>
      <c r="B2" s="351"/>
      <c r="C2" s="351"/>
      <c r="D2" s="352"/>
    </row>
    <row r="3" spans="1:6" s="100" customFormat="1" ht="18.75">
      <c r="A3" s="99" t="s">
        <v>255</v>
      </c>
      <c r="B3" s="106"/>
      <c r="C3" s="115" t="s">
        <v>269</v>
      </c>
      <c r="D3" s="115">
        <v>2015</v>
      </c>
    </row>
    <row r="4" spans="1:6" s="100" customFormat="1" ht="15.75">
      <c r="A4" s="103" t="s">
        <v>256</v>
      </c>
      <c r="B4" s="107"/>
      <c r="C4" s="108"/>
      <c r="D4" s="108"/>
    </row>
    <row r="5" spans="1:6" s="100" customFormat="1" ht="15.75">
      <c r="A5" s="105" t="s">
        <v>257</v>
      </c>
      <c r="B5" s="109">
        <v>3.31</v>
      </c>
      <c r="C5" s="108"/>
      <c r="D5" s="108"/>
    </row>
    <row r="6" spans="1:6" s="100" customFormat="1" ht="15.75">
      <c r="A6" s="105" t="s">
        <v>258</v>
      </c>
      <c r="B6" s="110">
        <v>1.5</v>
      </c>
      <c r="C6" s="108"/>
      <c r="D6" s="108"/>
    </row>
    <row r="7" spans="1:6" s="100" customFormat="1" ht="15.75">
      <c r="A7" s="105" t="s">
        <v>259</v>
      </c>
      <c r="B7" s="110">
        <v>3</v>
      </c>
      <c r="C7" s="108"/>
      <c r="D7" s="108"/>
    </row>
    <row r="8" spans="1:6" s="101" customFormat="1" ht="15.75">
      <c r="A8" s="105" t="s">
        <v>260</v>
      </c>
      <c r="B8" s="110">
        <v>5</v>
      </c>
      <c r="C8" s="111"/>
      <c r="D8" s="111"/>
    </row>
    <row r="9" spans="1:6" s="102" customFormat="1" ht="30">
      <c r="A9" s="116" t="s">
        <v>270</v>
      </c>
      <c r="B9" s="117"/>
      <c r="C9" s="117">
        <v>14459.652</v>
      </c>
      <c r="D9" s="117">
        <v>14460</v>
      </c>
    </row>
    <row r="10" spans="1:6" s="100" customFormat="1" ht="15.75">
      <c r="A10" s="103" t="s">
        <v>261</v>
      </c>
      <c r="B10" s="112"/>
      <c r="C10" s="108"/>
      <c r="D10" s="108"/>
    </row>
    <row r="11" spans="1:6" s="101" customFormat="1" ht="15.75">
      <c r="A11" s="105" t="s">
        <v>257</v>
      </c>
      <c r="B11" s="109">
        <v>0.82</v>
      </c>
      <c r="C11" s="111"/>
      <c r="D11" s="111"/>
    </row>
    <row r="12" spans="1:6" s="101" customFormat="1" ht="15.75">
      <c r="A12" s="105" t="s">
        <v>262</v>
      </c>
      <c r="B12" s="110">
        <v>2.2000000000000002</v>
      </c>
      <c r="C12" s="111"/>
      <c r="D12" s="111"/>
    </row>
    <row r="13" spans="1:6" s="101" customFormat="1" ht="15.75">
      <c r="A13" s="105" t="s">
        <v>263</v>
      </c>
      <c r="B13" s="110">
        <v>1.5</v>
      </c>
      <c r="C13" s="111"/>
      <c r="D13" s="111"/>
    </row>
    <row r="14" spans="1:6" s="102" customFormat="1" ht="30">
      <c r="A14" s="116" t="s">
        <v>271</v>
      </c>
      <c r="B14" s="117"/>
      <c r="C14" s="117">
        <v>4308</v>
      </c>
      <c r="D14" s="117">
        <v>4538.7060000000001</v>
      </c>
      <c r="E14" s="101"/>
    </row>
    <row r="15" spans="1:6" s="100" customFormat="1" ht="15.75">
      <c r="A15" s="103" t="s">
        <v>264</v>
      </c>
      <c r="B15" s="112"/>
      <c r="C15" s="108"/>
      <c r="D15" s="108"/>
      <c r="F15" s="102"/>
    </row>
    <row r="16" spans="1:6" s="101" customFormat="1" ht="15.75">
      <c r="A16" s="104" t="s">
        <v>265</v>
      </c>
      <c r="B16" s="113"/>
      <c r="C16" s="111"/>
      <c r="D16" s="111"/>
      <c r="F16" s="102"/>
    </row>
    <row r="17" spans="1:6" s="101" customFormat="1" ht="30">
      <c r="A17" s="105" t="s">
        <v>266</v>
      </c>
      <c r="B17" s="114" t="s">
        <v>267</v>
      </c>
      <c r="C17" s="111"/>
      <c r="D17" s="111"/>
      <c r="F17" s="102"/>
    </row>
    <row r="18" spans="1:6" s="102" customFormat="1" ht="30">
      <c r="A18" s="116" t="s">
        <v>273</v>
      </c>
      <c r="B18" s="117"/>
      <c r="C18" s="117">
        <v>2200</v>
      </c>
      <c r="D18" s="117">
        <v>2540.3000000000002</v>
      </c>
    </row>
    <row r="19" spans="1:6" s="100" customFormat="1" ht="15.75">
      <c r="A19" s="103" t="s">
        <v>268</v>
      </c>
      <c r="B19" s="107"/>
      <c r="C19" s="108"/>
      <c r="D19" s="108"/>
    </row>
    <row r="20" spans="1:6" s="101" customFormat="1" ht="15.75">
      <c r="A20" s="104" t="s">
        <v>265</v>
      </c>
      <c r="B20" s="110">
        <v>1</v>
      </c>
      <c r="C20" s="111"/>
      <c r="D20" s="111"/>
    </row>
    <row r="21" spans="1:6" s="102" customFormat="1" ht="30.75" thickBot="1">
      <c r="A21" s="118" t="s">
        <v>272</v>
      </c>
      <c r="B21" s="119"/>
      <c r="C21" s="119"/>
      <c r="D21" s="120"/>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1" t="s">
        <v>274</v>
      </c>
      <c r="B1" s="122"/>
      <c r="C1" s="122"/>
      <c r="D1" s="122"/>
      <c r="E1" s="122"/>
      <c r="F1" s="122"/>
      <c r="G1" s="122"/>
      <c r="H1" s="122"/>
      <c r="I1" s="122"/>
      <c r="J1" s="123"/>
      <c r="K1" s="123"/>
      <c r="L1" s="123"/>
      <c r="M1" s="123"/>
      <c r="N1" s="123"/>
      <c r="O1" s="123"/>
      <c r="P1" s="123"/>
    </row>
    <row r="2" spans="1:18" ht="15.75">
      <c r="A2" s="123"/>
      <c r="B2" s="354" t="s">
        <v>275</v>
      </c>
      <c r="C2" s="354"/>
      <c r="D2" s="354"/>
      <c r="E2" s="354"/>
      <c r="F2" s="354"/>
      <c r="G2" s="354"/>
      <c r="H2" s="354"/>
      <c r="I2" s="354"/>
      <c r="J2" s="354"/>
      <c r="K2" s="354"/>
      <c r="L2" s="354"/>
      <c r="M2" s="354"/>
      <c r="N2" s="354"/>
      <c r="O2" s="354"/>
      <c r="P2" s="354"/>
    </row>
    <row r="3" spans="1:18" ht="16.5" thickBot="1">
      <c r="A3" s="123"/>
      <c r="B3" s="124"/>
      <c r="C3" s="124"/>
      <c r="D3" s="124"/>
      <c r="E3" s="124"/>
      <c r="F3" s="124"/>
      <c r="G3" s="124"/>
      <c r="H3" s="124"/>
      <c r="I3" s="124"/>
      <c r="J3" s="123"/>
      <c r="K3" s="123"/>
      <c r="L3" s="123"/>
      <c r="M3" s="123"/>
      <c r="N3" s="123"/>
      <c r="O3" s="123"/>
      <c r="P3" s="123"/>
    </row>
    <row r="4" spans="1:18" ht="32.25" thickBot="1">
      <c r="A4" s="125" t="s">
        <v>276</v>
      </c>
      <c r="B4" s="355" t="s">
        <v>20</v>
      </c>
      <c r="C4" s="356"/>
      <c r="D4" s="126" t="s">
        <v>277</v>
      </c>
      <c r="E4" s="211" t="s">
        <v>278</v>
      </c>
      <c r="F4" s="357"/>
      <c r="G4" s="357"/>
      <c r="H4" s="357"/>
      <c r="I4" s="357"/>
      <c r="J4" s="357"/>
      <c r="K4" s="357"/>
      <c r="L4" s="357"/>
      <c r="M4" s="357"/>
      <c r="N4" s="357"/>
      <c r="O4" s="357"/>
      <c r="P4" s="357"/>
    </row>
    <row r="5" spans="1:18" ht="16.5" thickBot="1">
      <c r="A5" s="127">
        <v>1</v>
      </c>
      <c r="B5" s="355">
        <v>2</v>
      </c>
      <c r="C5" s="356"/>
      <c r="D5" s="128">
        <v>3</v>
      </c>
      <c r="E5" s="212">
        <v>4</v>
      </c>
      <c r="F5" s="358"/>
      <c r="G5" s="358"/>
      <c r="H5" s="358"/>
      <c r="I5" s="358"/>
      <c r="J5" s="358"/>
      <c r="K5" s="358"/>
      <c r="L5" s="358"/>
      <c r="M5" s="358"/>
      <c r="N5" s="358"/>
      <c r="O5" s="358"/>
      <c r="P5" s="358"/>
    </row>
    <row r="6" spans="1:18" s="129" customFormat="1" ht="15.75" customHeight="1">
      <c r="A6" s="359">
        <v>1</v>
      </c>
      <c r="B6" s="362" t="s">
        <v>279</v>
      </c>
      <c r="C6" s="363"/>
      <c r="D6" s="368">
        <f>P30</f>
        <v>12680180.969999997</v>
      </c>
      <c r="E6" s="371">
        <f>P50</f>
        <v>14535142.91</v>
      </c>
      <c r="F6" s="374"/>
      <c r="G6" s="374"/>
      <c r="H6" s="374"/>
      <c r="I6" s="374"/>
      <c r="J6" s="374"/>
      <c r="K6" s="374"/>
      <c r="L6" s="374"/>
      <c r="M6" s="374"/>
      <c r="N6" s="374"/>
      <c r="O6" s="374"/>
      <c r="P6" s="374"/>
    </row>
    <row r="7" spans="1:18" s="129" customFormat="1" ht="15.75" customHeight="1">
      <c r="A7" s="360"/>
      <c r="B7" s="364"/>
      <c r="C7" s="365"/>
      <c r="D7" s="369"/>
      <c r="E7" s="372"/>
      <c r="F7" s="374"/>
      <c r="G7" s="374"/>
      <c r="H7" s="374"/>
      <c r="I7" s="374"/>
      <c r="J7" s="374"/>
      <c r="K7" s="374"/>
      <c r="L7" s="374"/>
      <c r="M7" s="374"/>
      <c r="N7" s="374"/>
      <c r="O7" s="374"/>
      <c r="P7" s="374"/>
    </row>
    <row r="8" spans="1:18" s="129" customFormat="1" ht="15.75" customHeight="1">
      <c r="A8" s="360"/>
      <c r="B8" s="364"/>
      <c r="C8" s="365"/>
      <c r="D8" s="369"/>
      <c r="E8" s="372"/>
      <c r="F8" s="375"/>
      <c r="G8" s="375"/>
      <c r="H8" s="375"/>
      <c r="I8" s="375"/>
      <c r="J8" s="375"/>
      <c r="K8" s="375"/>
      <c r="L8" s="375"/>
      <c r="M8" s="375"/>
      <c r="N8" s="375"/>
      <c r="O8" s="375"/>
      <c r="P8" s="375"/>
    </row>
    <row r="9" spans="1:18" s="129" customFormat="1" ht="15.75" customHeight="1">
      <c r="A9" s="361"/>
      <c r="B9" s="366"/>
      <c r="C9" s="367"/>
      <c r="D9" s="370"/>
      <c r="E9" s="373"/>
      <c r="F9" s="375"/>
      <c r="G9" s="375"/>
      <c r="H9" s="375"/>
      <c r="I9" s="375"/>
      <c r="J9" s="375"/>
      <c r="K9" s="375"/>
      <c r="L9" s="375"/>
      <c r="M9" s="375"/>
      <c r="N9" s="375"/>
      <c r="O9" s="375"/>
      <c r="P9" s="375"/>
    </row>
    <row r="10" spans="1:18" ht="16.5" thickBot="1">
      <c r="A10" s="213"/>
      <c r="B10" s="376" t="s">
        <v>280</v>
      </c>
      <c r="C10" s="377"/>
      <c r="D10" s="214">
        <f>ROUND(D6,0)</f>
        <v>12680181</v>
      </c>
      <c r="E10" s="215">
        <f>ROUND(E6,0)</f>
        <v>14535143</v>
      </c>
      <c r="F10" s="375"/>
      <c r="G10" s="375"/>
      <c r="H10" s="375"/>
      <c r="I10" s="375"/>
      <c r="J10" s="375"/>
      <c r="K10" s="375"/>
      <c r="L10" s="375"/>
      <c r="M10" s="375"/>
      <c r="N10" s="375"/>
      <c r="O10" s="375"/>
      <c r="P10" s="375"/>
      <c r="Q10" s="216">
        <f>E10-14535000</f>
        <v>143</v>
      </c>
    </row>
    <row r="11" spans="1:18" ht="15.75">
      <c r="A11" s="123"/>
      <c r="B11" s="124"/>
      <c r="C11" s="130"/>
      <c r="D11" s="124"/>
      <c r="E11" s="131"/>
      <c r="F11" s="124"/>
      <c r="G11" s="124"/>
      <c r="H11" s="124"/>
      <c r="I11" s="124"/>
      <c r="J11" s="123"/>
      <c r="K11" s="123"/>
      <c r="L11" s="123"/>
      <c r="M11" s="123"/>
      <c r="N11" s="123"/>
      <c r="O11" s="123"/>
      <c r="P11" s="123"/>
      <c r="Q11">
        <f>Q10/D44</f>
        <v>3.2745591939546599</v>
      </c>
      <c r="R11">
        <f>Q11/12</f>
        <v>0.27287993282955497</v>
      </c>
    </row>
    <row r="12" spans="1:18" ht="16.5" thickBot="1">
      <c r="A12" s="353" t="s">
        <v>281</v>
      </c>
      <c r="B12" s="353"/>
      <c r="C12" s="353"/>
      <c r="D12" s="353"/>
      <c r="E12" s="353"/>
      <c r="F12" s="353"/>
      <c r="G12" s="353"/>
      <c r="H12" s="353"/>
      <c r="I12" s="353"/>
      <c r="J12" s="353"/>
      <c r="K12" s="353"/>
      <c r="L12" s="353"/>
      <c r="M12" s="353"/>
      <c r="N12" s="353"/>
      <c r="O12" s="353"/>
      <c r="P12" s="353"/>
    </row>
    <row r="13" spans="1:18" ht="16.5" thickBot="1">
      <c r="A13" s="132" t="s">
        <v>282</v>
      </c>
      <c r="B13" s="133" t="s">
        <v>20</v>
      </c>
      <c r="C13" s="133" t="s">
        <v>283</v>
      </c>
      <c r="D13" s="134" t="s">
        <v>284</v>
      </c>
      <c r="E13" s="134" t="s">
        <v>285</v>
      </c>
      <c r="F13" s="134" t="s">
        <v>286</v>
      </c>
      <c r="G13" s="134" t="s">
        <v>287</v>
      </c>
      <c r="H13" s="134" t="s">
        <v>288</v>
      </c>
      <c r="I13" s="134" t="s">
        <v>289</v>
      </c>
      <c r="J13" s="134" t="s">
        <v>290</v>
      </c>
      <c r="K13" s="134" t="s">
        <v>291</v>
      </c>
      <c r="L13" s="134" t="s">
        <v>292</v>
      </c>
      <c r="M13" s="134" t="s">
        <v>293</v>
      </c>
      <c r="N13" s="134" t="s">
        <v>294</v>
      </c>
      <c r="O13" s="135" t="s">
        <v>295</v>
      </c>
      <c r="P13" s="136" t="s">
        <v>296</v>
      </c>
    </row>
    <row r="14" spans="1:18" ht="15.75">
      <c r="A14" s="384" t="s">
        <v>297</v>
      </c>
      <c r="B14" s="385"/>
      <c r="C14" s="385"/>
      <c r="D14" s="385"/>
      <c r="E14" s="385"/>
      <c r="F14" s="385"/>
      <c r="G14" s="385"/>
      <c r="H14" s="385"/>
      <c r="I14" s="385"/>
      <c r="J14" s="385"/>
      <c r="K14" s="385"/>
      <c r="L14" s="385"/>
      <c r="M14" s="385"/>
      <c r="N14" s="385"/>
      <c r="O14" s="385"/>
      <c r="P14" s="137"/>
    </row>
    <row r="15" spans="1:18" ht="31.5">
      <c r="A15" s="138">
        <v>1</v>
      </c>
      <c r="B15" s="139" t="s">
        <v>298</v>
      </c>
      <c r="C15" s="140" t="s">
        <v>51</v>
      </c>
      <c r="D15" s="141">
        <v>116000</v>
      </c>
      <c r="E15" s="141">
        <v>116000</v>
      </c>
      <c r="F15" s="141">
        <v>116000</v>
      </c>
      <c r="G15" s="141">
        <v>116000</v>
      </c>
      <c r="H15" s="141">
        <v>116000</v>
      </c>
      <c r="I15" s="141">
        <v>116000</v>
      </c>
      <c r="J15" s="141">
        <v>116000</v>
      </c>
      <c r="K15" s="141">
        <v>116000</v>
      </c>
      <c r="L15" s="141">
        <v>116000</v>
      </c>
      <c r="M15" s="141">
        <v>116000</v>
      </c>
      <c r="N15" s="141">
        <v>116000</v>
      </c>
      <c r="O15" s="141">
        <v>116000</v>
      </c>
      <c r="P15" s="142">
        <f>SUM(D15:O15)</f>
        <v>1392000</v>
      </c>
    </row>
    <row r="16" spans="1:18" ht="31.5">
      <c r="A16" s="138">
        <v>2</v>
      </c>
      <c r="B16" s="139" t="s">
        <v>299</v>
      </c>
      <c r="C16" s="140" t="s">
        <v>51</v>
      </c>
      <c r="D16" s="141">
        <v>38500</v>
      </c>
      <c r="E16" s="141">
        <v>42174</v>
      </c>
      <c r="F16" s="141">
        <v>42174</v>
      </c>
      <c r="G16" s="141">
        <v>42174</v>
      </c>
      <c r="H16" s="141">
        <v>42174</v>
      </c>
      <c r="I16" s="141">
        <v>42174</v>
      </c>
      <c r="J16" s="141">
        <v>42174</v>
      </c>
      <c r="K16" s="141">
        <v>42174</v>
      </c>
      <c r="L16" s="141">
        <v>42174</v>
      </c>
      <c r="M16" s="141">
        <v>42174</v>
      </c>
      <c r="N16" s="141">
        <v>42174</v>
      </c>
      <c r="O16" s="141">
        <v>42174</v>
      </c>
      <c r="P16" s="142">
        <f>SUM(D16:O16)</f>
        <v>502414</v>
      </c>
    </row>
    <row r="17" spans="1:16" ht="31.5">
      <c r="A17" s="138">
        <v>3</v>
      </c>
      <c r="B17" s="139" t="s">
        <v>300</v>
      </c>
      <c r="C17" s="140" t="s">
        <v>51</v>
      </c>
      <c r="D17" s="141">
        <v>145500</v>
      </c>
      <c r="E17" s="141">
        <v>159421</v>
      </c>
      <c r="F17" s="141">
        <v>159421</v>
      </c>
      <c r="G17" s="141">
        <v>159421</v>
      </c>
      <c r="H17" s="141">
        <v>159421</v>
      </c>
      <c r="I17" s="141">
        <v>159421</v>
      </c>
      <c r="J17" s="141">
        <v>159421</v>
      </c>
      <c r="K17" s="141">
        <v>159421</v>
      </c>
      <c r="L17" s="141">
        <v>159421</v>
      </c>
      <c r="M17" s="141">
        <v>159421</v>
      </c>
      <c r="N17" s="141">
        <v>159421</v>
      </c>
      <c r="O17" s="141">
        <v>159421</v>
      </c>
      <c r="P17" s="142">
        <f>SUM(D17:O17)</f>
        <v>1899131</v>
      </c>
    </row>
    <row r="18" spans="1:16" ht="31.5">
      <c r="A18" s="138">
        <v>4</v>
      </c>
      <c r="B18" s="143" t="s">
        <v>301</v>
      </c>
      <c r="C18" s="140" t="s">
        <v>51</v>
      </c>
      <c r="D18" s="141">
        <v>3928</v>
      </c>
      <c r="E18" s="141">
        <v>3928</v>
      </c>
      <c r="F18" s="141">
        <v>3928</v>
      </c>
      <c r="G18" s="141">
        <v>3928</v>
      </c>
      <c r="H18" s="144">
        <v>3929</v>
      </c>
      <c r="I18" s="141">
        <v>3929</v>
      </c>
      <c r="J18" s="141">
        <v>3929</v>
      </c>
      <c r="K18" s="141">
        <v>3929</v>
      </c>
      <c r="L18" s="141">
        <v>3929</v>
      </c>
      <c r="M18" s="141">
        <v>3929</v>
      </c>
      <c r="N18" s="141">
        <v>3929</v>
      </c>
      <c r="O18" s="141">
        <v>3929</v>
      </c>
      <c r="P18" s="142">
        <f>SUM(D18:O18)</f>
        <v>47144</v>
      </c>
    </row>
    <row r="19" spans="1:16" ht="15.75">
      <c r="A19" s="145"/>
      <c r="B19" s="146" t="s">
        <v>296</v>
      </c>
      <c r="C19" s="140" t="s">
        <v>51</v>
      </c>
      <c r="D19" s="147">
        <f>SUM(D15:D18)</f>
        <v>303928</v>
      </c>
      <c r="E19" s="147">
        <f t="shared" ref="E19:O19" si="0">SUM(E15:E18)</f>
        <v>321523</v>
      </c>
      <c r="F19" s="147">
        <f t="shared" si="0"/>
        <v>321523</v>
      </c>
      <c r="G19" s="147">
        <f t="shared" si="0"/>
        <v>321523</v>
      </c>
      <c r="H19" s="147">
        <f t="shared" si="0"/>
        <v>321524</v>
      </c>
      <c r="I19" s="147">
        <f t="shared" si="0"/>
        <v>321524</v>
      </c>
      <c r="J19" s="147">
        <f t="shared" si="0"/>
        <v>321524</v>
      </c>
      <c r="K19" s="147">
        <f t="shared" si="0"/>
        <v>321524</v>
      </c>
      <c r="L19" s="147">
        <f t="shared" si="0"/>
        <v>321524</v>
      </c>
      <c r="M19" s="147">
        <f t="shared" si="0"/>
        <v>321524</v>
      </c>
      <c r="N19" s="147">
        <f t="shared" si="0"/>
        <v>321524</v>
      </c>
      <c r="O19" s="147">
        <f t="shared" si="0"/>
        <v>321524</v>
      </c>
      <c r="P19" s="142">
        <f>SUM(P15:P18)</f>
        <v>3840689</v>
      </c>
    </row>
    <row r="20" spans="1:16" ht="15.75">
      <c r="A20" s="378" t="s">
        <v>302</v>
      </c>
      <c r="B20" s="379"/>
      <c r="C20" s="379"/>
      <c r="D20" s="379"/>
      <c r="E20" s="379"/>
      <c r="F20" s="379"/>
      <c r="G20" s="379"/>
      <c r="H20" s="379"/>
      <c r="I20" s="379"/>
      <c r="J20" s="379"/>
      <c r="K20" s="379"/>
      <c r="L20" s="379"/>
      <c r="M20" s="379"/>
      <c r="N20" s="379"/>
      <c r="O20" s="379"/>
      <c r="P20" s="148"/>
    </row>
    <row r="21" spans="1:16" ht="31.5">
      <c r="A21" s="138">
        <v>1</v>
      </c>
      <c r="B21" s="139" t="s">
        <v>298</v>
      </c>
      <c r="C21" s="149" t="s">
        <v>303</v>
      </c>
      <c r="D21" s="150">
        <v>1.84</v>
      </c>
      <c r="E21" s="150">
        <v>1.84</v>
      </c>
      <c r="F21" s="150">
        <v>1.84</v>
      </c>
      <c r="G21" s="150">
        <v>1.84</v>
      </c>
      <c r="H21" s="150">
        <v>1.84</v>
      </c>
      <c r="I21" s="150">
        <v>1.84</v>
      </c>
      <c r="J21" s="150">
        <v>1.84</v>
      </c>
      <c r="K21" s="150">
        <v>1.84</v>
      </c>
      <c r="L21" s="150">
        <v>1.84</v>
      </c>
      <c r="M21" s="150">
        <v>2.12</v>
      </c>
      <c r="N21" s="150">
        <v>2.12</v>
      </c>
      <c r="O21" s="150">
        <v>2.12</v>
      </c>
      <c r="P21" s="151"/>
    </row>
    <row r="22" spans="1:16" ht="31.5">
      <c r="A22" s="138">
        <v>2</v>
      </c>
      <c r="B22" s="139" t="s">
        <v>299</v>
      </c>
      <c r="C22" s="149" t="s">
        <v>303</v>
      </c>
      <c r="D22" s="150">
        <v>2.2799999999999998</v>
      </c>
      <c r="E22" s="150">
        <v>2.2799999999999998</v>
      </c>
      <c r="F22" s="150">
        <v>2.2799999999999998</v>
      </c>
      <c r="G22" s="150">
        <v>2.2799999999999998</v>
      </c>
      <c r="H22" s="150">
        <v>2.2799999999999998</v>
      </c>
      <c r="I22" s="150">
        <v>2.2799999999999998</v>
      </c>
      <c r="J22" s="150">
        <v>2.2799999999999998</v>
      </c>
      <c r="K22" s="150">
        <v>2.2799999999999998</v>
      </c>
      <c r="L22" s="150">
        <v>2.2799999999999998</v>
      </c>
      <c r="M22" s="150">
        <v>2.62</v>
      </c>
      <c r="N22" s="150">
        <v>2.62</v>
      </c>
      <c r="O22" s="150">
        <v>2.62</v>
      </c>
      <c r="P22" s="151"/>
    </row>
    <row r="23" spans="1:16" ht="31.5">
      <c r="A23" s="138">
        <v>3</v>
      </c>
      <c r="B23" s="139" t="s">
        <v>300</v>
      </c>
      <c r="C23" s="149" t="s">
        <v>303</v>
      </c>
      <c r="D23" s="150">
        <v>3.54</v>
      </c>
      <c r="E23" s="150">
        <v>3.54</v>
      </c>
      <c r="F23" s="150">
        <v>3.54</v>
      </c>
      <c r="G23" s="150">
        <v>3.54</v>
      </c>
      <c r="H23" s="150">
        <v>3.54</v>
      </c>
      <c r="I23" s="150">
        <v>3.54</v>
      </c>
      <c r="J23" s="150">
        <v>3.54</v>
      </c>
      <c r="K23" s="150">
        <v>3.54</v>
      </c>
      <c r="L23" s="150">
        <v>3.54</v>
      </c>
      <c r="M23" s="150">
        <v>4.07</v>
      </c>
      <c r="N23" s="150">
        <v>4.07</v>
      </c>
      <c r="O23" s="150">
        <v>4.07</v>
      </c>
      <c r="P23" s="151"/>
    </row>
    <row r="24" spans="1:16" ht="31.5">
      <c r="A24" s="138">
        <v>4</v>
      </c>
      <c r="B24" s="139" t="s">
        <v>301</v>
      </c>
      <c r="C24" s="149" t="s">
        <v>303</v>
      </c>
      <c r="D24" s="150">
        <v>37.950000000000003</v>
      </c>
      <c r="E24" s="150">
        <v>37.950000000000003</v>
      </c>
      <c r="F24" s="150">
        <v>37.950000000000003</v>
      </c>
      <c r="G24" s="150">
        <v>37.950000000000003</v>
      </c>
      <c r="H24" s="150">
        <v>37.950000000000003</v>
      </c>
      <c r="I24" s="150">
        <v>37.950000000000003</v>
      </c>
      <c r="J24" s="150">
        <v>37.950000000000003</v>
      </c>
      <c r="K24" s="150">
        <v>37.950000000000003</v>
      </c>
      <c r="L24" s="150">
        <v>37.950000000000003</v>
      </c>
      <c r="M24" s="150">
        <v>43.67</v>
      </c>
      <c r="N24" s="150">
        <v>43.67</v>
      </c>
      <c r="O24" s="150">
        <v>43.67</v>
      </c>
      <c r="P24" s="151"/>
    </row>
    <row r="25" spans="1:16" ht="15.75">
      <c r="A25" s="378" t="s">
        <v>304</v>
      </c>
      <c r="B25" s="379"/>
      <c r="C25" s="379"/>
      <c r="D25" s="379"/>
      <c r="E25" s="379"/>
      <c r="F25" s="379"/>
      <c r="G25" s="379"/>
      <c r="H25" s="379"/>
      <c r="I25" s="379"/>
      <c r="J25" s="379"/>
      <c r="K25" s="379"/>
      <c r="L25" s="379"/>
      <c r="M25" s="379"/>
      <c r="N25" s="379"/>
      <c r="O25" s="379"/>
      <c r="P25" s="151"/>
    </row>
    <row r="26" spans="1:16" ht="31.5">
      <c r="A26" s="138">
        <v>1</v>
      </c>
      <c r="B26" s="139" t="s">
        <v>298</v>
      </c>
      <c r="C26" s="149" t="s">
        <v>303</v>
      </c>
      <c r="D26" s="152">
        <f t="shared" ref="D26:O29" si="1">D15*D21</f>
        <v>213440</v>
      </c>
      <c r="E26" s="152">
        <f t="shared" si="1"/>
        <v>213440</v>
      </c>
      <c r="F26" s="152">
        <f t="shared" si="1"/>
        <v>213440</v>
      </c>
      <c r="G26" s="152">
        <f t="shared" si="1"/>
        <v>213440</v>
      </c>
      <c r="H26" s="152">
        <f t="shared" si="1"/>
        <v>213440</v>
      </c>
      <c r="I26" s="152">
        <f t="shared" si="1"/>
        <v>213440</v>
      </c>
      <c r="J26" s="152">
        <f t="shared" si="1"/>
        <v>213440</v>
      </c>
      <c r="K26" s="152">
        <f t="shared" si="1"/>
        <v>213440</v>
      </c>
      <c r="L26" s="152">
        <f t="shared" si="1"/>
        <v>213440</v>
      </c>
      <c r="M26" s="152">
        <f t="shared" si="1"/>
        <v>245920</v>
      </c>
      <c r="N26" s="152">
        <f t="shared" si="1"/>
        <v>245920</v>
      </c>
      <c r="O26" s="153">
        <f t="shared" si="1"/>
        <v>245920</v>
      </c>
      <c r="P26" s="142">
        <f>SUM(D26:O26)</f>
        <v>2658720</v>
      </c>
    </row>
    <row r="27" spans="1:16" ht="31.5">
      <c r="A27" s="138">
        <v>2</v>
      </c>
      <c r="B27" s="139" t="s">
        <v>299</v>
      </c>
      <c r="C27" s="149" t="s">
        <v>303</v>
      </c>
      <c r="D27" s="152">
        <f t="shared" si="1"/>
        <v>87779.999999999985</v>
      </c>
      <c r="E27" s="152">
        <f t="shared" si="1"/>
        <v>96156.719999999987</v>
      </c>
      <c r="F27" s="152">
        <f t="shared" si="1"/>
        <v>96156.719999999987</v>
      </c>
      <c r="G27" s="152">
        <f t="shared" si="1"/>
        <v>96156.719999999987</v>
      </c>
      <c r="H27" s="152">
        <f t="shared" si="1"/>
        <v>96156.719999999987</v>
      </c>
      <c r="I27" s="152">
        <f t="shared" si="1"/>
        <v>96156.719999999987</v>
      </c>
      <c r="J27" s="152">
        <f t="shared" si="1"/>
        <v>96156.719999999987</v>
      </c>
      <c r="K27" s="152">
        <f t="shared" si="1"/>
        <v>96156.719999999987</v>
      </c>
      <c r="L27" s="152">
        <f t="shared" si="1"/>
        <v>96156.719999999987</v>
      </c>
      <c r="M27" s="152">
        <f t="shared" si="1"/>
        <v>110495.88</v>
      </c>
      <c r="N27" s="152">
        <f t="shared" si="1"/>
        <v>110495.88</v>
      </c>
      <c r="O27" s="153">
        <f t="shared" si="1"/>
        <v>110495.88</v>
      </c>
      <c r="P27" s="142">
        <f>SUM(D27:O27)</f>
        <v>1188521.3999999999</v>
      </c>
    </row>
    <row r="28" spans="1:16" ht="31.5">
      <c r="A28" s="138">
        <v>3</v>
      </c>
      <c r="B28" s="139" t="s">
        <v>300</v>
      </c>
      <c r="C28" s="149" t="s">
        <v>303</v>
      </c>
      <c r="D28" s="152">
        <f t="shared" si="1"/>
        <v>515070</v>
      </c>
      <c r="E28" s="152">
        <f t="shared" si="1"/>
        <v>564350.34</v>
      </c>
      <c r="F28" s="152">
        <f t="shared" si="1"/>
        <v>564350.34</v>
      </c>
      <c r="G28" s="152">
        <f t="shared" si="1"/>
        <v>564350.34</v>
      </c>
      <c r="H28" s="152">
        <f t="shared" si="1"/>
        <v>564350.34</v>
      </c>
      <c r="I28" s="152">
        <f t="shared" si="1"/>
        <v>564350.34</v>
      </c>
      <c r="J28" s="152">
        <f t="shared" si="1"/>
        <v>564350.34</v>
      </c>
      <c r="K28" s="152">
        <f t="shared" si="1"/>
        <v>564350.34</v>
      </c>
      <c r="L28" s="152">
        <f t="shared" si="1"/>
        <v>564350.34</v>
      </c>
      <c r="M28" s="152">
        <f t="shared" si="1"/>
        <v>648843.47000000009</v>
      </c>
      <c r="N28" s="152">
        <f t="shared" si="1"/>
        <v>648843.47000000009</v>
      </c>
      <c r="O28" s="153">
        <f t="shared" si="1"/>
        <v>648843.47000000009</v>
      </c>
      <c r="P28" s="142">
        <f>SUM(D28:O28)</f>
        <v>6976403.129999998</v>
      </c>
    </row>
    <row r="29" spans="1:16" ht="32.25" thickBot="1">
      <c r="A29" s="138">
        <v>4</v>
      </c>
      <c r="B29" s="154" t="s">
        <v>301</v>
      </c>
      <c r="C29" s="155" t="s">
        <v>303</v>
      </c>
      <c r="D29" s="156">
        <f t="shared" si="1"/>
        <v>149067.6</v>
      </c>
      <c r="E29" s="156">
        <f t="shared" si="1"/>
        <v>149067.6</v>
      </c>
      <c r="F29" s="156">
        <f t="shared" si="1"/>
        <v>149067.6</v>
      </c>
      <c r="G29" s="156">
        <f t="shared" si="1"/>
        <v>149067.6</v>
      </c>
      <c r="H29" s="156">
        <f t="shared" si="1"/>
        <v>149105.55000000002</v>
      </c>
      <c r="I29" s="156">
        <f t="shared" si="1"/>
        <v>149105.55000000002</v>
      </c>
      <c r="J29" s="156">
        <f t="shared" si="1"/>
        <v>149105.55000000002</v>
      </c>
      <c r="K29" s="156">
        <f t="shared" si="1"/>
        <v>149105.55000000002</v>
      </c>
      <c r="L29" s="156">
        <f t="shared" si="1"/>
        <v>149105.55000000002</v>
      </c>
      <c r="M29" s="156">
        <f t="shared" si="1"/>
        <v>171579.43</v>
      </c>
      <c r="N29" s="156">
        <f t="shared" si="1"/>
        <v>171579.43</v>
      </c>
      <c r="O29" s="157">
        <f t="shared" si="1"/>
        <v>171579.43</v>
      </c>
      <c r="P29" s="158">
        <f>SUM(D29:O29)</f>
        <v>1856536.44</v>
      </c>
    </row>
    <row r="30" spans="1:16" ht="16.5" thickBot="1">
      <c r="A30" s="159"/>
      <c r="B30" s="160" t="s">
        <v>296</v>
      </c>
      <c r="C30" s="161" t="s">
        <v>303</v>
      </c>
      <c r="D30" s="162">
        <f t="shared" ref="D30:P30" si="2">SUM(D26:D29)</f>
        <v>965357.6</v>
      </c>
      <c r="E30" s="162">
        <f t="shared" si="2"/>
        <v>1023014.6599999999</v>
      </c>
      <c r="F30" s="162">
        <f t="shared" si="2"/>
        <v>1023014.6599999999</v>
      </c>
      <c r="G30" s="162">
        <f t="shared" si="2"/>
        <v>1023014.6599999999</v>
      </c>
      <c r="H30" s="162">
        <f t="shared" si="2"/>
        <v>1023052.61</v>
      </c>
      <c r="I30" s="162">
        <f t="shared" si="2"/>
        <v>1023052.61</v>
      </c>
      <c r="J30" s="162">
        <f t="shared" si="2"/>
        <v>1023052.61</v>
      </c>
      <c r="K30" s="162">
        <f t="shared" si="2"/>
        <v>1023052.61</v>
      </c>
      <c r="L30" s="162">
        <f t="shared" si="2"/>
        <v>1023052.61</v>
      </c>
      <c r="M30" s="162">
        <f t="shared" si="2"/>
        <v>1176838.78</v>
      </c>
      <c r="N30" s="162">
        <f t="shared" si="2"/>
        <v>1176838.78</v>
      </c>
      <c r="O30" s="163">
        <f t="shared" si="2"/>
        <v>1176838.78</v>
      </c>
      <c r="P30" s="164">
        <f t="shared" si="2"/>
        <v>12680180.969999997</v>
      </c>
    </row>
    <row r="31" spans="1:16" ht="15.75">
      <c r="A31" s="123"/>
      <c r="B31" s="124"/>
      <c r="C31" s="130"/>
      <c r="D31" s="124"/>
      <c r="E31" s="131"/>
      <c r="F31" s="124"/>
      <c r="G31" s="124"/>
      <c r="H31" s="124"/>
      <c r="I31" s="124"/>
      <c r="J31" s="123"/>
      <c r="K31" s="123"/>
      <c r="L31" s="123"/>
      <c r="M31" s="123"/>
      <c r="N31" s="123"/>
      <c r="O31" s="123"/>
      <c r="P31" s="123"/>
    </row>
    <row r="32" spans="1:16" ht="16.5" thickBot="1">
      <c r="A32" s="353" t="s">
        <v>305</v>
      </c>
      <c r="B32" s="353"/>
      <c r="C32" s="353"/>
      <c r="D32" s="353"/>
      <c r="E32" s="353"/>
      <c r="F32" s="353"/>
      <c r="G32" s="353"/>
      <c r="H32" s="353"/>
      <c r="I32" s="353"/>
      <c r="J32" s="353"/>
      <c r="K32" s="353"/>
      <c r="L32" s="353"/>
      <c r="M32" s="353"/>
      <c r="N32" s="353"/>
      <c r="O32" s="353"/>
      <c r="P32" s="353"/>
    </row>
    <row r="33" spans="1:16" ht="16.5" thickBot="1">
      <c r="A33" s="132" t="s">
        <v>282</v>
      </c>
      <c r="B33" s="133" t="s">
        <v>20</v>
      </c>
      <c r="C33" s="133" t="s">
        <v>283</v>
      </c>
      <c r="D33" s="134" t="s">
        <v>284</v>
      </c>
      <c r="E33" s="134" t="s">
        <v>285</v>
      </c>
      <c r="F33" s="134" t="s">
        <v>286</v>
      </c>
      <c r="G33" s="134" t="s">
        <v>287</v>
      </c>
      <c r="H33" s="134" t="s">
        <v>288</v>
      </c>
      <c r="I33" s="134" t="s">
        <v>289</v>
      </c>
      <c r="J33" s="134" t="s">
        <v>290</v>
      </c>
      <c r="K33" s="134" t="s">
        <v>291</v>
      </c>
      <c r="L33" s="134" t="s">
        <v>292</v>
      </c>
      <c r="M33" s="134" t="s">
        <v>293</v>
      </c>
      <c r="N33" s="134" t="s">
        <v>294</v>
      </c>
      <c r="O33" s="135" t="s">
        <v>295</v>
      </c>
      <c r="P33" s="136" t="s">
        <v>296</v>
      </c>
    </row>
    <row r="34" spans="1:16" ht="15.75">
      <c r="A34" s="384" t="s">
        <v>306</v>
      </c>
      <c r="B34" s="385"/>
      <c r="C34" s="385"/>
      <c r="D34" s="385"/>
      <c r="E34" s="385"/>
      <c r="F34" s="385"/>
      <c r="G34" s="385"/>
      <c r="H34" s="385"/>
      <c r="I34" s="385"/>
      <c r="J34" s="385"/>
      <c r="K34" s="385"/>
      <c r="L34" s="385"/>
      <c r="M34" s="385"/>
      <c r="N34" s="385"/>
      <c r="O34" s="385"/>
      <c r="P34" s="137"/>
    </row>
    <row r="35" spans="1:16" ht="31.5">
      <c r="A35" s="138">
        <v>1</v>
      </c>
      <c r="B35" s="139" t="s">
        <v>298</v>
      </c>
      <c r="C35" s="140" t="s">
        <v>51</v>
      </c>
      <c r="D35" s="141">
        <v>127108</v>
      </c>
      <c r="E35" s="141">
        <v>127108</v>
      </c>
      <c r="F35" s="141">
        <v>127108</v>
      </c>
      <c r="G35" s="141">
        <v>127108</v>
      </c>
      <c r="H35" s="141">
        <v>127108</v>
      </c>
      <c r="I35" s="141">
        <v>127108</v>
      </c>
      <c r="J35" s="141">
        <v>127108</v>
      </c>
      <c r="K35" s="141">
        <v>127108</v>
      </c>
      <c r="L35" s="141">
        <v>127108</v>
      </c>
      <c r="M35" s="141">
        <v>127108</v>
      </c>
      <c r="N35" s="141">
        <v>127108</v>
      </c>
      <c r="O35" s="141">
        <v>127108</v>
      </c>
      <c r="P35" s="142">
        <f>SUM(D35:O35)</f>
        <v>1525296</v>
      </c>
    </row>
    <row r="36" spans="1:16" ht="31.5">
      <c r="A36" s="138">
        <v>2</v>
      </c>
      <c r="B36" s="139" t="s">
        <v>299</v>
      </c>
      <c r="C36" s="140" t="s">
        <v>51</v>
      </c>
      <c r="D36" s="141">
        <v>42174</v>
      </c>
      <c r="E36" s="141">
        <v>42174</v>
      </c>
      <c r="F36" s="141">
        <v>42174</v>
      </c>
      <c r="G36" s="141">
        <v>42174</v>
      </c>
      <c r="H36" s="141">
        <v>42174</v>
      </c>
      <c r="I36" s="141">
        <v>42174</v>
      </c>
      <c r="J36" s="141">
        <v>42174</v>
      </c>
      <c r="K36" s="141">
        <v>42174</v>
      </c>
      <c r="L36" s="141">
        <v>42174</v>
      </c>
      <c r="M36" s="141">
        <v>42174</v>
      </c>
      <c r="N36" s="141">
        <v>42174</v>
      </c>
      <c r="O36" s="141">
        <v>42174</v>
      </c>
      <c r="P36" s="142">
        <f>SUM(D36:O36)</f>
        <v>506088</v>
      </c>
    </row>
    <row r="37" spans="1:16" ht="31.5">
      <c r="A37" s="138">
        <v>3</v>
      </c>
      <c r="B37" s="139" t="s">
        <v>300</v>
      </c>
      <c r="C37" s="140" t="s">
        <v>51</v>
      </c>
      <c r="D37" s="141">
        <v>159421</v>
      </c>
      <c r="E37" s="141">
        <v>159421</v>
      </c>
      <c r="F37" s="141">
        <v>159421</v>
      </c>
      <c r="G37" s="141">
        <v>159421</v>
      </c>
      <c r="H37" s="141">
        <v>159421</v>
      </c>
      <c r="I37" s="141">
        <v>159421</v>
      </c>
      <c r="J37" s="141">
        <v>159421</v>
      </c>
      <c r="K37" s="141">
        <v>159421</v>
      </c>
      <c r="L37" s="141">
        <v>159421</v>
      </c>
      <c r="M37" s="141">
        <v>159421</v>
      </c>
      <c r="N37" s="141">
        <v>159421</v>
      </c>
      <c r="O37" s="141">
        <v>159422</v>
      </c>
      <c r="P37" s="142">
        <f>SUM(D37:O37)</f>
        <v>1913053</v>
      </c>
    </row>
    <row r="38" spans="1:16" ht="31.5">
      <c r="A38" s="138">
        <v>4</v>
      </c>
      <c r="B38" s="139" t="s">
        <v>301</v>
      </c>
      <c r="C38" s="140" t="s">
        <v>51</v>
      </c>
      <c r="D38" s="141">
        <f>5479-1301</f>
        <v>4178</v>
      </c>
      <c r="E38" s="141">
        <f t="shared" ref="E38:O38" si="3">5479-1301</f>
        <v>4178</v>
      </c>
      <c r="F38" s="141">
        <f t="shared" si="3"/>
        <v>4178</v>
      </c>
      <c r="G38" s="141">
        <f t="shared" si="3"/>
        <v>4178</v>
      </c>
      <c r="H38" s="141">
        <f t="shared" si="3"/>
        <v>4178</v>
      </c>
      <c r="I38" s="141">
        <f t="shared" si="3"/>
        <v>4178</v>
      </c>
      <c r="J38" s="141">
        <f t="shared" si="3"/>
        <v>4178</v>
      </c>
      <c r="K38" s="141">
        <f t="shared" si="3"/>
        <v>4178</v>
      </c>
      <c r="L38" s="141">
        <f t="shared" si="3"/>
        <v>4178</v>
      </c>
      <c r="M38" s="141">
        <f t="shared" si="3"/>
        <v>4178</v>
      </c>
      <c r="N38" s="141">
        <f t="shared" si="3"/>
        <v>4178</v>
      </c>
      <c r="O38" s="141">
        <f t="shared" si="3"/>
        <v>4178</v>
      </c>
      <c r="P38" s="142">
        <f>SUM(D38:O38)</f>
        <v>50136</v>
      </c>
    </row>
    <row r="39" spans="1:16" ht="15.75">
      <c r="A39" s="145"/>
      <c r="B39" s="146" t="s">
        <v>296</v>
      </c>
      <c r="C39" s="140" t="s">
        <v>51</v>
      </c>
      <c r="D39" s="165">
        <f>SUM(D35:D38)</f>
        <v>332881</v>
      </c>
      <c r="E39" s="165">
        <f t="shared" ref="E39:O39" si="4">SUM(E35:E38)</f>
        <v>332881</v>
      </c>
      <c r="F39" s="165">
        <f t="shared" si="4"/>
        <v>332881</v>
      </c>
      <c r="G39" s="165">
        <f t="shared" si="4"/>
        <v>332881</v>
      </c>
      <c r="H39" s="165">
        <f t="shared" si="4"/>
        <v>332881</v>
      </c>
      <c r="I39" s="165">
        <f t="shared" si="4"/>
        <v>332881</v>
      </c>
      <c r="J39" s="165">
        <f t="shared" si="4"/>
        <v>332881</v>
      </c>
      <c r="K39" s="165">
        <f t="shared" si="4"/>
        <v>332881</v>
      </c>
      <c r="L39" s="165">
        <f t="shared" si="4"/>
        <v>332881</v>
      </c>
      <c r="M39" s="165">
        <f t="shared" si="4"/>
        <v>332881</v>
      </c>
      <c r="N39" s="165">
        <f t="shared" si="4"/>
        <v>332881</v>
      </c>
      <c r="O39" s="165">
        <f t="shared" si="4"/>
        <v>332882</v>
      </c>
      <c r="P39" s="142">
        <f>SUM(P35:P38)</f>
        <v>3994573</v>
      </c>
    </row>
    <row r="40" spans="1:16" ht="15.75">
      <c r="A40" s="378" t="s">
        <v>302</v>
      </c>
      <c r="B40" s="379"/>
      <c r="C40" s="379"/>
      <c r="D40" s="379"/>
      <c r="E40" s="379"/>
      <c r="F40" s="379"/>
      <c r="G40" s="379"/>
      <c r="H40" s="379"/>
      <c r="I40" s="379"/>
      <c r="J40" s="379"/>
      <c r="K40" s="379"/>
      <c r="L40" s="379"/>
      <c r="M40" s="379"/>
      <c r="N40" s="379"/>
      <c r="O40" s="379"/>
      <c r="P40" s="148"/>
    </row>
    <row r="41" spans="1:16" ht="31.5">
      <c r="A41" s="138">
        <v>1</v>
      </c>
      <c r="B41" s="139" t="s">
        <v>298</v>
      </c>
      <c r="C41" s="149" t="s">
        <v>303</v>
      </c>
      <c r="D41" s="150">
        <v>2.12</v>
      </c>
      <c r="E41" s="150">
        <v>2.12</v>
      </c>
      <c r="F41" s="150">
        <v>2.12</v>
      </c>
      <c r="G41" s="150">
        <v>2.12</v>
      </c>
      <c r="H41" s="150">
        <v>2.12</v>
      </c>
      <c r="I41" s="150">
        <v>2.12</v>
      </c>
      <c r="J41" s="150">
        <v>2.12</v>
      </c>
      <c r="K41" s="150">
        <v>2.12</v>
      </c>
      <c r="L41" s="150">
        <v>2.12</v>
      </c>
      <c r="M41" s="150">
        <v>2.12</v>
      </c>
      <c r="N41" s="150">
        <v>2.12</v>
      </c>
      <c r="O41" s="150">
        <v>2.12</v>
      </c>
      <c r="P41" s="151"/>
    </row>
    <row r="42" spans="1:16" ht="31.5">
      <c r="A42" s="138">
        <v>2</v>
      </c>
      <c r="B42" s="139" t="s">
        <v>299</v>
      </c>
      <c r="C42" s="149" t="s">
        <v>303</v>
      </c>
      <c r="D42" s="150">
        <v>2.62</v>
      </c>
      <c r="E42" s="150">
        <v>2.62</v>
      </c>
      <c r="F42" s="150">
        <v>2.62</v>
      </c>
      <c r="G42" s="150">
        <v>2.62</v>
      </c>
      <c r="H42" s="150">
        <v>2.62</v>
      </c>
      <c r="I42" s="150">
        <v>2.62</v>
      </c>
      <c r="J42" s="150">
        <v>2.62</v>
      </c>
      <c r="K42" s="150">
        <v>2.62</v>
      </c>
      <c r="L42" s="150">
        <v>2.62</v>
      </c>
      <c r="M42" s="150">
        <v>2.62</v>
      </c>
      <c r="N42" s="150">
        <v>2.62</v>
      </c>
      <c r="O42" s="150">
        <v>2.62</v>
      </c>
      <c r="P42" s="151"/>
    </row>
    <row r="43" spans="1:16" ht="31.5">
      <c r="A43" s="138">
        <v>3</v>
      </c>
      <c r="B43" s="139" t="s">
        <v>300</v>
      </c>
      <c r="C43" s="149" t="s">
        <v>303</v>
      </c>
      <c r="D43" s="150">
        <v>4.07</v>
      </c>
      <c r="E43" s="150">
        <v>4.07</v>
      </c>
      <c r="F43" s="150">
        <v>4.07</v>
      </c>
      <c r="G43" s="150">
        <v>4.07</v>
      </c>
      <c r="H43" s="150">
        <v>4.07</v>
      </c>
      <c r="I43" s="150">
        <v>4.07</v>
      </c>
      <c r="J43" s="150">
        <v>4.07</v>
      </c>
      <c r="K43" s="150">
        <v>4.07</v>
      </c>
      <c r="L43" s="150">
        <v>4.07</v>
      </c>
      <c r="M43" s="150">
        <v>4.07</v>
      </c>
      <c r="N43" s="150">
        <v>4.07</v>
      </c>
      <c r="O43" s="150">
        <v>4.07</v>
      </c>
      <c r="P43" s="151"/>
    </row>
    <row r="44" spans="1:16" ht="31.5">
      <c r="A44" s="138">
        <v>4</v>
      </c>
      <c r="B44" s="139" t="s">
        <v>301</v>
      </c>
      <c r="C44" s="149" t="s">
        <v>303</v>
      </c>
      <c r="D44" s="150">
        <v>43.67</v>
      </c>
      <c r="E44" s="150">
        <v>43.67</v>
      </c>
      <c r="F44" s="150">
        <v>43.67</v>
      </c>
      <c r="G44" s="150">
        <v>43.67</v>
      </c>
      <c r="H44" s="150">
        <v>43.67</v>
      </c>
      <c r="I44" s="150">
        <v>43.67</v>
      </c>
      <c r="J44" s="150">
        <v>43.67</v>
      </c>
      <c r="K44" s="150">
        <v>43.67</v>
      </c>
      <c r="L44" s="150">
        <v>43.67</v>
      </c>
      <c r="M44" s="150">
        <v>43.67</v>
      </c>
      <c r="N44" s="150">
        <v>43.67</v>
      </c>
      <c r="O44" s="150">
        <v>43.67</v>
      </c>
      <c r="P44" s="151"/>
    </row>
    <row r="45" spans="1:16" ht="15.75">
      <c r="A45" s="378" t="s">
        <v>304</v>
      </c>
      <c r="B45" s="379"/>
      <c r="C45" s="379"/>
      <c r="D45" s="379"/>
      <c r="E45" s="379"/>
      <c r="F45" s="379"/>
      <c r="G45" s="379"/>
      <c r="H45" s="379"/>
      <c r="I45" s="379"/>
      <c r="J45" s="379"/>
      <c r="K45" s="379"/>
      <c r="L45" s="379"/>
      <c r="M45" s="379"/>
      <c r="N45" s="379"/>
      <c r="O45" s="379"/>
      <c r="P45" s="151"/>
    </row>
    <row r="46" spans="1:16" ht="31.5">
      <c r="A46" s="138">
        <v>1</v>
      </c>
      <c r="B46" s="139" t="s">
        <v>298</v>
      </c>
      <c r="C46" s="149" t="s">
        <v>303</v>
      </c>
      <c r="D46" s="166">
        <f>D35*D41</f>
        <v>269468.96000000002</v>
      </c>
      <c r="E46" s="166">
        <f t="shared" ref="E46:N46" si="5">E35*E41</f>
        <v>269468.96000000002</v>
      </c>
      <c r="F46" s="166">
        <f t="shared" si="5"/>
        <v>269468.96000000002</v>
      </c>
      <c r="G46" s="166">
        <f t="shared" si="5"/>
        <v>269468.96000000002</v>
      </c>
      <c r="H46" s="166">
        <f t="shared" si="5"/>
        <v>269468.96000000002</v>
      </c>
      <c r="I46" s="166">
        <f t="shared" si="5"/>
        <v>269468.96000000002</v>
      </c>
      <c r="J46" s="166">
        <f t="shared" si="5"/>
        <v>269468.96000000002</v>
      </c>
      <c r="K46" s="166">
        <f t="shared" si="5"/>
        <v>269468.96000000002</v>
      </c>
      <c r="L46" s="166">
        <f t="shared" si="5"/>
        <v>269468.96000000002</v>
      </c>
      <c r="M46" s="166">
        <f t="shared" si="5"/>
        <v>269468.96000000002</v>
      </c>
      <c r="N46" s="166">
        <f t="shared" si="5"/>
        <v>269468.96000000002</v>
      </c>
      <c r="O46" s="167">
        <f>O35*O41</f>
        <v>269468.96000000002</v>
      </c>
      <c r="P46" s="142">
        <f>SUM(D46:O46)</f>
        <v>3233627.52</v>
      </c>
    </row>
    <row r="47" spans="1:16" ht="31.5">
      <c r="A47" s="138">
        <v>2</v>
      </c>
      <c r="B47" s="139" t="s">
        <v>299</v>
      </c>
      <c r="C47" s="149" t="s">
        <v>303</v>
      </c>
      <c r="D47" s="166">
        <f t="shared" ref="D47:O49" si="6">D36*D42</f>
        <v>110495.88</v>
      </c>
      <c r="E47" s="166">
        <f t="shared" si="6"/>
        <v>110495.88</v>
      </c>
      <c r="F47" s="166">
        <f t="shared" si="6"/>
        <v>110495.88</v>
      </c>
      <c r="G47" s="166">
        <f t="shared" si="6"/>
        <v>110495.88</v>
      </c>
      <c r="H47" s="166">
        <f t="shared" si="6"/>
        <v>110495.88</v>
      </c>
      <c r="I47" s="166">
        <f t="shared" si="6"/>
        <v>110495.88</v>
      </c>
      <c r="J47" s="166">
        <f t="shared" si="6"/>
        <v>110495.88</v>
      </c>
      <c r="K47" s="166">
        <f t="shared" si="6"/>
        <v>110495.88</v>
      </c>
      <c r="L47" s="166">
        <f t="shared" si="6"/>
        <v>110495.88</v>
      </c>
      <c r="M47" s="166">
        <f t="shared" si="6"/>
        <v>110495.88</v>
      </c>
      <c r="N47" s="166">
        <f t="shared" si="6"/>
        <v>110495.88</v>
      </c>
      <c r="O47" s="167">
        <f t="shared" si="6"/>
        <v>110495.88</v>
      </c>
      <c r="P47" s="142">
        <f>SUM(D47:O47)</f>
        <v>1325950.56</v>
      </c>
    </row>
    <row r="48" spans="1:16" ht="31.5">
      <c r="A48" s="138">
        <v>3</v>
      </c>
      <c r="B48" s="139" t="s">
        <v>300</v>
      </c>
      <c r="C48" s="149" t="s">
        <v>303</v>
      </c>
      <c r="D48" s="166">
        <f t="shared" si="6"/>
        <v>648843.47000000009</v>
      </c>
      <c r="E48" s="166">
        <f t="shared" si="6"/>
        <v>648843.47000000009</v>
      </c>
      <c r="F48" s="166">
        <f t="shared" si="6"/>
        <v>648843.47000000009</v>
      </c>
      <c r="G48" s="166">
        <f t="shared" si="6"/>
        <v>648843.47000000009</v>
      </c>
      <c r="H48" s="166">
        <f t="shared" si="6"/>
        <v>648843.47000000009</v>
      </c>
      <c r="I48" s="166">
        <f t="shared" si="6"/>
        <v>648843.47000000009</v>
      </c>
      <c r="J48" s="166">
        <f t="shared" si="6"/>
        <v>648843.47000000009</v>
      </c>
      <c r="K48" s="166">
        <f t="shared" si="6"/>
        <v>648843.47000000009</v>
      </c>
      <c r="L48" s="166">
        <f t="shared" si="6"/>
        <v>648843.47000000009</v>
      </c>
      <c r="M48" s="166">
        <f t="shared" si="6"/>
        <v>648843.47000000009</v>
      </c>
      <c r="N48" s="166">
        <f t="shared" si="6"/>
        <v>648843.47000000009</v>
      </c>
      <c r="O48" s="167">
        <f t="shared" si="6"/>
        <v>648847.54</v>
      </c>
      <c r="P48" s="142">
        <f>SUM(D48:O48)</f>
        <v>7786125.71</v>
      </c>
    </row>
    <row r="49" spans="1:16" ht="32.25" thickBot="1">
      <c r="A49" s="138">
        <v>4</v>
      </c>
      <c r="B49" s="154" t="s">
        <v>301</v>
      </c>
      <c r="C49" s="155" t="s">
        <v>303</v>
      </c>
      <c r="D49" s="168">
        <f t="shared" si="6"/>
        <v>182453.26</v>
      </c>
      <c r="E49" s="168">
        <f t="shared" si="6"/>
        <v>182453.26</v>
      </c>
      <c r="F49" s="168">
        <f t="shared" si="6"/>
        <v>182453.26</v>
      </c>
      <c r="G49" s="168">
        <f t="shared" si="6"/>
        <v>182453.26</v>
      </c>
      <c r="H49" s="168">
        <f t="shared" si="6"/>
        <v>182453.26</v>
      </c>
      <c r="I49" s="168">
        <f t="shared" si="6"/>
        <v>182453.26</v>
      </c>
      <c r="J49" s="168">
        <f t="shared" si="6"/>
        <v>182453.26</v>
      </c>
      <c r="K49" s="168">
        <f t="shared" si="6"/>
        <v>182453.26</v>
      </c>
      <c r="L49" s="168">
        <f t="shared" si="6"/>
        <v>182453.26</v>
      </c>
      <c r="M49" s="168">
        <f t="shared" si="6"/>
        <v>182453.26</v>
      </c>
      <c r="N49" s="168">
        <f t="shared" si="6"/>
        <v>182453.26</v>
      </c>
      <c r="O49" s="169">
        <f>O38*O44</f>
        <v>182453.26</v>
      </c>
      <c r="P49" s="158">
        <f>SUM(D49:O49)</f>
        <v>2189439.12</v>
      </c>
    </row>
    <row r="50" spans="1:16" ht="16.5" thickBot="1">
      <c r="A50" s="159"/>
      <c r="B50" s="160" t="s">
        <v>296</v>
      </c>
      <c r="C50" s="161" t="s">
        <v>303</v>
      </c>
      <c r="D50" s="162">
        <f t="shared" ref="D50:P50" si="7">SUM(D46:D49)</f>
        <v>1211261.57</v>
      </c>
      <c r="E50" s="162">
        <f t="shared" si="7"/>
        <v>1211261.57</v>
      </c>
      <c r="F50" s="162">
        <f t="shared" si="7"/>
        <v>1211261.57</v>
      </c>
      <c r="G50" s="162">
        <f t="shared" si="7"/>
        <v>1211261.57</v>
      </c>
      <c r="H50" s="162">
        <f t="shared" si="7"/>
        <v>1211261.57</v>
      </c>
      <c r="I50" s="162">
        <f t="shared" si="7"/>
        <v>1211261.57</v>
      </c>
      <c r="J50" s="162">
        <f t="shared" si="7"/>
        <v>1211261.57</v>
      </c>
      <c r="K50" s="162">
        <f t="shared" si="7"/>
        <v>1211261.57</v>
      </c>
      <c r="L50" s="162">
        <f t="shared" si="7"/>
        <v>1211261.57</v>
      </c>
      <c r="M50" s="162">
        <f t="shared" si="7"/>
        <v>1211261.57</v>
      </c>
      <c r="N50" s="162">
        <f t="shared" si="7"/>
        <v>1211261.57</v>
      </c>
      <c r="O50" s="163">
        <f t="shared" si="7"/>
        <v>1211265.6400000001</v>
      </c>
      <c r="P50" s="164">
        <f t="shared" si="7"/>
        <v>14535142.91</v>
      </c>
    </row>
    <row r="51" spans="1:16" ht="18.75" hidden="1">
      <c r="A51" s="170"/>
      <c r="B51" s="170"/>
      <c r="C51" s="170"/>
      <c r="D51" s="170"/>
      <c r="E51" s="170"/>
      <c r="F51" s="170"/>
      <c r="G51" s="170"/>
      <c r="H51" s="170"/>
      <c r="I51" s="170"/>
      <c r="J51" s="170"/>
      <c r="K51" s="170"/>
      <c r="L51" s="170"/>
      <c r="M51" s="170"/>
      <c r="N51" s="170"/>
      <c r="O51" s="170"/>
      <c r="P51" s="170"/>
    </row>
    <row r="52" spans="1:16" ht="15.75">
      <c r="A52" s="123"/>
      <c r="B52" s="171" t="s">
        <v>307</v>
      </c>
      <c r="C52" s="123"/>
      <c r="D52" s="123"/>
      <c r="E52" s="123"/>
      <c r="F52" s="123"/>
      <c r="G52" s="123"/>
      <c r="H52" s="123"/>
      <c r="I52" s="123"/>
      <c r="J52" s="123"/>
      <c r="K52" s="123"/>
      <c r="L52" s="123"/>
      <c r="M52" s="123"/>
      <c r="N52" s="123"/>
      <c r="O52" s="123"/>
      <c r="P52" s="123"/>
    </row>
    <row r="54" spans="1:16" ht="15.75" hidden="1">
      <c r="A54" s="172" t="s">
        <v>308</v>
      </c>
      <c r="B54" s="172"/>
      <c r="C54" s="172"/>
      <c r="D54" s="172"/>
      <c r="E54" s="172"/>
      <c r="F54" s="172"/>
      <c r="G54" s="172"/>
      <c r="H54" s="172"/>
      <c r="I54" s="172"/>
      <c r="J54" s="173"/>
      <c r="K54" s="173"/>
      <c r="L54" s="173"/>
      <c r="M54" s="173"/>
      <c r="N54" s="173"/>
      <c r="O54" s="173"/>
      <c r="P54" s="173"/>
    </row>
    <row r="55" spans="1:16" ht="16.5" hidden="1" thickBot="1">
      <c r="A55" s="174" t="s">
        <v>282</v>
      </c>
      <c r="B55" s="175" t="s">
        <v>20</v>
      </c>
      <c r="C55" s="175" t="s">
        <v>283</v>
      </c>
      <c r="D55" s="176" t="s">
        <v>284</v>
      </c>
      <c r="E55" s="176" t="s">
        <v>285</v>
      </c>
      <c r="F55" s="176" t="s">
        <v>286</v>
      </c>
      <c r="G55" s="176" t="s">
        <v>287</v>
      </c>
      <c r="H55" s="176" t="s">
        <v>288</v>
      </c>
      <c r="I55" s="176" t="s">
        <v>289</v>
      </c>
      <c r="J55" s="176" t="s">
        <v>290</v>
      </c>
      <c r="K55" s="176" t="s">
        <v>291</v>
      </c>
      <c r="L55" s="176" t="s">
        <v>292</v>
      </c>
      <c r="M55" s="176" t="s">
        <v>293</v>
      </c>
      <c r="N55" s="176" t="s">
        <v>294</v>
      </c>
      <c r="O55" s="177" t="s">
        <v>295</v>
      </c>
      <c r="P55" s="178" t="s">
        <v>296</v>
      </c>
    </row>
    <row r="56" spans="1:16" ht="15.75" hidden="1">
      <c r="A56" s="380" t="s">
        <v>309</v>
      </c>
      <c r="B56" s="381"/>
      <c r="C56" s="381"/>
      <c r="D56" s="381"/>
      <c r="E56" s="381"/>
      <c r="F56" s="381"/>
      <c r="G56" s="381"/>
      <c r="H56" s="381"/>
      <c r="I56" s="381"/>
      <c r="J56" s="381"/>
      <c r="K56" s="381"/>
      <c r="L56" s="381"/>
      <c r="M56" s="381"/>
      <c r="N56" s="381"/>
      <c r="O56" s="381"/>
      <c r="P56" s="179"/>
    </row>
    <row r="57" spans="1:16" ht="31.5" hidden="1">
      <c r="A57" s="180">
        <v>1</v>
      </c>
      <c r="B57" s="181" t="s">
        <v>298</v>
      </c>
      <c r="C57" s="182" t="s">
        <v>51</v>
      </c>
      <c r="D57" s="183">
        <v>110960</v>
      </c>
      <c r="E57" s="183">
        <v>110960</v>
      </c>
      <c r="F57" s="183">
        <v>110960</v>
      </c>
      <c r="G57" s="183">
        <v>110960</v>
      </c>
      <c r="H57" s="183">
        <v>110960</v>
      </c>
      <c r="I57" s="183">
        <v>110960</v>
      </c>
      <c r="J57" s="183">
        <v>110960</v>
      </c>
      <c r="K57" s="183">
        <v>110960</v>
      </c>
      <c r="L57" s="183">
        <v>110960</v>
      </c>
      <c r="M57" s="183">
        <v>110960</v>
      </c>
      <c r="N57" s="183">
        <v>110960</v>
      </c>
      <c r="O57" s="184">
        <v>110960</v>
      </c>
      <c r="P57" s="185">
        <f>SUM(D57:O57)</f>
        <v>1331520</v>
      </c>
    </row>
    <row r="58" spans="1:16" ht="31.5" hidden="1">
      <c r="A58" s="180">
        <v>2</v>
      </c>
      <c r="B58" s="181" t="s">
        <v>299</v>
      </c>
      <c r="C58" s="182" t="s">
        <v>51</v>
      </c>
      <c r="D58" s="183">
        <v>34842</v>
      </c>
      <c r="E58" s="183">
        <f t="shared" ref="E58:O58" si="8">41400-6558</f>
        <v>34842</v>
      </c>
      <c r="F58" s="183">
        <f t="shared" si="8"/>
        <v>34842</v>
      </c>
      <c r="G58" s="183">
        <f t="shared" si="8"/>
        <v>34842</v>
      </c>
      <c r="H58" s="183">
        <f t="shared" si="8"/>
        <v>34842</v>
      </c>
      <c r="I58" s="183">
        <f t="shared" si="8"/>
        <v>34842</v>
      </c>
      <c r="J58" s="183">
        <f t="shared" si="8"/>
        <v>34842</v>
      </c>
      <c r="K58" s="183">
        <f t="shared" si="8"/>
        <v>34842</v>
      </c>
      <c r="L58" s="183">
        <f t="shared" si="8"/>
        <v>34842</v>
      </c>
      <c r="M58" s="183">
        <f t="shared" si="8"/>
        <v>34842</v>
      </c>
      <c r="N58" s="183">
        <f t="shared" si="8"/>
        <v>34842</v>
      </c>
      <c r="O58" s="184">
        <f t="shared" si="8"/>
        <v>34842</v>
      </c>
      <c r="P58" s="185">
        <f>SUM(D58:O58)</f>
        <v>418104</v>
      </c>
    </row>
    <row r="59" spans="1:16" ht="31.5" hidden="1">
      <c r="A59" s="180">
        <v>3</v>
      </c>
      <c r="B59" s="181" t="s">
        <v>300</v>
      </c>
      <c r="C59" s="182" t="s">
        <v>51</v>
      </c>
      <c r="D59" s="183">
        <v>178120</v>
      </c>
      <c r="E59" s="183">
        <f t="shared" ref="E59:O59" si="9">178120</f>
        <v>178120</v>
      </c>
      <c r="F59" s="183">
        <f t="shared" si="9"/>
        <v>178120</v>
      </c>
      <c r="G59" s="183">
        <f t="shared" si="9"/>
        <v>178120</v>
      </c>
      <c r="H59" s="183">
        <f t="shared" si="9"/>
        <v>178120</v>
      </c>
      <c r="I59" s="183">
        <f t="shared" si="9"/>
        <v>178120</v>
      </c>
      <c r="J59" s="183">
        <f t="shared" si="9"/>
        <v>178120</v>
      </c>
      <c r="K59" s="183">
        <f t="shared" si="9"/>
        <v>178120</v>
      </c>
      <c r="L59" s="183">
        <f t="shared" si="9"/>
        <v>178120</v>
      </c>
      <c r="M59" s="183">
        <f t="shared" si="9"/>
        <v>178120</v>
      </c>
      <c r="N59" s="183">
        <f t="shared" si="9"/>
        <v>178120</v>
      </c>
      <c r="O59" s="184">
        <f t="shared" si="9"/>
        <v>178120</v>
      </c>
      <c r="P59" s="185">
        <f>SUM(D59:O59)</f>
        <v>2137440</v>
      </c>
    </row>
    <row r="60" spans="1:16" ht="31.5" hidden="1">
      <c r="A60" s="180">
        <v>4</v>
      </c>
      <c r="B60" s="181" t="s">
        <v>301</v>
      </c>
      <c r="C60" s="182" t="s">
        <v>51</v>
      </c>
      <c r="D60" s="183">
        <v>7300</v>
      </c>
      <c r="E60" s="183">
        <v>4700</v>
      </c>
      <c r="F60" s="183">
        <v>4700</v>
      </c>
      <c r="G60" s="183">
        <v>4700</v>
      </c>
      <c r="H60" s="183">
        <v>4700</v>
      </c>
      <c r="I60" s="183">
        <v>4700</v>
      </c>
      <c r="J60" s="183">
        <v>4700</v>
      </c>
      <c r="K60" s="183">
        <v>4700</v>
      </c>
      <c r="L60" s="183">
        <v>4700</v>
      </c>
      <c r="M60" s="183">
        <v>4700</v>
      </c>
      <c r="N60" s="183">
        <v>4700</v>
      </c>
      <c r="O60" s="183">
        <v>4700</v>
      </c>
      <c r="P60" s="185">
        <f>SUM(D60:O60)</f>
        <v>59000</v>
      </c>
    </row>
    <row r="61" spans="1:16" ht="15.75" hidden="1">
      <c r="A61" s="180"/>
      <c r="B61" s="186" t="s">
        <v>296</v>
      </c>
      <c r="C61" s="182" t="s">
        <v>51</v>
      </c>
      <c r="D61" s="187"/>
      <c r="E61" s="187"/>
      <c r="F61" s="187"/>
      <c r="G61" s="187"/>
      <c r="H61" s="187"/>
      <c r="I61" s="187"/>
      <c r="J61" s="188"/>
      <c r="K61" s="188"/>
      <c r="L61" s="188"/>
      <c r="M61" s="188"/>
      <c r="N61" s="188"/>
      <c r="O61" s="189"/>
      <c r="P61" s="185">
        <f>SUM(P57:P60)</f>
        <v>3946064</v>
      </c>
    </row>
    <row r="62" spans="1:16" ht="15.75" hidden="1">
      <c r="A62" s="382" t="s">
        <v>302</v>
      </c>
      <c r="B62" s="383"/>
      <c r="C62" s="383"/>
      <c r="D62" s="383"/>
      <c r="E62" s="383"/>
      <c r="F62" s="383"/>
      <c r="G62" s="383"/>
      <c r="H62" s="383"/>
      <c r="I62" s="383"/>
      <c r="J62" s="383"/>
      <c r="K62" s="383"/>
      <c r="L62" s="383"/>
      <c r="M62" s="383"/>
      <c r="N62" s="383"/>
      <c r="O62" s="383"/>
      <c r="P62" s="190"/>
    </row>
    <row r="63" spans="1:16" ht="31.5" hidden="1">
      <c r="A63" s="180">
        <v>1</v>
      </c>
      <c r="B63" s="181" t="s">
        <v>298</v>
      </c>
      <c r="C63" s="191" t="s">
        <v>303</v>
      </c>
      <c r="D63" s="192">
        <v>1.67</v>
      </c>
      <c r="E63" s="192">
        <v>1.67</v>
      </c>
      <c r="F63" s="192">
        <v>1.67</v>
      </c>
      <c r="G63" s="192">
        <v>1.67</v>
      </c>
      <c r="H63" s="192">
        <v>1.67</v>
      </c>
      <c r="I63" s="192">
        <v>1.67</v>
      </c>
      <c r="J63" s="192">
        <v>1.67</v>
      </c>
      <c r="K63" s="192">
        <v>1.67</v>
      </c>
      <c r="L63" s="192">
        <v>1.67</v>
      </c>
      <c r="M63" s="192">
        <v>1.67</v>
      </c>
      <c r="N63" s="192">
        <v>1.67</v>
      </c>
      <c r="O63" s="193">
        <v>1.67</v>
      </c>
      <c r="P63" s="194"/>
    </row>
    <row r="64" spans="1:16" ht="31.5" hidden="1">
      <c r="A64" s="180">
        <v>2</v>
      </c>
      <c r="B64" s="181" t="s">
        <v>299</v>
      </c>
      <c r="C64" s="191" t="s">
        <v>303</v>
      </c>
      <c r="D64" s="192">
        <v>2.0699999999999998</v>
      </c>
      <c r="E64" s="192">
        <v>2.0699999999999998</v>
      </c>
      <c r="F64" s="192">
        <v>2.0699999999999998</v>
      </c>
      <c r="G64" s="192">
        <v>2.0699999999999998</v>
      </c>
      <c r="H64" s="192">
        <v>2.0699999999999998</v>
      </c>
      <c r="I64" s="192">
        <v>2.0699999999999998</v>
      </c>
      <c r="J64" s="192">
        <v>2.0699999999999998</v>
      </c>
      <c r="K64" s="192">
        <v>2.0699999999999998</v>
      </c>
      <c r="L64" s="192">
        <v>2.0699999999999998</v>
      </c>
      <c r="M64" s="192">
        <v>2.0699999999999998</v>
      </c>
      <c r="N64" s="192">
        <v>2.0699999999999998</v>
      </c>
      <c r="O64" s="193">
        <v>2.0699999999999998</v>
      </c>
      <c r="P64" s="194"/>
    </row>
    <row r="65" spans="1:16" ht="31.5" hidden="1">
      <c r="A65" s="180">
        <v>3</v>
      </c>
      <c r="B65" s="181" t="s">
        <v>300</v>
      </c>
      <c r="C65" s="191" t="s">
        <v>303</v>
      </c>
      <c r="D65" s="192">
        <v>3.22</v>
      </c>
      <c r="E65" s="192">
        <v>3.22</v>
      </c>
      <c r="F65" s="192">
        <v>3.22</v>
      </c>
      <c r="G65" s="192">
        <v>3.22</v>
      </c>
      <c r="H65" s="192">
        <v>3.22</v>
      </c>
      <c r="I65" s="192">
        <v>3.22</v>
      </c>
      <c r="J65" s="192">
        <v>3.22</v>
      </c>
      <c r="K65" s="192">
        <v>3.22</v>
      </c>
      <c r="L65" s="192">
        <v>3.22</v>
      </c>
      <c r="M65" s="192">
        <v>3.22</v>
      </c>
      <c r="N65" s="192">
        <v>3.22</v>
      </c>
      <c r="O65" s="193">
        <v>3.22</v>
      </c>
      <c r="P65" s="194"/>
    </row>
    <row r="66" spans="1:16" ht="31.5" hidden="1">
      <c r="A66" s="180">
        <v>4</v>
      </c>
      <c r="B66" s="181" t="s">
        <v>301</v>
      </c>
      <c r="C66" s="191" t="s">
        <v>303</v>
      </c>
      <c r="D66" s="192">
        <v>34.5</v>
      </c>
      <c r="E66" s="192">
        <v>34.5</v>
      </c>
      <c r="F66" s="192">
        <v>34.5</v>
      </c>
      <c r="G66" s="192">
        <v>34.5</v>
      </c>
      <c r="H66" s="192">
        <v>34.5</v>
      </c>
      <c r="I66" s="192">
        <v>34.5</v>
      </c>
      <c r="J66" s="192">
        <v>34.5</v>
      </c>
      <c r="K66" s="192">
        <v>34.5</v>
      </c>
      <c r="L66" s="192">
        <v>34.5</v>
      </c>
      <c r="M66" s="192">
        <v>34.5</v>
      </c>
      <c r="N66" s="192">
        <v>34.5</v>
      </c>
      <c r="O66" s="193">
        <v>34.5</v>
      </c>
      <c r="P66" s="194"/>
    </row>
    <row r="67" spans="1:16" ht="15.75" hidden="1">
      <c r="A67" s="382" t="s">
        <v>304</v>
      </c>
      <c r="B67" s="383"/>
      <c r="C67" s="383"/>
      <c r="D67" s="383"/>
      <c r="E67" s="383"/>
      <c r="F67" s="383"/>
      <c r="G67" s="383"/>
      <c r="H67" s="383"/>
      <c r="I67" s="383"/>
      <c r="J67" s="383"/>
      <c r="K67" s="383"/>
      <c r="L67" s="383"/>
      <c r="M67" s="383"/>
      <c r="N67" s="383"/>
      <c r="O67" s="383"/>
      <c r="P67" s="194"/>
    </row>
    <row r="68" spans="1:16" ht="31.5" hidden="1">
      <c r="A68" s="180">
        <v>1</v>
      </c>
      <c r="B68" s="181" t="s">
        <v>298</v>
      </c>
      <c r="C68" s="191" t="s">
        <v>303</v>
      </c>
      <c r="D68" s="195">
        <f>D57*D63</f>
        <v>185303.19999999998</v>
      </c>
      <c r="E68" s="195">
        <f t="shared" ref="E68:O68" si="10">E57*E63</f>
        <v>185303.19999999998</v>
      </c>
      <c r="F68" s="195">
        <f t="shared" si="10"/>
        <v>185303.19999999998</v>
      </c>
      <c r="G68" s="195">
        <f t="shared" si="10"/>
        <v>185303.19999999998</v>
      </c>
      <c r="H68" s="195">
        <f t="shared" si="10"/>
        <v>185303.19999999998</v>
      </c>
      <c r="I68" s="195">
        <f t="shared" si="10"/>
        <v>185303.19999999998</v>
      </c>
      <c r="J68" s="195">
        <f t="shared" si="10"/>
        <v>185303.19999999998</v>
      </c>
      <c r="K68" s="195">
        <f t="shared" si="10"/>
        <v>185303.19999999998</v>
      </c>
      <c r="L68" s="195">
        <f t="shared" si="10"/>
        <v>185303.19999999998</v>
      </c>
      <c r="M68" s="195">
        <f t="shared" si="10"/>
        <v>185303.19999999998</v>
      </c>
      <c r="N68" s="195">
        <f t="shared" si="10"/>
        <v>185303.19999999998</v>
      </c>
      <c r="O68" s="196">
        <f t="shared" si="10"/>
        <v>185303.19999999998</v>
      </c>
      <c r="P68" s="197">
        <f>SUM(D68:O68)</f>
        <v>2223638.4</v>
      </c>
    </row>
    <row r="69" spans="1:16" ht="31.5" hidden="1">
      <c r="A69" s="180">
        <v>2</v>
      </c>
      <c r="B69" s="181" t="s">
        <v>299</v>
      </c>
      <c r="C69" s="191" t="s">
        <v>303</v>
      </c>
      <c r="D69" s="195">
        <f t="shared" ref="D69:O71" si="11">D58*D64</f>
        <v>72122.939999999988</v>
      </c>
      <c r="E69" s="195">
        <f t="shared" si="11"/>
        <v>72122.939999999988</v>
      </c>
      <c r="F69" s="195">
        <f t="shared" si="11"/>
        <v>72122.939999999988</v>
      </c>
      <c r="G69" s="195">
        <f t="shared" si="11"/>
        <v>72122.939999999988</v>
      </c>
      <c r="H69" s="195">
        <f t="shared" si="11"/>
        <v>72122.939999999988</v>
      </c>
      <c r="I69" s="195">
        <f t="shared" si="11"/>
        <v>72122.939999999988</v>
      </c>
      <c r="J69" s="195">
        <f t="shared" si="11"/>
        <v>72122.939999999988</v>
      </c>
      <c r="K69" s="195">
        <f t="shared" si="11"/>
        <v>72122.939999999988</v>
      </c>
      <c r="L69" s="195">
        <f t="shared" si="11"/>
        <v>72122.939999999988</v>
      </c>
      <c r="M69" s="195">
        <f t="shared" si="11"/>
        <v>72122.939999999988</v>
      </c>
      <c r="N69" s="195">
        <f t="shared" si="11"/>
        <v>72122.939999999988</v>
      </c>
      <c r="O69" s="196">
        <f t="shared" si="11"/>
        <v>72122.939999999988</v>
      </c>
      <c r="P69" s="197">
        <f>SUM(D69:O69)</f>
        <v>865475.27999999968</v>
      </c>
    </row>
    <row r="70" spans="1:16" ht="31.5" hidden="1">
      <c r="A70" s="180">
        <v>3</v>
      </c>
      <c r="B70" s="181" t="s">
        <v>300</v>
      </c>
      <c r="C70" s="191" t="s">
        <v>303</v>
      </c>
      <c r="D70" s="195">
        <f t="shared" si="11"/>
        <v>573546.4</v>
      </c>
      <c r="E70" s="195">
        <f t="shared" si="11"/>
        <v>573546.4</v>
      </c>
      <c r="F70" s="195">
        <f t="shared" si="11"/>
        <v>573546.4</v>
      </c>
      <c r="G70" s="195">
        <f t="shared" si="11"/>
        <v>573546.4</v>
      </c>
      <c r="H70" s="195">
        <f t="shared" si="11"/>
        <v>573546.4</v>
      </c>
      <c r="I70" s="195">
        <f t="shared" si="11"/>
        <v>573546.4</v>
      </c>
      <c r="J70" s="195">
        <f t="shared" si="11"/>
        <v>573546.4</v>
      </c>
      <c r="K70" s="195">
        <f t="shared" si="11"/>
        <v>573546.4</v>
      </c>
      <c r="L70" s="195">
        <f t="shared" si="11"/>
        <v>573546.4</v>
      </c>
      <c r="M70" s="195">
        <f t="shared" si="11"/>
        <v>573546.4</v>
      </c>
      <c r="N70" s="195">
        <f t="shared" si="11"/>
        <v>573546.4</v>
      </c>
      <c r="O70" s="196">
        <f t="shared" si="11"/>
        <v>573546.4</v>
      </c>
      <c r="P70" s="197">
        <f>SUM(D70:O70)</f>
        <v>6882556.8000000017</v>
      </c>
    </row>
    <row r="71" spans="1:16" ht="31.5" hidden="1">
      <c r="A71" s="198">
        <v>4</v>
      </c>
      <c r="B71" s="199" t="s">
        <v>301</v>
      </c>
      <c r="C71" s="200" t="s">
        <v>303</v>
      </c>
      <c r="D71" s="201">
        <f t="shared" si="11"/>
        <v>251850</v>
      </c>
      <c r="E71" s="201">
        <f t="shared" si="11"/>
        <v>162150</v>
      </c>
      <c r="F71" s="201">
        <f t="shared" si="11"/>
        <v>162150</v>
      </c>
      <c r="G71" s="201">
        <f t="shared" si="11"/>
        <v>162150</v>
      </c>
      <c r="H71" s="201">
        <f t="shared" si="11"/>
        <v>162150</v>
      </c>
      <c r="I71" s="201">
        <f t="shared" si="11"/>
        <v>162150</v>
      </c>
      <c r="J71" s="201">
        <f t="shared" si="11"/>
        <v>162150</v>
      </c>
      <c r="K71" s="201">
        <f t="shared" si="11"/>
        <v>162150</v>
      </c>
      <c r="L71" s="201">
        <f t="shared" si="11"/>
        <v>162150</v>
      </c>
      <c r="M71" s="201">
        <f t="shared" si="11"/>
        <v>162150</v>
      </c>
      <c r="N71" s="201">
        <f t="shared" si="11"/>
        <v>162150</v>
      </c>
      <c r="O71" s="202">
        <f t="shared" si="11"/>
        <v>162150</v>
      </c>
      <c r="P71" s="203">
        <f>SUM(D71:O71)</f>
        <v>2035500</v>
      </c>
    </row>
    <row r="72" spans="1:16" ht="16.5" hidden="1" thickBot="1">
      <c r="A72" s="204"/>
      <c r="B72" s="205" t="s">
        <v>296</v>
      </c>
      <c r="C72" s="206" t="s">
        <v>303</v>
      </c>
      <c r="D72" s="207">
        <f t="shared" ref="D72:P72" si="12">SUM(D68:D71)</f>
        <v>1082822.54</v>
      </c>
      <c r="E72" s="207">
        <f t="shared" si="12"/>
        <v>993122.54</v>
      </c>
      <c r="F72" s="207">
        <f t="shared" si="12"/>
        <v>993122.54</v>
      </c>
      <c r="G72" s="207">
        <f t="shared" si="12"/>
        <v>993122.54</v>
      </c>
      <c r="H72" s="207">
        <f t="shared" si="12"/>
        <v>993122.54</v>
      </c>
      <c r="I72" s="207">
        <f t="shared" si="12"/>
        <v>993122.54</v>
      </c>
      <c r="J72" s="207">
        <f t="shared" si="12"/>
        <v>993122.54</v>
      </c>
      <c r="K72" s="207">
        <f t="shared" si="12"/>
        <v>993122.54</v>
      </c>
      <c r="L72" s="207">
        <f t="shared" si="12"/>
        <v>993122.54</v>
      </c>
      <c r="M72" s="207">
        <f t="shared" si="12"/>
        <v>993122.54</v>
      </c>
      <c r="N72" s="207">
        <f t="shared" si="12"/>
        <v>993122.54</v>
      </c>
      <c r="O72" s="208">
        <f t="shared" si="12"/>
        <v>993122.54</v>
      </c>
      <c r="P72" s="209">
        <f t="shared" si="12"/>
        <v>12007170.48</v>
      </c>
    </row>
    <row r="73" spans="1:16" ht="15.75">
      <c r="A73" s="123"/>
      <c r="B73" s="123"/>
      <c r="C73" s="123"/>
      <c r="D73" s="123"/>
      <c r="E73" s="123"/>
      <c r="F73" s="123"/>
      <c r="G73" s="123"/>
      <c r="H73" s="123"/>
      <c r="I73" s="123"/>
      <c r="J73" s="123"/>
      <c r="K73" s="123"/>
      <c r="L73" s="123"/>
      <c r="M73" s="123"/>
      <c r="N73" s="123"/>
      <c r="O73" s="123"/>
      <c r="P73" s="123"/>
    </row>
    <row r="75" spans="1:16">
      <c r="P75" s="210"/>
    </row>
  </sheetData>
  <mergeCells count="26">
    <mergeCell ref="A45:O45"/>
    <mergeCell ref="A56:O56"/>
    <mergeCell ref="A62:O62"/>
    <mergeCell ref="A67:O67"/>
    <mergeCell ref="A14:O14"/>
    <mergeCell ref="A20:O20"/>
    <mergeCell ref="A25:O25"/>
    <mergeCell ref="A32:P32"/>
    <mergeCell ref="A34:O34"/>
    <mergeCell ref="A40:O40"/>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 ГКПЗ 2015</vt:lpstr>
      <vt:lpstr>ГКПЗ 2021</vt:lpstr>
      <vt:lpstr>Прием платежей</vt:lpstr>
      <vt:lpstr>Доставка квитанций </vt:lpstr>
      <vt:lpstr>Лист1</vt:lpstr>
      <vt:lpstr>' ГКПЗ 2015'!Область_печати</vt:lpstr>
      <vt:lpstr>'ГКПЗ 2021'!Область_печати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2021-03-22T05:41:17Z</cp:lastPrinted>
  <dcterms:created xsi:type="dcterms:W3CDTF">2013-06-21T11:30:45Z</dcterms:created>
  <dcterms:modified xsi:type="dcterms:W3CDTF">2021-03-29T10:48:40Z</dcterms:modified>
</cp:coreProperties>
</file>