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345" firstSheet="1" activeTab="1"/>
  </bookViews>
  <sheets>
    <sheet name=" ГКПЗ 2015" sheetId="2" state="hidden" r:id="rId1"/>
    <sheet name="ГКПЗ 2020(пояснения)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2020(пояснения)'!#REF!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2020(пояснения)'!$A$1:$N$8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E38" i="4" l="1"/>
  <c r="F38" i="4"/>
  <c r="G38" i="4"/>
  <c r="H38" i="4"/>
  <c r="I38" i="4"/>
  <c r="J38" i="4"/>
  <c r="K38" i="4"/>
  <c r="L38" i="4"/>
  <c r="M38" i="4"/>
  <c r="N38" i="4"/>
  <c r="O38" i="4"/>
  <c r="D38" i="4"/>
  <c r="P38" i="4" s="1"/>
  <c r="O71" i="4"/>
  <c r="N71" i="4"/>
  <c r="M71" i="4"/>
  <c r="L71" i="4"/>
  <c r="K71" i="4"/>
  <c r="J71" i="4"/>
  <c r="I71" i="4"/>
  <c r="H71" i="4"/>
  <c r="G71" i="4"/>
  <c r="F71" i="4"/>
  <c r="E71" i="4"/>
  <c r="D71" i="4"/>
  <c r="P71" i="4" s="1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D72" i="4" s="1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N49" i="4"/>
  <c r="M49" i="4"/>
  <c r="L49" i="4"/>
  <c r="K49" i="4"/>
  <c r="J49" i="4"/>
  <c r="I49" i="4"/>
  <c r="H49" i="4"/>
  <c r="G49" i="4"/>
  <c r="F49" i="4"/>
  <c r="E49" i="4"/>
  <c r="D49" i="4"/>
  <c r="P49" i="4" s="1"/>
  <c r="O48" i="4"/>
  <c r="N48" i="4"/>
  <c r="M48" i="4"/>
  <c r="L48" i="4"/>
  <c r="K48" i="4"/>
  <c r="J48" i="4"/>
  <c r="I48" i="4"/>
  <c r="H48" i="4"/>
  <c r="G48" i="4"/>
  <c r="F48" i="4"/>
  <c r="E48" i="4"/>
  <c r="D48" i="4"/>
  <c r="P48" i="4" s="1"/>
  <c r="O47" i="4"/>
  <c r="N47" i="4"/>
  <c r="M47" i="4"/>
  <c r="L47" i="4"/>
  <c r="K47" i="4"/>
  <c r="J47" i="4"/>
  <c r="I47" i="4"/>
  <c r="H47" i="4"/>
  <c r="G47" i="4"/>
  <c r="F47" i="4"/>
  <c r="E47" i="4"/>
  <c r="D47" i="4"/>
  <c r="P47" i="4" s="1"/>
  <c r="O46" i="4"/>
  <c r="N46" i="4"/>
  <c r="N50" i="4" s="1"/>
  <c r="M46" i="4"/>
  <c r="L46" i="4"/>
  <c r="L50" i="4" s="1"/>
  <c r="K46" i="4"/>
  <c r="J46" i="4"/>
  <c r="J50" i="4" s="1"/>
  <c r="I46" i="4"/>
  <c r="H46" i="4"/>
  <c r="H50" i="4" s="1"/>
  <c r="G46" i="4"/>
  <c r="F46" i="4"/>
  <c r="F50" i="4" s="1"/>
  <c r="E46" i="4"/>
  <c r="D46" i="4"/>
  <c r="D50" i="4" s="1"/>
  <c r="O39" i="4"/>
  <c r="N39" i="4"/>
  <c r="M39" i="4"/>
  <c r="L39" i="4"/>
  <c r="K39" i="4"/>
  <c r="J39" i="4"/>
  <c r="I39" i="4"/>
  <c r="H39" i="4"/>
  <c r="G39" i="4"/>
  <c r="F39" i="4"/>
  <c r="E39" i="4"/>
  <c r="D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P19" i="4" l="1"/>
  <c r="P27" i="4"/>
  <c r="P28" i="4"/>
  <c r="P29" i="4"/>
  <c r="P39" i="4"/>
  <c r="E50" i="4"/>
  <c r="G50" i="4"/>
  <c r="I50" i="4"/>
  <c r="K50" i="4"/>
  <c r="M50" i="4"/>
  <c r="O50" i="4"/>
  <c r="E72" i="4"/>
  <c r="G72" i="4"/>
  <c r="I72" i="4"/>
  <c r="K72" i="4"/>
  <c r="M72" i="4"/>
  <c r="O72" i="4"/>
  <c r="P70" i="4"/>
  <c r="F72" i="4"/>
  <c r="H72" i="4"/>
  <c r="J72" i="4"/>
  <c r="L72" i="4"/>
  <c r="N72" i="4"/>
  <c r="P69" i="4"/>
  <c r="P26" i="4"/>
  <c r="P30" i="4" s="1"/>
  <c r="D6" i="4" s="1"/>
  <c r="D10" i="4" s="1"/>
  <c r="P46" i="4"/>
  <c r="P50" i="4" s="1"/>
  <c r="E6" i="4" s="1"/>
  <c r="E10" i="4" s="1"/>
  <c r="Q10" i="4" s="1"/>
  <c r="Q11" i="4" s="1"/>
  <c r="R11" i="4" s="1"/>
  <c r="P58" i="4"/>
  <c r="P59" i="4"/>
  <c r="P68" i="4"/>
  <c r="P72" i="4" l="1"/>
  <c r="P61" i="4"/>
  <c r="K8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<sst xmlns="http://schemas.openxmlformats.org/spreadsheetml/2006/main" count="825" uniqueCount="318">
  <si>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</si>
  <si>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</si>
  <si>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</si>
  <si>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</si>
  <si>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</si>
  <si>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</si>
  <si>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</si>
  <si>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</si>
  <si>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</si>
  <si>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</si>
  <si>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</si>
  <si>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</si>
  <si>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</si>
  <si>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</si>
  <si>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</si>
  <si>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</si>
  <si>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</si>
  <si>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</si>
  <si>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</si>
  <si>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</si>
  <si>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</si>
  <si>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</si>
  <si>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</si>
  <si>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</si>
  <si>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</si>
  <si>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</si>
  <si>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</si>
  <si>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</si>
  <si>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</si>
  <si>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</si>
  <si>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</si>
  <si>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</si>
  <si>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</si>
  <si>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</si>
  <si>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</si>
  <si>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</si>
  <si>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</si>
  <si>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</si>
  <si>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</si>
  <si>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</si>
  <si>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</si>
  <si>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</si>
  <si>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</si>
  <si>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</si>
  <si>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</si>
  <si>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</si>
  <si>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</si>
  <si>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</si>
  <si>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</si>
  <si>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</si>
  <si>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</si>
  <si>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</si>
  <si>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</si>
  <si>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</si>
  <si>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</si>
  <si>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</si>
  <si>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</si>
  <si>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</si>
  <si>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</si>
  <si>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</si>
  <si>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</si>
  <si>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</si>
  <si>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</si>
  <si>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</si>
  <si>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</si>
  <si>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</si>
  <si>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</si>
  <si>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</si>
  <si>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</si>
  <si>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</si>
  <si>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</si>
  <si>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</si>
  <si>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</si>
  <si>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</si>
  <si>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</si>
  <si>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</si>
  <si>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</si>
  <si>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</si>
  <si>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</si>
  <si>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</si>
  <si>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</si>
  <si>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</si>
  <si>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</si>
  <si>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</si>
  <si>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</si>
  <si>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</si>
  <si>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</si>
  <si>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</si>
  <si>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</si>
  <si>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</si>
  <si>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</si>
  <si>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</si>
  <si>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</si>
  <si>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</si>
  <si>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</si>
  <si>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</si>
  <si>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</si>
  <si>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</si>
  <si>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</si>
  <si>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</si>
  <si>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</si>
  <si>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</si>
  <si>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</si>
  <si>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</si>
  <si>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</si>
  <si>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</si>
  <si>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</si>
  <si>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</si>
  <si>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</si>
  <si>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</si>
  <si>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</si>
  <si>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</si>
  <si>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</si>
  <si>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</si>
  <si>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</si>
  <si>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</si>
  <si>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</si>
  <si>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</si>
  <si>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</si>
  <si>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</si>
  <si>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</si>
  <si>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</si>
  <si>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</si>
  <si>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</si>
  <si>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</si>
  <si>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</si>
  <si>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</si>
  <si>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</si>
  <si>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</si>
  <si>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</si>
  <si>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</si>
  <si>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</si>
  <si>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</si>
  <si>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</si>
  <si>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</si>
  <si>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</si>
  <si>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</si>
  <si>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</si>
  <si>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</si>
  <si>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</si>
  <si>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</si>
  <si>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</si>
  <si>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</si>
  <si>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</si>
  <si>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</si>
  <si>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</si>
  <si>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</si>
  <si>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</si>
  <si>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</si>
  <si>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</si>
  <si>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</si>
  <si>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</si>
  <si>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</si>
  <si>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</si>
  <si>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</si>
  <si>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</si>
  <si>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</si>
  <si>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</si>
  <si>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</si>
  <si>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</si>
  <si>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</si>
  <si>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</si>
  <si>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</si>
  <si>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</si>
  <si>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</si>
  <si>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</si>
  <si>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</si>
  <si>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</si>
  <si>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</si>
  <si>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</si>
  <si>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</si>
  <si>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</si>
  <si>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</si>
  <si>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</si>
  <si>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</si>
  <si>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</si>
  <si>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</si>
  <si>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</si>
  <si>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</si>
  <si>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</si>
  <si>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</si>
  <si>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</si>
  <si>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</si>
  <si>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</si>
  <si>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</si>
  <si>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</si>
  <si>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</si>
  <si>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</si>
  <si>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</si>
  <si>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</si>
  <si>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</si>
  <si>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</si>
  <si>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</si>
  <si>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</si>
  <si>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</si>
  <si>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</si>
  <si>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</si>
  <si>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</si>
  <si>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</si>
  <si>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</si>
  <si>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</si>
  <si>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</si>
  <si>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</si>
  <si>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</si>
  <si>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</si>
  <si>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</si>
  <si>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</si>
  <si>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</si>
  <si>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</si>
  <si>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</si>
  <si>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</si>
  <si>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</si>
  <si>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</si>
  <si>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</si>
  <si>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</si>
  <si>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</si>
  <si>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</si>
  <si>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</si>
  <si>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</si>
  <si>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</si>
  <si>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</si>
  <si>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</si>
  <si>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</si>
  <si>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</si>
  <si>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</si>
  <si>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</si>
  <si>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</si>
  <si>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</si>
  <si>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</si>
  <si>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</si>
  <si>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</si>
  <si>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</si>
  <si>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</si>
  <si>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</si>
  <si>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</si>
  <si>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</si>
  <si>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</si>
  <si>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</si>
  <si>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</si>
  <si>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</si>
  <si>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</si>
  <si>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</si>
  <si>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</si>
  <si>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</si>
  <si>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</si>
  <si>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</si>
  <si>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</si>
  <si>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</si>
  <si>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</si>
  <si>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</si>
  <si>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</si>
  <si>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</si>
  <si>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</si>
  <si>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</si>
  <si>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</si>
  <si>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</si>
  <si>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</si>
  <si>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</si>
  <si>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</si>
  <si>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</si>
  <si>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</si>
  <si>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</si>
  <si>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</si>
  <si>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</si>
  <si>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</si>
  <si>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</si>
  <si>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</si>
  <si>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</si>
  <si>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</si>
  <si>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</si>
  <si>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</si>
  <si>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</si>
  <si>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</si>
  <si>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</si>
  <si>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</si>
  <si>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</si>
  <si>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</si>
  <si>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</si>
  <si>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</si>
  <si>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</si>
  <si>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</si>
  <si>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</si>
  <si>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</si>
  <si>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</si>
  <si>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</si>
  <si>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</si>
  <si>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</si>
  <si>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</si>
  <si>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</si>
  <si>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</si>
  <si>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</si>
  <si>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</si>
  <si>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</si>
  <si>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</si>
  <si>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</si>
  <si>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</si>
  <si>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</si>
  <si>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</si>
  <si>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</si>
  <si>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</si>
  <si>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</si>
  <si>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</si>
  <si>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</si>
  <si>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</si>
  <si>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</si>
  <si>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</si>
  <si>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</si>
  <si>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</si>
  <si>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</si>
  <si>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</si>
  <si>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>Пояснения к изменениям</t>
  </si>
  <si>
    <t xml:space="preserve"> </t>
  </si>
  <si>
    <t>Закупка у СМП</t>
  </si>
  <si>
    <t>Текущие потребности Общества</t>
  </si>
  <si>
    <t>Пояснения к изменениям Годовой комплексной программе закупок (план закупки) товаров, работ, услуг 
ПАО "ТНС энерго Марий Эл" на 2020 год (июнь)</t>
  </si>
  <si>
    <t>Оказание клининговых услуг</t>
  </si>
  <si>
    <t>июнь 2020 г.</t>
  </si>
  <si>
    <t>июнь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</si>
</sst>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mm/yyyy"/>
    <numFmt numFmtId="168" formatCode="_-* #,##0.00[$€-1]_-;\-* #,##0.00[$€-1]_-;_-* &quot;-&quot;??[$€-1]_-"/>
    <numFmt numFmtId="169" formatCode="@\ *."/>
    <numFmt numFmtId="170" formatCode="000000"/>
    <numFmt numFmtId="171" formatCode="0000"/>
    <numFmt numFmtId="172" formatCode="_-* #,##0_$_-;\-* #,##0_$_-;_-* &quot;-&quot;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dd\.mm\.yyyy&quot;г.&quot;"/>
    <numFmt numFmtId="176" formatCode="0.00_)"/>
    <numFmt numFmtId="177" formatCode="_-* #,##0\ _d_._-;\-* #,##0\ _d_._-;_-* &quot;-&quot;\ _d_._-;_-@_-"/>
    <numFmt numFmtId="178" formatCode="_-* #,##0.00\ _d_._-;\-* #,##0.00\ _d_._-;_-* &quot;-&quot;??\ _d_._-;_-@_-"/>
    <numFmt numFmtId="179" formatCode="yyyy"/>
    <numFmt numFmtId="180" formatCode="yyyy\ &quot;год&quot;"/>
    <numFmt numFmtId="181" formatCode="General_)"/>
    <numFmt numFmtId="182" formatCode="_(* #,##0_);_(* \(#,##0\);_(* &quot;-&quot;_);_(@_)"/>
    <numFmt numFmtId="183" formatCode="_(* #,##0.00_);_(* \(#,##0.00\);_(* &quot;-&quot;??_);_(@_)"/>
    <numFmt numFmtId="184" formatCode="_-* #,##0.0_р_._-;\-* #,##0.0_р_._-;_-* &quot;-&quot;??_р_._-;_-@_-"/>
    <numFmt numFmtId="185" formatCode="0.0%"/>
    <numFmt numFmtId="186" formatCode="0.0%_);\(0.0%\)"/>
    <numFmt numFmtId="187" formatCode="#,##0_);[Red]\(#,##0\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0.0_)"/>
    <numFmt numFmtId="191" formatCode="&quot;error&quot;;&quot;error&quot;;&quot;OK&quot;;&quot;  &quot;@"/>
    <numFmt numFmtId="192" formatCode="_-* #,##0.00_-;\-* #,##0.00_-;_-* &quot;-&quot;??_-;_-@_-"/>
    <numFmt numFmtId="193" formatCode="\$#,##0\ ;\(\$#,##0\)"/>
    <numFmt numFmtId="194" formatCode="#,##0_);\(#,##0\);&quot;- &quot;;&quot;  &quot;@"/>
    <numFmt numFmtId="195" formatCode="#,##0.0000_);\(#,##0.0000\);&quot;- &quot;;&quot;  &quot;@"/>
    <numFmt numFmtId="196" formatCode="#,##0_);[Blue]\(#,##0\)"/>
    <numFmt numFmtId="197" formatCode="_-* #,##0_đ_._-;\-* #,##0_đ_._-;_-* &quot;-&quot;_đ_._-;_-@_-"/>
    <numFmt numFmtId="198" formatCode="_-* #,##0.00_đ_._-;\-* #,##0.00_đ_._-;_-* &quot;-&quot;??_đ_._-;_-@_-"/>
    <numFmt numFmtId="199" formatCode="_(&quot;$&quot;* #,##0_);_(&quot;$&quot;* \(#,##0\);_(&quot;$&quot;* &quot;-&quot;_);_(@_)"/>
    <numFmt numFmtId="200" formatCode="_(&quot;$&quot;* #,##0.00_);_(&quot;$&quot;* \(#,##0.00\);_(&quot;$&quot;* &quot;-&quot;??_);_(@_)"/>
    <numFmt numFmtId="201" formatCode="&quot;$&quot;#,##0.00_);[Red]\(&quot;$&quot;#,##0.00\)"/>
    <numFmt numFmtId="202" formatCode=";;&quot;zero&quot;;&quot;  &quot;@"/>
    <numFmt numFmtId="203" formatCode="_-* #,##0.000[$€-1]_-;\-* #,##0.000[$€-1]_-;_-* &quot;-&quot;??[$€-1]_-"/>
    <numFmt numFmtId="204" formatCode="0.0"/>
    <numFmt numFmtId="205" formatCode="#,##0.0"/>
    <numFmt numFmtId="206" formatCode="#,##0.00_ ;\-#,##0.00\ 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168" fontId="11" fillId="0" borderId="0"/>
    <xf numFmtId="168" fontId="11" fillId="0" borderId="0"/>
    <xf numFmtId="168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1" fillId="0" borderId="0"/>
    <xf numFmtId="168" fontId="12" fillId="0" borderId="0"/>
    <xf numFmtId="168" fontId="11" fillId="0" borderId="0"/>
    <xf numFmtId="168" fontId="11" fillId="0" borderId="0"/>
    <xf numFmtId="168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1" fillId="0" borderId="0"/>
    <xf numFmtId="168" fontId="12" fillId="0" borderId="0"/>
    <xf numFmtId="168" fontId="11" fillId="0" borderId="0"/>
    <xf numFmtId="168" fontId="12" fillId="0" borderId="0"/>
    <xf numFmtId="0" fontId="12" fillId="0" borderId="0"/>
    <xf numFmtId="168" fontId="12" fillId="0" borderId="0"/>
    <xf numFmtId="168" fontId="12" fillId="0" borderId="0"/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5">
      <protection locked="0"/>
    </xf>
    <xf numFmtId="169" fontId="15" fillId="0" borderId="0">
      <alignment horizontal="center"/>
    </xf>
    <xf numFmtId="170" fontId="16" fillId="0" borderId="0" applyFont="0" applyFill="0" applyBorder="0">
      <alignment horizontal="center"/>
    </xf>
    <xf numFmtId="168" fontId="17" fillId="0" borderId="0">
      <alignment horizontal="right"/>
    </xf>
    <xf numFmtId="171" fontId="10" fillId="0" borderId="6" applyFont="0" applyFill="0" applyBorder="0" applyProtection="0">
      <alignment horizontal="center"/>
      <protection locked="0"/>
    </xf>
    <xf numFmtId="172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4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5" fontId="23" fillId="0" borderId="3" applyFont="0" applyFill="0" applyBorder="0" applyAlignment="0">
      <alignment horizontal="centerContinuous"/>
    </xf>
    <xf numFmtId="168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8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6" fontId="28" fillId="0" borderId="0"/>
    <xf numFmtId="168" fontId="10" fillId="0" borderId="0"/>
    <xf numFmtId="168" fontId="17" fillId="0" borderId="0"/>
    <xf numFmtId="168" fontId="11" fillId="0" borderId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8" fontId="30" fillId="0" borderId="0" applyNumberFormat="0">
      <alignment horizontal="left"/>
    </xf>
    <xf numFmtId="168" fontId="17" fillId="0" borderId="0" applyNumberFormat="0" applyFill="0" applyBorder="0" applyAlignment="0" applyProtection="0">
      <alignment horizontal="center"/>
    </xf>
    <xf numFmtId="179" fontId="23" fillId="0" borderId="3" applyFont="0" applyFill="0" applyBorder="0" applyAlignment="0">
      <alignment horizontal="centerContinuous"/>
    </xf>
    <xf numFmtId="180" fontId="31" fillId="0" borderId="3" applyFont="0" applyFill="0" applyBorder="0" applyAlignment="0">
      <alignment horizontal="centerContinuous"/>
    </xf>
    <xf numFmtId="181" fontId="32" fillId="0" borderId="8">
      <protection locked="0"/>
    </xf>
    <xf numFmtId="168" fontId="33" fillId="0" borderId="0" applyBorder="0">
      <alignment horizontal="center" vertical="center" wrapText="1"/>
    </xf>
    <xf numFmtId="168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8" fontId="34" fillId="0" borderId="9" applyBorder="0">
      <alignment horizontal="center" vertical="center" wrapText="1"/>
    </xf>
    <xf numFmtId="168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81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9" fillId="0" borderId="0"/>
    <xf numFmtId="168" fontId="29" fillId="0" borderId="0"/>
    <xf numFmtId="0" fontId="29" fillId="0" borderId="0"/>
    <xf numFmtId="168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8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8" fontId="40" fillId="0" borderId="0"/>
    <xf numFmtId="168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8" fontId="26" fillId="0" borderId="0">
      <alignment vertical="center" wrapText="1"/>
    </xf>
    <xf numFmtId="9" fontId="29" fillId="0" borderId="0" applyFont="0" applyFill="0" applyBorder="0" applyAlignment="0" applyProtection="0"/>
    <xf numFmtId="168" fontId="12" fillId="0" borderId="0"/>
    <xf numFmtId="182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9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165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7" fillId="0" borderId="0"/>
    <xf numFmtId="166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56" fillId="0" borderId="0"/>
    <xf numFmtId="168" fontId="1" fillId="0" borderId="0"/>
    <xf numFmtId="0" fontId="56" fillId="0" borderId="0"/>
    <xf numFmtId="0" fontId="56" fillId="0" borderId="0"/>
    <xf numFmtId="0" fontId="56" fillId="0" borderId="0"/>
    <xf numFmtId="168" fontId="1" fillId="0" borderId="0"/>
    <xf numFmtId="168" fontId="1" fillId="0" borderId="0"/>
    <xf numFmtId="0" fontId="1" fillId="13" borderId="16" applyNumberFormat="0" applyFont="0" applyAlignment="0" applyProtection="0"/>
    <xf numFmtId="166" fontId="38" fillId="0" borderId="0" applyFont="0" applyFill="0" applyBorder="0" applyAlignment="0" applyProtection="0"/>
    <xf numFmtId="0" fontId="1" fillId="0" borderId="0"/>
    <xf numFmtId="185" fontId="68" fillId="0" borderId="0">
      <alignment vertical="top"/>
    </xf>
    <xf numFmtId="185" fontId="68" fillId="0" borderId="0">
      <alignment vertical="top"/>
    </xf>
    <xf numFmtId="185" fontId="69" fillId="0" borderId="0">
      <alignment vertical="top"/>
    </xf>
    <xf numFmtId="186" fontId="69" fillId="2" borderId="0">
      <alignment vertical="top"/>
    </xf>
    <xf numFmtId="185" fontId="69" fillId="6" borderId="0">
      <alignment vertical="top"/>
    </xf>
    <xf numFmtId="185" fontId="68" fillId="0" borderId="0">
      <alignment vertical="top"/>
    </xf>
    <xf numFmtId="185" fontId="68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0" fillId="0" borderId="5">
      <protection locked="0"/>
    </xf>
    <xf numFmtId="0" fontId="13" fillId="0" borderId="5">
      <protection locked="0"/>
    </xf>
    <xf numFmtId="0" fontId="70" fillId="0" borderId="5">
      <protection locked="0"/>
    </xf>
    <xf numFmtId="0" fontId="13" fillId="0" borderId="5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18" fillId="14" borderId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0" borderId="0" applyNumberFormat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181" fontId="32" fillId="0" borderId="8">
      <protection locked="0"/>
    </xf>
    <xf numFmtId="188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90" fontId="74" fillId="0" borderId="0">
      <alignment horizontal="left"/>
    </xf>
    <xf numFmtId="0" fontId="75" fillId="11" borderId="0" applyNumberFormat="0" applyBorder="0" applyAlignment="0" applyProtection="0"/>
    <xf numFmtId="0" fontId="76" fillId="7" borderId="30" applyNumberFormat="0" applyAlignment="0" applyProtection="0"/>
    <xf numFmtId="191" fontId="56" fillId="0" borderId="0" applyFont="0" applyFill="0" applyBorder="0" applyAlignment="0" applyProtection="0"/>
    <xf numFmtId="0" fontId="50" fillId="12" borderId="15" applyNumberFormat="0" applyAlignment="0" applyProtection="0"/>
    <xf numFmtId="192" fontId="10" fillId="0" borderId="0" applyFont="0" applyFill="0" applyBorder="0" applyAlignment="0" applyProtection="0"/>
    <xf numFmtId="3" fontId="77" fillId="0" borderId="0" applyFont="0" applyFill="0" applyBorder="0" applyAlignment="0" applyProtection="0"/>
    <xf numFmtId="181" fontId="35" fillId="4" borderId="8"/>
    <xf numFmtId="193" fontId="77" fillId="0" borderId="0" applyFont="0" applyFill="0" applyBorder="0" applyAlignment="0" applyProtection="0"/>
    <xf numFmtId="14" fontId="78" fillId="0" borderId="0">
      <alignment vertical="top"/>
    </xf>
    <xf numFmtId="194" fontId="79" fillId="31" borderId="0" applyNumberFormat="0" applyBorder="0" applyAlignment="0" applyProtection="0"/>
    <xf numFmtId="181" fontId="80" fillId="0" borderId="0">
      <alignment horizontal="center"/>
    </xf>
    <xf numFmtId="38" fontId="18" fillId="0" borderId="0" applyFont="0" applyFill="0" applyBorder="0" applyAlignment="0" applyProtection="0"/>
    <xf numFmtId="0" fontId="81" fillId="0" borderId="0" applyFont="0" applyFill="0" applyBorder="0" applyAlignment="0" applyProtection="0"/>
    <xf numFmtId="187" fontId="82" fillId="0" borderId="0">
      <alignment vertical="top"/>
    </xf>
    <xf numFmtId="0" fontId="83" fillId="0" borderId="0" applyNumberFormat="0" applyFill="0" applyBorder="0" applyAlignment="0" applyProtection="0"/>
    <xf numFmtId="195" fontId="56" fillId="0" borderId="0" applyFont="0" applyFill="0" applyBorder="0" applyAlignment="0" applyProtection="0"/>
    <xf numFmtId="2" fontId="77" fillId="0" borderId="0" applyFont="0" applyFill="0" applyBorder="0" applyAlignment="0" applyProtection="0"/>
    <xf numFmtId="194" fontId="84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5" fillId="0" borderId="31" applyNumberFormat="0" applyAlignment="0" applyProtection="0">
      <alignment horizontal="left" vertical="center"/>
    </xf>
    <xf numFmtId="0" fontId="85" fillId="0" borderId="20">
      <alignment horizontal="left" vertical="center"/>
    </xf>
    <xf numFmtId="0" fontId="86" fillId="0" borderId="0">
      <alignment vertical="top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2" applyNumberFormat="0" applyFill="0" applyAlignment="0" applyProtection="0"/>
    <xf numFmtId="0" fontId="89" fillId="0" borderId="0" applyNumberFormat="0" applyFill="0" applyBorder="0" applyAlignment="0" applyProtection="0"/>
    <xf numFmtId="187" fontId="90" fillId="0" borderId="0">
      <alignment vertical="top"/>
    </xf>
    <xf numFmtId="181" fontId="91" fillId="0" borderId="0"/>
    <xf numFmtId="0" fontId="92" fillId="0" borderId="0" applyNumberFormat="0" applyFill="0" applyBorder="0" applyAlignment="0" applyProtection="0">
      <alignment vertical="top"/>
      <protection locked="0"/>
    </xf>
    <xf numFmtId="194" fontId="56" fillId="5" borderId="2" applyNumberFormat="0" applyFont="0" applyAlignment="0">
      <protection locked="0"/>
    </xf>
    <xf numFmtId="0" fontId="93" fillId="18" borderId="30" applyNumberFormat="0" applyAlignment="0" applyProtection="0"/>
    <xf numFmtId="187" fontId="69" fillId="0" borderId="0">
      <alignment vertical="top"/>
    </xf>
    <xf numFmtId="187" fontId="69" fillId="2" borderId="0">
      <alignment vertical="top"/>
    </xf>
    <xf numFmtId="196" fontId="69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4" fillId="0" borderId="0"/>
    <xf numFmtId="0" fontId="95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7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6" fillId="5" borderId="12" applyNumberFormat="0" applyProtection="0">
      <alignment vertical="center"/>
    </xf>
    <xf numFmtId="4" fontId="97" fillId="5" borderId="12" applyNumberFormat="0" applyProtection="0">
      <alignment vertical="center"/>
    </xf>
    <xf numFmtId="4" fontId="96" fillId="5" borderId="12" applyNumberFormat="0" applyProtection="0">
      <alignment horizontal="left" vertical="center" indent="1"/>
    </xf>
    <xf numFmtId="4" fontId="96" fillId="5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96" fillId="33" borderId="12" applyNumberFormat="0" applyProtection="0">
      <alignment horizontal="right" vertical="center"/>
    </xf>
    <xf numFmtId="4" fontId="96" fillId="34" borderId="12" applyNumberFormat="0" applyProtection="0">
      <alignment horizontal="right" vertical="center"/>
    </xf>
    <xf numFmtId="4" fontId="96" fillId="35" borderId="12" applyNumberFormat="0" applyProtection="0">
      <alignment horizontal="right" vertical="center"/>
    </xf>
    <xf numFmtId="4" fontId="96" fillId="36" borderId="12" applyNumberFormat="0" applyProtection="0">
      <alignment horizontal="right" vertical="center"/>
    </xf>
    <xf numFmtId="4" fontId="96" fillId="37" borderId="12" applyNumberFormat="0" applyProtection="0">
      <alignment horizontal="right" vertical="center"/>
    </xf>
    <xf numFmtId="4" fontId="96" fillId="38" borderId="12" applyNumberFormat="0" applyProtection="0">
      <alignment horizontal="right" vertical="center"/>
    </xf>
    <xf numFmtId="4" fontId="96" fillId="39" borderId="12" applyNumberFormat="0" applyProtection="0">
      <alignment horizontal="right" vertical="center"/>
    </xf>
    <xf numFmtId="4" fontId="96" fillId="40" borderId="12" applyNumberFormat="0" applyProtection="0">
      <alignment horizontal="right" vertical="center"/>
    </xf>
    <xf numFmtId="4" fontId="96" fillId="41" borderId="12" applyNumberFormat="0" applyProtection="0">
      <alignment horizontal="right" vertical="center"/>
    </xf>
    <xf numFmtId="4" fontId="98" fillId="42" borderId="12" applyNumberFormat="0" applyProtection="0">
      <alignment horizontal="left" vertical="center" indent="1"/>
    </xf>
    <xf numFmtId="4" fontId="96" fillId="43" borderId="34" applyNumberFormat="0" applyProtection="0">
      <alignment horizontal="left" vertical="center" indent="1"/>
    </xf>
    <xf numFmtId="4" fontId="99" fillId="44" borderId="0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29" fillId="0" borderId="0"/>
    <xf numFmtId="4" fontId="96" fillId="3" borderId="12" applyNumberFormat="0" applyProtection="0">
      <alignment vertical="center"/>
    </xf>
    <xf numFmtId="4" fontId="97" fillId="3" borderId="12" applyNumberFormat="0" applyProtection="0">
      <alignment vertical="center"/>
    </xf>
    <xf numFmtId="4" fontId="96" fillId="3" borderId="12" applyNumberFormat="0" applyProtection="0">
      <alignment horizontal="left" vertical="center" indent="1"/>
    </xf>
    <xf numFmtId="4" fontId="96" fillId="3" borderId="12" applyNumberFormat="0" applyProtection="0">
      <alignment horizontal="left" vertical="center" indent="1"/>
    </xf>
    <xf numFmtId="4" fontId="96" fillId="43" borderId="12" applyNumberFormat="0" applyProtection="0">
      <alignment horizontal="right" vertical="center"/>
    </xf>
    <xf numFmtId="4" fontId="97" fillId="43" borderId="12" applyNumberFormat="0" applyProtection="0">
      <alignment horizontal="right" vertical="center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0" fillId="0" borderId="0"/>
    <xf numFmtId="4" fontId="101" fillId="43" borderId="12" applyNumberFormat="0" applyProtection="0">
      <alignment horizontal="right" vertical="center"/>
    </xf>
    <xf numFmtId="0" fontId="102" fillId="47" borderId="0"/>
    <xf numFmtId="49" fontId="103" fillId="47" borderId="0"/>
    <xf numFmtId="49" fontId="104" fillId="47" borderId="35"/>
    <xf numFmtId="49" fontId="104" fillId="47" borderId="0"/>
    <xf numFmtId="0" fontId="102" fillId="48" borderId="35">
      <protection locked="0"/>
    </xf>
    <xf numFmtId="0" fontId="102" fillId="47" borderId="0"/>
    <xf numFmtId="0" fontId="104" fillId="49" borderId="0"/>
    <xf numFmtId="0" fontId="104" fillId="41" borderId="0"/>
    <xf numFmtId="0" fontId="104" fillId="36" borderId="0"/>
    <xf numFmtId="0" fontId="91" fillId="0" borderId="0"/>
    <xf numFmtId="0" fontId="105" fillId="0" borderId="0"/>
    <xf numFmtId="0" fontId="91" fillId="0" borderId="0"/>
    <xf numFmtId="0" fontId="105" fillId="0" borderId="0"/>
    <xf numFmtId="0" fontId="91" fillId="0" borderId="0"/>
    <xf numFmtId="0" fontId="91" fillId="0" borderId="0"/>
    <xf numFmtId="187" fontId="106" fillId="50" borderId="0">
      <alignment horizontal="right" vertical="top"/>
    </xf>
    <xf numFmtId="0" fontId="107" fillId="0" borderId="0" applyNumberFormat="0" applyFill="0" applyBorder="0" applyAlignment="0" applyProtection="0"/>
    <xf numFmtId="194" fontId="101" fillId="0" borderId="0" applyNumberFormat="0" applyFill="0" applyBorder="0" applyAlignment="0" applyProtection="0"/>
    <xf numFmtId="0" fontId="77" fillId="0" borderId="36" applyNumberFormat="0" applyFont="0" applyFill="0" applyAlignment="0" applyProtection="0"/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1" borderId="0" applyNumberFormat="0" applyBorder="0" applyAlignment="0" applyProtection="0"/>
    <xf numFmtId="202" fontId="56" fillId="0" borderId="0" applyFont="0" applyFill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165" fontId="37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1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8" fillId="52" borderId="0" applyNumberFormat="0" applyBorder="0" applyAlignment="0" applyProtection="0"/>
    <xf numFmtId="0" fontId="47" fillId="8" borderId="0" applyNumberFormat="0" applyBorder="0" applyAlignment="0" applyProtection="0"/>
    <xf numFmtId="0" fontId="108" fillId="52" borderId="0" applyNumberFormat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1" fillId="12" borderId="15" applyNumberFormat="0" applyAlignment="0" applyProtection="0"/>
    <xf numFmtId="0" fontId="51" fillId="0" borderId="0" applyNumberFormat="0" applyFill="0" applyBorder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">
      <alignment horizontal="center" vertical="center" wrapText="1"/>
    </xf>
    <xf numFmtId="203" fontId="34" fillId="0" borderId="9" applyBorder="0">
      <alignment horizontal="center" vertical="center" wrapText="1"/>
    </xf>
    <xf numFmtId="49" fontId="114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5" fillId="6" borderId="0" applyFill="0">
      <alignment wrapText="1"/>
    </xf>
    <xf numFmtId="0" fontId="116" fillId="0" borderId="0">
      <alignment horizontal="center" vertical="top" wrapText="1"/>
    </xf>
    <xf numFmtId="0" fontId="117" fillId="0" borderId="0">
      <alignment horizontal="center" vertical="center" wrapText="1"/>
    </xf>
    <xf numFmtId="0" fontId="117" fillId="0" borderId="0">
      <alignment horizontal="centerContinuous" vertical="center" wrapText="1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8" fillId="0" borderId="0"/>
    <xf numFmtId="0" fontId="37" fillId="0" borderId="0"/>
    <xf numFmtId="0" fontId="37" fillId="0" borderId="0"/>
    <xf numFmtId="0" fontId="1" fillId="0" borderId="0"/>
    <xf numFmtId="203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3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1" fillId="0" borderId="0"/>
    <xf numFmtId="168" fontId="1" fillId="0" borderId="0"/>
    <xf numFmtId="0" fontId="37" fillId="0" borderId="0"/>
    <xf numFmtId="168" fontId="1" fillId="0" borderId="0"/>
    <xf numFmtId="0" fontId="3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7" fillId="0" borderId="0"/>
    <xf numFmtId="0" fontId="37" fillId="0" borderId="0"/>
    <xf numFmtId="0" fontId="68" fillId="0" borderId="0"/>
    <xf numFmtId="168" fontId="42" fillId="0" borderId="0"/>
    <xf numFmtId="0" fontId="37" fillId="0" borderId="0"/>
    <xf numFmtId="0" fontId="37" fillId="0" borderId="0"/>
    <xf numFmtId="0" fontId="29" fillId="0" borderId="0"/>
    <xf numFmtId="168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4" fontId="120" fillId="5" borderId="17" applyNumberFormat="0" applyBorder="0" applyAlignment="0">
      <alignment vertical="center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7" fontId="68" fillId="0" borderId="0">
      <alignment vertical="top"/>
    </xf>
    <xf numFmtId="0" fontId="108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8" borderId="0" applyNumberFormat="0" applyBorder="0" applyAlignment="0" applyProtection="0"/>
    <xf numFmtId="0" fontId="108" fillId="7" borderId="0" applyNumberFormat="0" applyBorder="0" applyAlignment="0" applyProtection="0"/>
    <xf numFmtId="0" fontId="108" fillId="20" borderId="0" applyNumberFormat="0" applyBorder="0" applyAlignment="0" applyProtection="0"/>
    <xf numFmtId="0" fontId="108" fillId="10" borderId="0" applyNumberFormat="0" applyBorder="0" applyAlignment="0" applyProtection="0"/>
    <xf numFmtId="0" fontId="37" fillId="19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1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108" fillId="18" borderId="0" applyNumberFormat="0" applyBorder="0" applyAlignment="0" applyProtection="0"/>
    <xf numFmtId="3" fontId="12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9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83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5" fontId="29" fillId="0" borderId="2" applyFont="0" applyFill="0" applyBorder="0" applyProtection="0">
      <alignment horizontal="center" vertical="center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0" fontId="45" fillId="0" borderId="11" applyNumberFormat="0" applyFill="0" applyAlignment="0" applyProtection="0"/>
    <xf numFmtId="0" fontId="75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3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5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40" fillId="0" borderId="0"/>
    <xf numFmtId="168" fontId="42" fillId="0" borderId="0"/>
    <xf numFmtId="168" fontId="29" fillId="0" borderId="0"/>
    <xf numFmtId="0" fontId="29" fillId="0" borderId="0"/>
    <xf numFmtId="0" fontId="29" fillId="0" borderId="0"/>
    <xf numFmtId="0" fontId="17" fillId="0" borderId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26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5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272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7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2" fillId="0" borderId="0" xfId="229" applyFont="1"/>
    <xf numFmtId="0" fontId="64" fillId="0" borderId="0" xfId="229" applyFont="1"/>
    <xf numFmtId="0" fontId="66" fillId="0" borderId="0" xfId="229" applyFont="1"/>
    <xf numFmtId="0" fontId="57" fillId="0" borderId="27" xfId="229" applyFont="1" applyBorder="1" applyAlignment="1">
      <alignment horizontal="left" vertical="center"/>
    </xf>
    <xf numFmtId="0" fontId="67" fillId="0" borderId="25" xfId="229" applyFont="1" applyBorder="1" applyAlignment="1">
      <alignment horizontal="left" vertical="center" indent="2"/>
    </xf>
    <xf numFmtId="0" fontId="67" fillId="0" borderId="28" xfId="229" applyFont="1" applyBorder="1" applyAlignment="1">
      <alignment horizontal="left" vertical="center" indent="2"/>
    </xf>
    <xf numFmtId="0" fontId="122" fillId="0" borderId="24" xfId="229" applyFont="1" applyBorder="1"/>
    <xf numFmtId="0" fontId="122" fillId="0" borderId="27" xfId="229" applyFont="1" applyBorder="1"/>
    <xf numFmtId="0" fontId="122" fillId="0" borderId="40" xfId="229" applyFont="1" applyBorder="1"/>
    <xf numFmtId="166" fontId="63" fillId="0" borderId="25" xfId="0" applyNumberFormat="1" applyFont="1" applyFill="1" applyBorder="1" applyAlignment="1">
      <alignment horizontal="center"/>
    </xf>
    <xf numFmtId="184" fontId="63" fillId="0" borderId="25" xfId="0" applyNumberFormat="1" applyFont="1" applyFill="1" applyBorder="1" applyAlignment="1">
      <alignment horizontal="center"/>
    </xf>
    <xf numFmtId="0" fontId="63" fillId="0" borderId="40" xfId="229" applyFont="1" applyBorder="1"/>
    <xf numFmtId="0" fontId="122" fillId="0" borderId="27" xfId="229" applyFont="1" applyBorder="1" applyAlignment="1">
      <alignment horizontal="center"/>
    </xf>
    <xf numFmtId="0" fontId="63" fillId="0" borderId="25" xfId="229" applyFont="1" applyBorder="1" applyAlignment="1">
      <alignment horizontal="center"/>
    </xf>
    <xf numFmtId="0" fontId="63" fillId="0" borderId="28" xfId="229" applyFont="1" applyBorder="1" applyAlignment="1">
      <alignment horizontal="center" wrapText="1"/>
    </xf>
    <xf numFmtId="0" fontId="122" fillId="0" borderId="24" xfId="229" applyFont="1" applyBorder="1" applyAlignment="1">
      <alignment horizontal="center"/>
    </xf>
    <xf numFmtId="49" fontId="65" fillId="53" borderId="26" xfId="229" applyNumberFormat="1" applyFont="1" applyFill="1" applyBorder="1" applyAlignment="1">
      <alignment horizontal="left" vertical="center" wrapText="1"/>
    </xf>
    <xf numFmtId="166" fontId="65" fillId="53" borderId="26" xfId="0" applyNumberFormat="1" applyFont="1" applyFill="1" applyBorder="1" applyAlignment="1">
      <alignment horizontal="center"/>
    </xf>
    <xf numFmtId="49" fontId="65" fillId="0" borderId="45" xfId="229" applyNumberFormat="1" applyFont="1" applyBorder="1" applyAlignment="1">
      <alignment horizontal="left" vertical="center" wrapText="1"/>
    </xf>
    <xf numFmtId="166" fontId="65" fillId="0" borderId="45" xfId="0" applyNumberFormat="1" applyFont="1" applyFill="1" applyBorder="1" applyAlignment="1">
      <alignment horizontal="center"/>
    </xf>
    <xf numFmtId="0" fontId="65" fillId="0" borderId="29" xfId="229" applyFont="1" applyBorder="1"/>
    <xf numFmtId="1" fontId="123" fillId="0" borderId="0" xfId="1731" applyNumberFormat="1" applyFont="1"/>
    <xf numFmtId="1" fontId="123" fillId="0" borderId="0" xfId="1732" applyNumberFormat="1" applyFont="1" applyAlignment="1">
      <alignment wrapText="1"/>
    </xf>
    <xf numFmtId="1" fontId="60" fillId="0" borderId="0" xfId="1731" applyNumberFormat="1" applyFont="1"/>
    <xf numFmtId="1" fontId="123" fillId="0" borderId="0" xfId="1732" applyNumberFormat="1" applyFont="1" applyAlignment="1">
      <alignment horizontal="center"/>
    </xf>
    <xf numFmtId="1" fontId="123" fillId="54" borderId="46" xfId="41" applyNumberFormat="1" applyFont="1" applyFill="1" applyBorder="1" applyAlignment="1" applyProtection="1">
      <alignment horizontal="center" vertical="center"/>
      <protection locked="0"/>
    </xf>
    <xf numFmtId="2" fontId="60" fillId="54" borderId="49" xfId="120" applyNumberFormat="1" applyFont="1" applyFill="1" applyBorder="1" applyAlignment="1">
      <alignment horizontal="center" vertical="center" wrapText="1"/>
    </xf>
    <xf numFmtId="1" fontId="123" fillId="54" borderId="51" xfId="41" applyNumberFormat="1" applyFont="1" applyFill="1" applyBorder="1" applyAlignment="1" applyProtection="1">
      <alignment horizontal="center" vertical="center"/>
      <protection locked="0"/>
    </xf>
    <xf numFmtId="1" fontId="123" fillId="54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4" fillId="0" borderId="0" xfId="1732" applyNumberFormat="1" applyFont="1" applyAlignment="1">
      <alignment horizontal="center"/>
    </xf>
    <xf numFmtId="1" fontId="125" fillId="0" borderId="0" xfId="1732" applyNumberFormat="1" applyFont="1" applyAlignment="1">
      <alignment horizontal="center"/>
    </xf>
    <xf numFmtId="1" fontId="60" fillId="54" borderId="51" xfId="41" applyNumberFormat="1" applyFont="1" applyFill="1" applyBorder="1" applyAlignment="1" applyProtection="1">
      <alignment horizontal="center" vertical="center"/>
      <protection locked="0"/>
    </xf>
    <xf numFmtId="1" fontId="60" fillId="54" borderId="49" xfId="41" applyNumberFormat="1" applyFont="1" applyFill="1" applyBorder="1" applyAlignment="1" applyProtection="1">
      <alignment horizontal="center" vertical="center"/>
      <protection locked="0"/>
    </xf>
    <xf numFmtId="0" fontId="58" fillId="54" borderId="49" xfId="98" applyFont="1" applyFill="1" applyBorder="1" applyAlignment="1">
      <alignment horizontal="center" vertical="center"/>
    </xf>
    <xf numFmtId="0" fontId="58" fillId="54" borderId="47" xfId="98" applyFont="1" applyFill="1" applyBorder="1" applyAlignment="1">
      <alignment horizontal="center" vertical="center"/>
    </xf>
    <xf numFmtId="164" fontId="58" fillId="54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164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164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3" fillId="0" borderId="2" xfId="1731" applyNumberFormat="1" applyFont="1" applyFill="1" applyBorder="1"/>
    <xf numFmtId="3" fontId="123" fillId="0" borderId="2" xfId="1731" applyNumberFormat="1" applyFont="1" applyFill="1" applyBorder="1" applyAlignment="1">
      <alignment horizontal="center"/>
    </xf>
    <xf numFmtId="1" fontId="123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6" fontId="58" fillId="0" borderId="2" xfId="221" applyNumberFormat="1" applyFont="1" applyFill="1" applyBorder="1" applyAlignment="1">
      <alignment horizontal="center" vertical="center" wrapText="1"/>
    </xf>
    <xf numFmtId="168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8" fontId="58" fillId="0" borderId="51" xfId="221" applyFont="1" applyFill="1" applyBorder="1"/>
    <xf numFmtId="1" fontId="123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3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3" fillId="55" borderId="0" xfId="1731" applyNumberFormat="1" applyFont="1" applyFill="1" applyBorder="1" applyAlignment="1">
      <alignment horizontal="left"/>
    </xf>
    <xf numFmtId="168" fontId="58" fillId="55" borderId="0" xfId="221" applyFont="1" applyFill="1"/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164" fontId="58" fillId="55" borderId="23" xfId="98" applyNumberFormat="1" applyFont="1" applyFill="1" applyBorder="1" applyAlignment="1">
      <alignment horizontal="center" vertical="center" wrapText="1"/>
    </xf>
    <xf numFmtId="0" fontId="57" fillId="55" borderId="41" xfId="98" applyFont="1" applyFill="1" applyBorder="1" applyAlignment="1">
      <alignment horizontal="center" vertical="center" wrapText="1"/>
    </xf>
    <xf numFmtId="1" fontId="60" fillId="55" borderId="62" xfId="1731" applyNumberFormat="1" applyFont="1" applyFill="1" applyBorder="1" applyAlignment="1">
      <alignment horizontal="center"/>
    </xf>
    <xf numFmtId="1" fontId="60" fillId="55" borderId="2" xfId="1732" applyNumberFormat="1" applyFont="1" applyFill="1" applyBorder="1" applyAlignment="1">
      <alignment horizontal="left" wrapText="1"/>
    </xf>
    <xf numFmtId="1" fontId="60" fillId="55" borderId="2" xfId="1732" applyNumberFormat="1" applyFont="1" applyFill="1" applyBorder="1" applyAlignment="1">
      <alignment horizontal="center"/>
    </xf>
    <xf numFmtId="1" fontId="58" fillId="55" borderId="2" xfId="221" applyNumberFormat="1" applyFont="1" applyFill="1" applyBorder="1"/>
    <xf numFmtId="1" fontId="58" fillId="55" borderId="19" xfId="221" applyNumberFormat="1" applyFont="1" applyFill="1" applyBorder="1"/>
    <xf numFmtId="3" fontId="57" fillId="55" borderId="63" xfId="98" applyNumberFormat="1" applyFont="1" applyFill="1" applyBorder="1" applyAlignment="1">
      <alignment horizontal="right" vertical="center" wrapText="1" indent="1"/>
    </xf>
    <xf numFmtId="1" fontId="123" fillId="55" borderId="2" xfId="1731" applyNumberFormat="1" applyFont="1" applyFill="1" applyBorder="1"/>
    <xf numFmtId="1" fontId="123" fillId="55" borderId="2" xfId="1731" applyNumberFormat="1" applyFont="1" applyFill="1" applyBorder="1" applyAlignment="1">
      <alignment horizontal="left"/>
    </xf>
    <xf numFmtId="168" fontId="58" fillId="55" borderId="2" xfId="221" applyFont="1" applyFill="1" applyBorder="1"/>
    <xf numFmtId="168" fontId="58" fillId="55" borderId="19" xfId="221" applyFont="1" applyFill="1" applyBorder="1"/>
    <xf numFmtId="1" fontId="123" fillId="55" borderId="63" xfId="1731" applyNumberFormat="1" applyFont="1" applyFill="1" applyBorder="1" applyAlignment="1">
      <alignment horizontal="right" indent="1"/>
    </xf>
    <xf numFmtId="1" fontId="60" fillId="55" borderId="2" xfId="1731" applyNumberFormat="1" applyFont="1" applyFill="1" applyBorder="1" applyAlignment="1">
      <alignment horizontal="center" vertical="center"/>
    </xf>
    <xf numFmtId="206" fontId="58" fillId="55" borderId="2" xfId="221" applyNumberFormat="1" applyFont="1" applyFill="1" applyBorder="1" applyAlignment="1">
      <alignment wrapText="1"/>
    </xf>
    <xf numFmtId="206" fontId="58" fillId="55" borderId="19" xfId="221" applyNumberFormat="1" applyFont="1" applyFill="1" applyBorder="1" applyAlignment="1">
      <alignment wrapText="1"/>
    </xf>
    <xf numFmtId="168" fontId="58" fillId="55" borderId="63" xfId="221" applyFont="1" applyFill="1" applyBorder="1" applyAlignment="1">
      <alignment horizontal="right" indent="1"/>
    </xf>
    <xf numFmtId="4" fontId="60" fillId="55" borderId="2" xfId="1731" applyNumberFormat="1" applyFont="1" applyFill="1" applyBorder="1" applyAlignment="1">
      <alignment horizontal="center"/>
    </xf>
    <xf numFmtId="4" fontId="60" fillId="55" borderId="19" xfId="1731" applyNumberFormat="1" applyFont="1" applyFill="1" applyBorder="1" applyAlignment="1">
      <alignment horizontal="center"/>
    </xf>
    <xf numFmtId="4" fontId="57" fillId="55" borderId="63" xfId="98" applyNumberFormat="1" applyFont="1" applyFill="1" applyBorder="1" applyAlignment="1">
      <alignment horizontal="right" vertical="center" wrapText="1" indent="1"/>
    </xf>
    <xf numFmtId="1" fontId="60" fillId="55" borderId="67" xfId="1731" applyNumberFormat="1" applyFont="1" applyFill="1" applyBorder="1" applyAlignment="1">
      <alignment horizontal="center"/>
    </xf>
    <xf numFmtId="1" fontId="60" fillId="55" borderId="22" xfId="1732" applyNumberFormat="1" applyFont="1" applyFill="1" applyBorder="1" applyAlignment="1">
      <alignment horizontal="left" wrapText="1"/>
    </xf>
    <xf numFmtId="1" fontId="60" fillId="55" borderId="22" xfId="1731" applyNumberFormat="1" applyFont="1" applyFill="1" applyBorder="1" applyAlignment="1">
      <alignment horizontal="center" vertical="center"/>
    </xf>
    <xf numFmtId="4" fontId="60" fillId="55" borderId="22" xfId="1731" applyNumberFormat="1" applyFont="1" applyFill="1" applyBorder="1" applyAlignment="1">
      <alignment horizontal="center"/>
    </xf>
    <xf numFmtId="4" fontId="60" fillId="55" borderId="65" xfId="1731" applyNumberFormat="1" applyFont="1" applyFill="1" applyBorder="1" applyAlignment="1">
      <alignment horizontal="center"/>
    </xf>
    <xf numFmtId="4" fontId="57" fillId="55" borderId="66" xfId="98" applyNumberFormat="1" applyFont="1" applyFill="1" applyBorder="1" applyAlignment="1">
      <alignment horizontal="right" vertical="center" wrapText="1" indent="1"/>
    </xf>
    <xf numFmtId="168" fontId="58" fillId="55" borderId="51" xfId="221" applyFont="1" applyFill="1" applyBorder="1"/>
    <xf numFmtId="1" fontId="123" fillId="55" borderId="49" xfId="1731" applyNumberFormat="1" applyFont="1" applyFill="1" applyBorder="1"/>
    <xf numFmtId="1" fontId="60" fillId="55" borderId="49" xfId="1731" applyNumberFormat="1" applyFont="1" applyFill="1" applyBorder="1" applyAlignment="1">
      <alignment horizontal="center" vertical="center"/>
    </xf>
    <xf numFmtId="4" fontId="57" fillId="55" borderId="49" xfId="98" applyNumberFormat="1" applyFont="1" applyFill="1" applyBorder="1" applyAlignment="1">
      <alignment horizontal="center" vertical="center" wrapText="1"/>
    </xf>
    <xf numFmtId="4" fontId="57" fillId="55" borderId="47" xfId="98" applyNumberFormat="1" applyFont="1" applyFill="1" applyBorder="1" applyAlignment="1">
      <alignment horizontal="center" vertical="center" wrapText="1"/>
    </xf>
    <xf numFmtId="4" fontId="57" fillId="55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4" borderId="50" xfId="120" applyNumberFormat="1" applyFont="1" applyFill="1" applyBorder="1" applyAlignment="1">
      <alignment horizontal="center" vertical="center" wrapText="1"/>
    </xf>
    <xf numFmtId="1" fontId="123" fillId="54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3" fillId="0" borderId="59" xfId="1731" applyNumberFormat="1" applyFont="1" applyFill="1" applyBorder="1" applyAlignment="1">
      <alignment horizontal="left"/>
    </xf>
    <xf numFmtId="1" fontId="123" fillId="0" borderId="0" xfId="1732" applyNumberFormat="1" applyFont="1" applyAlignment="1">
      <alignment horizontal="center"/>
    </xf>
    <xf numFmtId="1" fontId="123" fillId="54" borderId="47" xfId="41" applyNumberFormat="1" applyFont="1" applyFill="1" applyBorder="1" applyAlignment="1" applyProtection="1">
      <alignment horizontal="center" vertical="center"/>
      <protection locked="0"/>
    </xf>
    <xf numFmtId="1" fontId="123" fillId="54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3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3" fillId="0" borderId="73" xfId="1731" applyNumberFormat="1" applyFont="1" applyBorder="1" applyAlignment="1">
      <alignment horizontal="left"/>
    </xf>
    <xf numFmtId="1" fontId="123" fillId="0" borderId="74" xfId="1731" applyNumberFormat="1" applyFont="1" applyBorder="1" applyAlignment="1">
      <alignment horizontal="left"/>
    </xf>
    <xf numFmtId="1" fontId="123" fillId="0" borderId="64" xfId="1732" applyNumberFormat="1" applyFont="1" applyFill="1" applyBorder="1" applyAlignment="1">
      <alignment horizontal="center"/>
    </xf>
    <xf numFmtId="1" fontId="123" fillId="0" borderId="20" xfId="1732" applyNumberFormat="1" applyFont="1" applyFill="1" applyBorder="1" applyAlignment="1">
      <alignment horizontal="center"/>
    </xf>
    <xf numFmtId="0" fontId="57" fillId="55" borderId="60" xfId="98" applyFont="1" applyFill="1" applyBorder="1" applyAlignment="1">
      <alignment horizontal="center" vertical="center"/>
    </xf>
    <xf numFmtId="0" fontId="57" fillId="55" borderId="61" xfId="98" applyFont="1" applyFill="1" applyBorder="1" applyAlignment="1">
      <alignment horizontal="center" vertical="center"/>
    </xf>
    <xf numFmtId="1" fontId="123" fillId="55" borderId="64" xfId="1732" applyNumberFormat="1" applyFont="1" applyFill="1" applyBorder="1" applyAlignment="1">
      <alignment horizontal="center"/>
    </xf>
    <xf numFmtId="1" fontId="123" fillId="55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  <sheetName val="Лист1"/>
      <sheetName val="Содержание2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  <sheetName val="3. Расчеты с потребителям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  <sheetName val="Предельные тарифы по передач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Приложение 2"/>
      <sheetName val="Справочники"/>
      <sheetName val="FST5"/>
      <sheetName val="ПРОГНОЗ_1"/>
      <sheetName val="vec"/>
      <sheetName val="на 1 тут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  <sheetName val="FES"/>
      <sheetName val="PN_CONS"/>
      <sheetName val="Баланс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REND_tengis&amp;emba"/>
      <sheetName val="стр.145 рос. исп"/>
      <sheetName val="BS_h&amp;#38;p"/>
      <sheetName val="IS_h&amp;#38;p"/>
      <sheetName val="TREND_tengis&amp;#38;emba"/>
      <sheetName val="показатели"/>
      <sheetName val="4"/>
      <sheetName val="Незав.пр-во "/>
      <sheetName val="Лист2"/>
      <sheetName val="assump"/>
      <sheetName val="Ini"/>
      <sheetName val="Списки"/>
      <sheetName val="факт"/>
      <sheetName val=""/>
      <sheetName val="Assumptions and Inputs"/>
      <sheetName val="Master Input Sheet Start Here"/>
      <sheetName val="HBS initial"/>
      <sheetName val="Inputs Sheet"/>
      <sheetName val="Ввод данных Эл.2"/>
      <sheetName val="Ввод данных Эл. 1"/>
      <sheetName val="Ввод данных Эл.3"/>
      <sheetName val="Ввод данных Эл.4"/>
      <sheetName val="Ввод данных Эл. 5"/>
      <sheetName val="HIS initial"/>
      <sheetName val="БДР"/>
      <sheetName val="GLC_Market_Approach"/>
      <sheetName val="Operating_Data"/>
      <sheetName val="Read_me_first"/>
      <sheetName val="Master_Inputs_Start_here"/>
      <sheetName val="Ф1_АТЭЦ"/>
      <sheetName val="Ф1_ЕТЭЦ"/>
      <sheetName val="Ф1_НГРЭС"/>
      <sheetName val="Ф1_ПТЭЦ"/>
      <sheetName val="Ф1_ЩГРЭС"/>
      <sheetName val="Ф_2_АТЭЦ"/>
      <sheetName val="Ф2_ЕТЭЦ"/>
      <sheetName val="Ф_2_НГРЭС"/>
      <sheetName val="Ф2_ПТЭЦ"/>
      <sheetName val="Ф_2_ЩГРЭС"/>
      <sheetName val="Ввод_данных_ЩГРЭС"/>
      <sheetName val="Ввод_общих_данных"/>
      <sheetName val="Расчет_тарифов_и_выручки"/>
      <sheetName val="стр_145_рос__исп"/>
      <sheetName val="PROJECT"/>
      <sheetName val="BALANCE"/>
      <sheetName val="в тенге"/>
      <sheetName val="Опции"/>
      <sheetName val="Проект"/>
      <sheetName val="Анализ"/>
      <sheetName val="Cost Allocation"/>
      <sheetName val="предприятия"/>
      <sheetName val="Классиф_"/>
      <sheetName val="Grouplist"/>
      <sheetName val="Инфо"/>
      <sheetName val="Поправки"/>
      <sheetName val="XLR_NoRangeSheet"/>
      <sheetName val="Sheet11"/>
      <sheetName val="Лист1"/>
      <sheetName val="60 счет"/>
      <sheetName val="Master_Input_Sheet_Start_Here"/>
      <sheetName val="HBS_initial"/>
      <sheetName val="Inputs_Sheet"/>
      <sheetName val="Ввод_данных_Эл_2"/>
      <sheetName val="Ввод_данных_Эл__1"/>
      <sheetName val="Ввод_данных_Эл_3"/>
      <sheetName val="Ввод_данных_Эл_4"/>
      <sheetName val="Ввод_данных_Эл__5"/>
      <sheetName val="HIS_initial"/>
      <sheetName val="Производство_электроэнергии"/>
      <sheetName val="Т19_1"/>
      <sheetName val="Cost_Allocation"/>
      <sheetName val="60_счет"/>
      <sheetName val="BISales"/>
      <sheetName val="незав. Домодедово"/>
      <sheetName val="Ф1"/>
      <sheetName val="Inputs"/>
      <sheetName val="Допущения"/>
      <sheetName val="Долг"/>
      <sheetName val="ПРР"/>
      <sheetName val="Предположения КАС"/>
      <sheetName val="Ф1 Актив 1-2"/>
      <sheetName val="затр_подх"/>
      <sheetName val="Смета"/>
      <sheetName val="6.Продажа квартир"/>
      <sheetName val="3.ЗАТРАТЫ"/>
      <sheetName val="Аренда Торговля"/>
      <sheetName val="Аренда СТО"/>
      <sheetName val="Дисконт"/>
      <sheetName val="общее"/>
      <sheetName val="исходное"/>
      <sheetName val="ДП_пессимист "/>
      <sheetName val="Glossary"/>
      <sheetName val="Содержание"/>
      <sheetName val="Data"/>
      <sheetName val="Исх_данные"/>
      <sheetName val="Потоки"/>
      <sheetName val="свед"/>
      <sheetName val="MGSN"/>
      <sheetName val="Rev"/>
      <sheetName val="Ф-1"/>
      <sheetName val="RAS BS+"/>
      <sheetName val="0_33"/>
      <sheetName val="Акты дебиторов"/>
      <sheetName val="comps"/>
      <sheetName val="CEZ_Model_16_m"/>
      <sheetName val="А_Произв-во"/>
      <sheetName val="вводные"/>
      <sheetName val="Коэф-ты"/>
      <sheetName val="Ст"/>
      <sheetName val="Valspar"/>
      <sheetName val="FX Adjustment"/>
      <sheetName val="BDG"/>
      <sheetName val="Paths"/>
      <sheetName val="INDEX"/>
      <sheetName val="Location (Naming)"/>
      <sheetName val="ProductBundleDefinition"/>
      <sheetName val="Location Handling"/>
      <sheetName val="ProductBundle (Naming)"/>
      <sheetName val="Location Cap"/>
      <sheetName val="ProcessMode Coefficients"/>
      <sheetName val="DEPR_NEW"/>
      <sheetName val="Natl Consult Reg."/>
      <sheetName val="Balance sheet"/>
      <sheetName val="Корр-ка_на_сост"/>
      <sheetName val="VAT"/>
      <sheetName val="Assump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  <sheetName val="GLC_ratios_J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Курсы валют ЦБ"/>
      <sheetName val="СЭЛТ"/>
      <sheetName val="Томская область1"/>
      <sheetName val="TEHSHEET"/>
      <sheetName val="Титульный"/>
      <sheetName val="3.15"/>
      <sheetName val="списки ФП"/>
      <sheetName val="FES"/>
      <sheetName val="35998"/>
      <sheetName val="44"/>
      <sheetName val="92"/>
      <sheetName val="94"/>
      <sheetName val="97"/>
      <sheetName val="26"/>
      <sheetName val="29"/>
      <sheetName val="TECHSHEET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Шупр"/>
      <sheetName val="Инфо"/>
      <sheetName val="et_union"/>
      <sheetName val="Баланс ээ"/>
      <sheetName val="Баланс мощности"/>
      <sheetName val="ЭСО"/>
      <sheetName val="сбыт"/>
      <sheetName val="Рег генер"/>
      <sheetName val="regs"/>
      <sheetName val="расчет НВВ РСК по RAB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  <sheetName val="TEHSHEET"/>
      <sheetName val="Топливо2009"/>
      <sheetName val="2009"/>
      <sheetName val="Заголовок"/>
      <sheetName val="ик"/>
      <sheetName val="Баланс ээ"/>
      <sheetName val="Баланс мощности"/>
      <sheetName val="regs"/>
      <sheetName val="Данные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ИТ-бюджет"/>
      <sheetName val="Lists"/>
      <sheetName val="Прилож.1"/>
      <sheetName val="Списки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G20">
            <v>7</v>
          </cell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4">
          <cell r="G44">
            <v>131.95402349999983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Титульный"/>
      <sheetName val="Передача ЭЭ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Смета"/>
      <sheetName val="УЕ"/>
      <sheetName val="на 1 тут"/>
      <sheetName val="TSheet"/>
      <sheetName val="ф2 сап"/>
      <sheetName val="Т.16"/>
      <sheetName val="control"/>
      <sheetName val="Таб1.1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ФБР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 refreshError="1"/>
      <sheetData sheetId="273">
        <row r="2">
          <cell r="A2">
            <v>0</v>
          </cell>
        </row>
      </sheetData>
      <sheetData sheetId="274">
        <row r="2">
          <cell r="A2">
            <v>0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>
            <v>0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  <sheetName val="Main"/>
      <sheetName val="Гр5(о)"/>
      <sheetName val="XLR_NoRangeSheet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  <sheetName val="Регионы"/>
      <sheetName val="П 1.4. и П 1.5"/>
      <sheetName val="Титульный"/>
      <sheetName val="REESTR_MO"/>
      <sheetName val="э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  <sheetName val="list of types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  <sheetName val="FES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  <sheetName val="лист1"/>
      <sheetName val="Лист2"/>
      <sheetName val="Лист3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  <sheetName val="2008 -2010"/>
      <sheetName val="Регионы"/>
      <sheetName val="FST5"/>
      <sheetName val="29"/>
      <sheetName val="20"/>
      <sheetName val="21"/>
      <sheetName val="26"/>
      <sheetName val="27"/>
      <sheetName val="28"/>
      <sheetName val="19"/>
      <sheetName val="22"/>
      <sheetName val="Динамика пакета"/>
      <sheetName val="КЗ и БДДС НВД+ИДЕ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4">
          <cell r="C4" t="str">
            <v>МЭС Сибири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СарРС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1"/>
      <sheetName val="Лист2"/>
      <sheetName val="Лист3"/>
      <sheetName val="числ факт"/>
      <sheetName val="Форма 4"/>
    </sheetNames>
    <sheetDataSet>
      <sheetData sheetId="0">
        <row r="4">
          <cell r="K4" t="str">
            <v>Проектная мощность/протяженность сетей (корректировка)</v>
          </cell>
        </row>
      </sheetData>
      <sheetData sheetId="1">
        <row r="4">
          <cell r="K4" t="str">
            <v>Проектная мощность/протяженность сетей (корректировка)</v>
          </cell>
        </row>
      </sheetData>
      <sheetData sheetId="2">
        <row r="4">
          <cell r="K4" t="str">
            <v>Проектная мощность/протяженность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4">
          <cell r="K4" t="str">
            <v>Проектная мощность/
протяженность сетей (корректировка)</v>
          </cell>
        </row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7">
          <cell r="G7">
            <v>884</v>
          </cell>
        </row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</row>
        <row r="29">
          <cell r="B29" t="str">
            <v>БП №2</v>
          </cell>
          <cell r="G29">
            <v>9.61</v>
          </cell>
          <cell r="H29">
            <v>8</v>
          </cell>
        </row>
        <row r="30">
          <cell r="B30" t="str">
            <v>БП №3</v>
          </cell>
        </row>
        <row r="31">
          <cell r="B31" t="str">
            <v>БП №4</v>
          </cell>
          <cell r="E31">
            <v>4585</v>
          </cell>
          <cell r="F31">
            <v>1627</v>
          </cell>
          <cell r="G31">
            <v>2546</v>
          </cell>
          <cell r="H31">
            <v>444</v>
          </cell>
        </row>
        <row r="32">
          <cell r="B32" t="str">
            <v>БП №5</v>
          </cell>
          <cell r="E32">
            <v>3776</v>
          </cell>
          <cell r="F32">
            <v>1372</v>
          </cell>
          <cell r="G32">
            <v>1610</v>
          </cell>
          <cell r="H32">
            <v>189</v>
          </cell>
        </row>
        <row r="33">
          <cell r="B33" t="str">
            <v>БП №6</v>
          </cell>
          <cell r="E33">
            <v>289</v>
          </cell>
          <cell r="F33">
            <v>263</v>
          </cell>
          <cell r="G33">
            <v>316</v>
          </cell>
          <cell r="H33">
            <v>255</v>
          </cell>
        </row>
        <row r="34">
          <cell r="B34" t="str">
            <v>БП №7</v>
          </cell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</row>
        <row r="35">
          <cell r="B35" t="str">
            <v>БП №8</v>
          </cell>
        </row>
        <row r="36">
          <cell r="B36" t="str">
            <v>БП №9</v>
          </cell>
          <cell r="F36">
            <v>2387</v>
          </cell>
          <cell r="G36">
            <v>2434</v>
          </cell>
          <cell r="H36">
            <v>2121</v>
          </cell>
        </row>
        <row r="37">
          <cell r="B37" t="str">
            <v>БП №10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</row>
        <row r="39">
          <cell r="E39">
            <v>2380</v>
          </cell>
          <cell r="F39">
            <v>2615</v>
          </cell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7">
          <cell r="G7">
            <v>884</v>
          </cell>
        </row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29">
          <cell r="G29">
            <v>9.61</v>
          </cell>
          <cell r="H29">
            <v>8</v>
          </cell>
          <cell r="I29">
            <v>10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H44">
            <v>177.28286989358048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>
        <row r="7">
          <cell r="G7">
            <v>884</v>
          </cell>
        </row>
      </sheetData>
      <sheetData sheetId="10" refreshError="1">
        <row r="6">
          <cell r="F6">
            <v>17217</v>
          </cell>
        </row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F12">
            <v>25985</v>
          </cell>
          <cell r="I12">
            <v>4227</v>
          </cell>
        </row>
        <row r="14">
          <cell r="F14">
            <v>23686</v>
          </cell>
        </row>
        <row r="15">
          <cell r="F15">
            <v>2539</v>
          </cell>
          <cell r="I15">
            <v>53447</v>
          </cell>
        </row>
        <row r="17">
          <cell r="F17">
            <v>35548</v>
          </cell>
          <cell r="I17">
            <v>46028</v>
          </cell>
        </row>
        <row r="19">
          <cell r="D19">
            <v>305708</v>
          </cell>
          <cell r="F19">
            <v>13902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F22">
            <v>0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6">
          <cell r="F6">
            <v>17217</v>
          </cell>
        </row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4">
          <cell r="F14">
            <v>23686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</row>
      </sheetData>
      <sheetData sheetId="13">
        <row r="6">
          <cell r="F6">
            <v>17217</v>
          </cell>
        </row>
      </sheetData>
      <sheetData sheetId="14" refreshError="1">
        <row r="6">
          <cell r="F6">
            <v>17217</v>
          </cell>
        </row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>
        <row r="11">
          <cell r="F11">
            <v>230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H27">
            <v>78.694000000000003</v>
          </cell>
          <cell r="K27">
            <v>784</v>
          </cell>
        </row>
        <row r="28">
          <cell r="K28">
            <v>202</v>
          </cell>
        </row>
      </sheetData>
      <sheetData sheetId="21" refreshError="1">
        <row r="11">
          <cell r="F11">
            <v>230</v>
          </cell>
        </row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>
        <row r="10">
          <cell r="D10" t="str">
            <v>Действующая ИПР</v>
          </cell>
        </row>
      </sheetData>
      <sheetData sheetId="39">
        <row r="10">
          <cell r="D10" t="str">
            <v>Действующая ИПР</v>
          </cell>
        </row>
      </sheetData>
      <sheetData sheetId="40">
        <row r="10">
          <cell r="D10" t="str">
            <v>Действующая ИПР</v>
          </cell>
        </row>
      </sheetData>
      <sheetData sheetId="41">
        <row r="10">
          <cell r="D10" t="str">
            <v>Действующая ИПР</v>
          </cell>
        </row>
      </sheetData>
      <sheetData sheetId="42">
        <row r="10">
          <cell r="D10" t="str">
            <v>Действующая ИПР</v>
          </cell>
        </row>
      </sheetData>
      <sheetData sheetId="43">
        <row r="10">
          <cell r="B10" t="str">
            <v>Наименование статей</v>
          </cell>
        </row>
      </sheetData>
      <sheetData sheetId="44">
        <row r="10">
          <cell r="B10">
            <v>0</v>
          </cell>
        </row>
      </sheetData>
      <sheetData sheetId="45">
        <row r="11">
          <cell r="L11">
            <v>14851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>
        <row r="10">
          <cell r="B10">
            <v>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  <sheetName val="2008 -2010"/>
      <sheetName val="Регионы"/>
      <sheetName val="20E2"/>
      <sheetName val="21"/>
      <sheetName val="Титульный"/>
      <sheetName val="REESTR_MO"/>
      <sheetName val="Инструкция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  <sheetName val="2008 -2010"/>
      <sheetName val="Регионы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  <sheetName val="Language"/>
      <sheetName val="Calculator"/>
      <sheetName val="1997"/>
      <sheetName val="1998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7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Республика Карелия"/>
      <sheetName val="Ф-1 (для АО-энерго)"/>
      <sheetName val="Ф-2 (для АО-энерго)"/>
      <sheetName val="перекрестка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Ком потери"/>
      <sheetName val="InputTI"/>
      <sheetName val="_FES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1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Топливо2009"/>
      <sheetName val="2009"/>
      <sheetName val="9. Смета затрат"/>
      <sheetName val="11 Прочие_расчет"/>
      <sheetName val="10. БДР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на 1 тут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/>
      <sheetData sheetId="408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  <sheetName val="2006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  <sheetName val="2006"/>
      <sheetName val="Титульный"/>
      <sheetName val="InputTI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  <sheetName val="Misc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  <sheetName val="TEHSHEET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  <sheetName val="InputTI"/>
      <sheetName val="Регионы"/>
      <sheetName val=" 8"/>
      <sheetName val="10"/>
      <sheetName val="11"/>
      <sheetName val="12"/>
      <sheetName val="18"/>
      <sheetName val="19"/>
      <sheetName val="15"/>
      <sheetName val="21"/>
      <sheetName val="14"/>
      <sheetName val="20"/>
      <sheetName val="24.1"/>
      <sheetName val="24"/>
      <sheetName val="27"/>
      <sheetName val="6"/>
      <sheetName val="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  <sheetName val="R"/>
      <sheetName val="Справочники"/>
      <sheetName val="Свод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 8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>
        <row r="4">
          <cell r="F4" t="str">
            <v>Итого по сбытовым компаниям</v>
          </cell>
        </row>
      </sheetData>
      <sheetData sheetId="4">
        <row r="4">
          <cell r="F4" t="str">
            <v>Итого по сбытовым компаниям</v>
          </cell>
        </row>
      </sheetData>
      <sheetData sheetId="5">
        <row r="4">
          <cell r="F4" t="str">
            <v>Итого по сбытовым компаниям</v>
          </cell>
        </row>
      </sheetData>
      <sheetData sheetId="6">
        <row r="4">
          <cell r="F4" t="str">
            <v>Итого по сбытовым компаниям</v>
          </cell>
        </row>
      </sheetData>
      <sheetData sheetId="7">
        <row r="4">
          <cell r="F4" t="str">
            <v>Итого по сбытовым компаниям</v>
          </cell>
        </row>
      </sheetData>
      <sheetData sheetId="8">
        <row r="4">
          <cell r="F4" t="str">
            <v>Итого по сбытовым компаниям</v>
          </cell>
        </row>
      </sheetData>
      <sheetData sheetId="9">
        <row r="4">
          <cell r="F4" t="str">
            <v>Итого по сбытовым компаниям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2006"/>
      <sheetName val="SMetstrai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  <sheetName val="Огл. Графиков"/>
      <sheetName val="Текущие цены"/>
      <sheetName val="рабочий"/>
      <sheetName val="окраска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пр 5"/>
      <sheetName val="пр 11"/>
      <sheetName val="пр 7"/>
      <sheetName val="пр 14"/>
      <sheetName val="пр 24"/>
      <sheetName val="пр 26"/>
      <sheetName val="П 1.13"/>
      <sheetName val="Справочник"/>
      <sheetName val="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  <sheetName val="ОФР- 2009 на 02.09.09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Заголово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Ожид ФР"/>
      <sheetName val="цены цехов"/>
      <sheetName val="Гр5(о)"/>
      <sheetName val="т. 1.12."/>
      <sheetName val="Лист13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Input TI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1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Топливо2009"/>
      <sheetName val="2009"/>
      <sheetName val="9. Смета затрат"/>
      <sheetName val="11 Прочие_расчет"/>
      <sheetName val="10. БДР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  <sheetName val="Справочники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  <sheetName val="Расчеты с потребителями 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продВ(I)"/>
      <sheetName val="У-Алд_наслегаХранение"/>
      <sheetName val="sapactivexlhiddensheet"/>
      <sheetName val="РСД ИА "/>
      <sheetName val="План Газпрома"/>
      <sheetName val="Проценты"/>
      <sheetName val="1.19.1 произв тэ"/>
      <sheetName val="01-02 (БДиР Общества)"/>
      <sheetName val="Настр"/>
      <sheetName val="t_настройки"/>
      <sheetName val="Стоимость ЭЭ"/>
      <sheetName val="AddList"/>
      <sheetName val="AddList "/>
      <sheetName val="Внеш Совме"/>
      <sheetName val="TEHSHEET"/>
      <sheetName val="Standard"/>
      <sheetName val="Pricelist"/>
      <sheetName val="Контрагенты"/>
      <sheetName val="Расчёт НВВ по RAB"/>
      <sheetName val="ОХЗ КТС"/>
      <sheetName val="Стр1"/>
      <sheetName val="Список"/>
      <sheetName val="EKDEB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  <sheetName val="Производство электроэнергии"/>
      <sheetName val="Производство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  <sheetName val="на 1 тут"/>
      <sheetName val="Титульный"/>
      <sheetName val="3.15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Лист13"/>
      <sheetName val="Ввод данных"/>
      <sheetName val="ИТ-бюджет"/>
      <sheetName val="Гр5(о)"/>
      <sheetName val="Исходные данные и тариф ЭЛЕКТР"/>
      <sheetName val="Вода для ГВС"/>
      <sheetName val="ПРОГНОЗ_1"/>
      <sheetName val="Приложение (ТЭЦ) "/>
      <sheetName val="Справочники"/>
      <sheetName val="17СВОД-ПУ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  <sheetName val="06_нас-е_Прейскурант"/>
      <sheetName val="мощность"/>
      <sheetName val="3 Расчеты с потребителями"/>
      <sheetName val="Потребность в прибыли"/>
      <sheetName val="списки"/>
    </sheetNames>
    <sheetDataSet>
      <sheetData sheetId="0">
        <row r="2">
          <cell r="A2" t="str">
            <v>Агинский Бурятский автономный округ</v>
          </cell>
        </row>
      </sheetData>
      <sheetData sheetId="1">
        <row r="2">
          <cell r="A2" t="str">
            <v>Агинский Бурятский автономный округ</v>
          </cell>
        </row>
      </sheetData>
      <sheetData sheetId="2">
        <row r="2">
          <cell r="A2" t="str">
            <v>Агинский Бурятский автономный округ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Агинский Бурятский автономный округ</v>
          </cell>
        </row>
      </sheetData>
      <sheetData sheetId="11">
        <row r="2">
          <cell r="A2" t="str">
            <v>Агинский Бурятский автономный округ</v>
          </cell>
        </row>
      </sheetData>
      <sheetData sheetId="12">
        <row r="2">
          <cell r="A2" t="str">
            <v>Агинский Бурятский автономный округ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эл ст"/>
      <sheetName val=" НВВ передача"/>
      <sheetName val="6"/>
      <sheetName val="Заголовок"/>
      <sheetName val="тар"/>
      <sheetName val="т1.15(смета8а)"/>
      <sheetName val="Настройки"/>
      <sheetName val="01"/>
      <sheetName val="1997"/>
      <sheetName val="1998"/>
      <sheetName val="График"/>
      <sheetName val="Ф-2 (для АО-энерго)"/>
      <sheetName val="2002(v1)"/>
      <sheetName val="Data"/>
      <sheetName val="Лист1"/>
      <sheetName val="Приложение (ТЭЦ) "/>
      <sheetName val="Параметры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  <sheetName val="Гр5(о)"/>
      <sheetName val="Управление"/>
      <sheetName val="2009(2,3)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  <sheetName val="ф сплавы"/>
      <sheetName val="Производство электроэнергии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  <sheetName val="Лист2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  <sheetName val="FES"/>
      <sheetName val="Лист12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70" customWidth="1"/>
    <col min="3" max="3" width="12.140625" style="71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2" customWidth="1"/>
    <col min="8" max="8" width="9.7109375" style="73" customWidth="1"/>
    <col min="9" max="9" width="13.28515625" style="73" customWidth="1"/>
    <col min="10" max="10" width="14.42578125" style="30" customWidth="1"/>
    <col min="11" max="11" width="12.7109375" style="56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231" t="s">
        <v>0</v>
      </c>
      <c r="B1" s="232"/>
      <c r="C1" s="52"/>
      <c r="D1" s="92"/>
      <c r="E1" s="53"/>
      <c r="F1" s="53"/>
      <c r="G1" s="54"/>
      <c r="H1" s="55"/>
      <c r="I1" s="55"/>
      <c r="J1" s="53"/>
      <c r="L1" s="57"/>
      <c r="M1" s="57" t="s">
        <v>1</v>
      </c>
      <c r="N1" s="57"/>
      <c r="O1" s="57"/>
      <c r="P1" s="58"/>
      <c r="Q1" s="14"/>
    </row>
    <row r="2" spans="1:17" ht="15.75" customHeight="1">
      <c r="A2" s="232" t="s">
        <v>2</v>
      </c>
      <c r="B2" s="232"/>
      <c r="C2" s="232"/>
      <c r="D2" s="232"/>
      <c r="E2" s="53"/>
      <c r="F2" s="53"/>
      <c r="G2" s="54"/>
      <c r="H2" s="55"/>
      <c r="I2" s="55"/>
      <c r="J2" s="53"/>
      <c r="L2" s="59"/>
      <c r="M2" s="59" t="s">
        <v>123</v>
      </c>
      <c r="N2" s="59"/>
      <c r="O2" s="59"/>
      <c r="P2" s="60"/>
      <c r="Q2" s="13"/>
    </row>
    <row r="3" spans="1:17" ht="15.75" customHeight="1">
      <c r="A3" s="230" t="s">
        <v>147</v>
      </c>
      <c r="B3" s="230"/>
      <c r="C3" s="230"/>
      <c r="D3" s="230"/>
      <c r="E3" s="53"/>
      <c r="F3" s="53"/>
      <c r="G3" s="54"/>
      <c r="H3" s="55"/>
      <c r="I3" s="55"/>
      <c r="J3" s="53"/>
      <c r="L3" s="59"/>
      <c r="M3" s="61" t="s">
        <v>148</v>
      </c>
      <c r="N3" s="59"/>
      <c r="O3" s="59"/>
      <c r="P3" s="60"/>
      <c r="Q3" s="13"/>
    </row>
    <row r="4" spans="1:17" ht="15.75" customHeight="1">
      <c r="A4" s="92" t="s">
        <v>3</v>
      </c>
      <c r="B4" s="92"/>
      <c r="C4" s="92"/>
      <c r="D4" s="92"/>
      <c r="E4" s="53"/>
      <c r="F4" s="53"/>
      <c r="G4" s="54"/>
      <c r="H4" s="55"/>
      <c r="I4" s="55"/>
      <c r="J4" s="53"/>
      <c r="L4" s="59"/>
      <c r="M4" s="61" t="s">
        <v>4</v>
      </c>
      <c r="N4" s="59"/>
      <c r="O4" s="59"/>
      <c r="P4" s="60"/>
      <c r="Q4" s="13"/>
    </row>
    <row r="5" spans="1:17" ht="15.75" customHeight="1">
      <c r="A5" s="233" t="s">
        <v>129</v>
      </c>
      <c r="B5" s="233"/>
      <c r="C5" s="233"/>
      <c r="D5" s="233"/>
      <c r="E5" s="53"/>
      <c r="F5" s="53"/>
      <c r="G5" s="54"/>
      <c r="H5" s="55"/>
      <c r="I5" s="55"/>
      <c r="J5" s="53"/>
      <c r="L5" s="59"/>
      <c r="M5" s="62" t="s">
        <v>130</v>
      </c>
      <c r="N5" s="62"/>
      <c r="O5" s="62"/>
      <c r="P5" s="60"/>
      <c r="Q5" s="13"/>
    </row>
    <row r="6" spans="1:17" ht="15.75" customHeight="1">
      <c r="A6" s="233"/>
      <c r="B6" s="233"/>
      <c r="C6" s="233"/>
      <c r="D6" s="233"/>
      <c r="E6" s="53"/>
      <c r="F6" s="53"/>
      <c r="G6" s="53"/>
      <c r="H6" s="53"/>
      <c r="I6" s="53"/>
      <c r="J6" s="53"/>
      <c r="L6" s="62"/>
      <c r="M6" s="62"/>
      <c r="N6" s="62"/>
      <c r="O6" s="62"/>
      <c r="P6" s="63"/>
      <c r="Q6" s="19"/>
    </row>
    <row r="7" spans="1:17" ht="15" customHeight="1">
      <c r="A7" s="93"/>
      <c r="B7" s="93"/>
      <c r="C7" s="93"/>
      <c r="D7" s="93"/>
      <c r="E7" s="53"/>
      <c r="F7" s="53"/>
      <c r="G7" s="53"/>
      <c r="H7" s="53"/>
      <c r="I7" s="53"/>
      <c r="J7" s="53"/>
      <c r="K7" s="93"/>
      <c r="L7" s="93"/>
      <c r="M7" s="93"/>
      <c r="N7" s="93"/>
      <c r="O7" s="93"/>
      <c r="P7" s="63"/>
      <c r="Q7" s="19"/>
    </row>
    <row r="8" spans="1:17" ht="15" customHeight="1">
      <c r="A8" s="93" t="s">
        <v>74</v>
      </c>
      <c r="B8" s="93"/>
      <c r="C8" s="93"/>
      <c r="D8" s="93" t="s">
        <v>75</v>
      </c>
      <c r="E8" s="53"/>
      <c r="F8" s="53"/>
      <c r="G8" s="53"/>
      <c r="H8" s="53"/>
      <c r="I8" s="53"/>
      <c r="J8" s="53"/>
      <c r="K8" s="93"/>
      <c r="L8" s="93"/>
      <c r="M8" s="93"/>
      <c r="N8" s="93"/>
      <c r="O8" s="93"/>
      <c r="P8" s="63"/>
      <c r="Q8" s="19"/>
    </row>
    <row r="9" spans="1:17" ht="27.75" customHeight="1">
      <c r="A9" s="230" t="s">
        <v>76</v>
      </c>
      <c r="B9" s="230"/>
      <c r="C9" s="230"/>
      <c r="D9" s="93" t="s">
        <v>77</v>
      </c>
      <c r="E9" s="53"/>
      <c r="F9" s="53"/>
      <c r="G9" s="53"/>
      <c r="H9" s="53"/>
      <c r="I9" s="53"/>
      <c r="J9" s="53"/>
      <c r="K9" s="93"/>
      <c r="L9" s="93"/>
      <c r="M9" s="93"/>
      <c r="N9" s="93"/>
      <c r="O9" s="93"/>
      <c r="P9" s="63"/>
      <c r="Q9" s="19"/>
    </row>
    <row r="10" spans="1:17" ht="15" customHeight="1">
      <c r="A10" s="93" t="s">
        <v>78</v>
      </c>
      <c r="B10" s="93"/>
      <c r="C10" s="93"/>
      <c r="D10" s="93" t="s">
        <v>79</v>
      </c>
      <c r="E10" s="53"/>
      <c r="F10" s="53"/>
      <c r="G10" s="53"/>
      <c r="H10" s="53"/>
      <c r="I10" s="53"/>
      <c r="J10" s="53"/>
      <c r="K10" s="93"/>
      <c r="L10" s="93"/>
      <c r="M10" s="93"/>
      <c r="N10" s="93"/>
      <c r="O10" s="93"/>
      <c r="P10" s="63"/>
      <c r="Q10" s="19"/>
    </row>
    <row r="11" spans="1:17" ht="15" customHeight="1">
      <c r="A11" s="93" t="s">
        <v>80</v>
      </c>
      <c r="B11" s="93"/>
      <c r="C11" s="93"/>
      <c r="D11" s="93" t="s">
        <v>81</v>
      </c>
      <c r="E11" s="53"/>
      <c r="F11" s="53"/>
      <c r="G11" s="53"/>
      <c r="H11" s="53"/>
      <c r="I11" s="53"/>
      <c r="J11" s="53"/>
      <c r="K11" s="93"/>
      <c r="L11" s="93"/>
      <c r="M11" s="93"/>
      <c r="N11" s="93"/>
      <c r="O11" s="93"/>
      <c r="P11" s="63"/>
      <c r="Q11" s="19"/>
    </row>
    <row r="12" spans="1:17" ht="15" customHeight="1">
      <c r="A12" s="93" t="s">
        <v>82</v>
      </c>
      <c r="B12" s="93"/>
      <c r="C12" s="93"/>
      <c r="D12" s="93">
        <v>1215099739</v>
      </c>
      <c r="E12" s="53"/>
      <c r="F12" s="53"/>
      <c r="G12" s="53"/>
      <c r="H12" s="53"/>
      <c r="I12" s="53"/>
      <c r="J12" s="53"/>
      <c r="K12" s="93"/>
      <c r="L12" s="93"/>
      <c r="M12" s="93"/>
      <c r="N12" s="93"/>
      <c r="O12" s="93"/>
      <c r="P12" s="63"/>
      <c r="Q12" s="19"/>
    </row>
    <row r="13" spans="1:17" ht="15" customHeight="1">
      <c r="A13" s="93" t="s">
        <v>83</v>
      </c>
      <c r="B13" s="93"/>
      <c r="C13" s="93"/>
      <c r="D13" s="93">
        <v>121550001</v>
      </c>
      <c r="E13" s="53"/>
      <c r="F13" s="53"/>
      <c r="G13" s="53"/>
      <c r="H13" s="53"/>
      <c r="I13" s="53"/>
      <c r="J13" s="53"/>
      <c r="K13" s="93"/>
      <c r="L13" s="93"/>
      <c r="M13" s="93"/>
      <c r="N13" s="93"/>
      <c r="O13" s="93"/>
      <c r="P13" s="63"/>
      <c r="Q13" s="19"/>
    </row>
    <row r="14" spans="1:17" ht="15" customHeight="1">
      <c r="A14" s="93" t="s">
        <v>84</v>
      </c>
      <c r="B14" s="64"/>
      <c r="C14" s="64"/>
      <c r="D14" s="93">
        <v>88401000000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36"/>
      <c r="Q14" s="2"/>
    </row>
    <row r="15" spans="1:17" ht="16.5" customHeight="1">
      <c r="A15" s="93"/>
      <c r="B15" s="64"/>
      <c r="C15" s="64"/>
      <c r="D15" s="9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36"/>
      <c r="Q15" s="2"/>
    </row>
    <row r="16" spans="1:17" ht="15.75" customHeight="1">
      <c r="A16" s="227" t="s">
        <v>149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36"/>
      <c r="Q16" s="2"/>
    </row>
    <row r="17" spans="1:17" ht="15" customHeight="1">
      <c r="A17" s="36"/>
      <c r="B17" s="65"/>
      <c r="C17" s="23"/>
      <c r="D17" s="39"/>
      <c r="E17" s="39"/>
      <c r="F17" s="39"/>
      <c r="G17" s="66"/>
      <c r="H17" s="67"/>
      <c r="I17" s="67"/>
      <c r="J17" s="39"/>
      <c r="K17" s="68"/>
      <c r="L17" s="69"/>
      <c r="M17" s="69"/>
      <c r="N17" s="36"/>
      <c r="O17" s="36"/>
      <c r="P17" s="36"/>
      <c r="Q17" s="2"/>
    </row>
    <row r="18" spans="1:17" ht="44.25" hidden="1" customHeight="1" thickBot="1">
      <c r="D18" s="36"/>
    </row>
    <row r="19" spans="1:17" ht="17.25" customHeight="1">
      <c r="A19" s="228" t="s">
        <v>5</v>
      </c>
      <c r="B19" s="228" t="s">
        <v>6</v>
      </c>
      <c r="C19" s="228" t="s">
        <v>7</v>
      </c>
      <c r="D19" s="228" t="s">
        <v>8</v>
      </c>
      <c r="E19" s="228"/>
      <c r="F19" s="228"/>
      <c r="G19" s="228"/>
      <c r="H19" s="228"/>
      <c r="I19" s="228"/>
      <c r="J19" s="228"/>
      <c r="K19" s="228"/>
      <c r="L19" s="228"/>
      <c r="M19" s="228"/>
      <c r="N19" s="228" t="s">
        <v>120</v>
      </c>
      <c r="O19" s="228" t="s">
        <v>9</v>
      </c>
      <c r="P19" s="21"/>
      <c r="Q19" s="20"/>
    </row>
    <row r="20" spans="1:17" ht="29.25" customHeight="1">
      <c r="A20" s="228"/>
      <c r="B20" s="228"/>
      <c r="C20" s="228"/>
      <c r="D20" s="225" t="s">
        <v>10</v>
      </c>
      <c r="E20" s="225" t="s">
        <v>11</v>
      </c>
      <c r="F20" s="225" t="s">
        <v>12</v>
      </c>
      <c r="G20" s="229"/>
      <c r="H20" s="225" t="s">
        <v>13</v>
      </c>
      <c r="I20" s="225" t="s">
        <v>14</v>
      </c>
      <c r="J20" s="225"/>
      <c r="K20" s="226" t="s">
        <v>15</v>
      </c>
      <c r="L20" s="225" t="s">
        <v>16</v>
      </c>
      <c r="M20" s="225"/>
      <c r="N20" s="228"/>
      <c r="O20" s="228"/>
      <c r="P20" s="21"/>
      <c r="Q20" s="20"/>
    </row>
    <row r="21" spans="1:17" ht="24.75" customHeight="1">
      <c r="A21" s="228"/>
      <c r="B21" s="228"/>
      <c r="C21" s="228"/>
      <c r="D21" s="225"/>
      <c r="E21" s="225"/>
      <c r="F21" s="229"/>
      <c r="G21" s="229"/>
      <c r="H21" s="225"/>
      <c r="I21" s="225"/>
      <c r="J21" s="225"/>
      <c r="K21" s="226"/>
      <c r="L21" s="225" t="s">
        <v>17</v>
      </c>
      <c r="M21" s="225" t="s">
        <v>18</v>
      </c>
      <c r="N21" s="228"/>
      <c r="O21" s="228"/>
      <c r="P21" s="21"/>
      <c r="Q21" s="20"/>
    </row>
    <row r="22" spans="1:17" ht="57.75" customHeight="1">
      <c r="A22" s="228"/>
      <c r="B22" s="228"/>
      <c r="C22" s="228"/>
      <c r="D22" s="225"/>
      <c r="E22" s="225"/>
      <c r="F22" s="91" t="s">
        <v>19</v>
      </c>
      <c r="G22" s="91" t="s">
        <v>20</v>
      </c>
      <c r="H22" s="225"/>
      <c r="I22" s="91" t="s">
        <v>21</v>
      </c>
      <c r="J22" s="91" t="s">
        <v>20</v>
      </c>
      <c r="K22" s="226"/>
      <c r="L22" s="225"/>
      <c r="M22" s="225"/>
      <c r="N22" s="228"/>
      <c r="O22" s="228"/>
      <c r="P22" s="21"/>
      <c r="Q22" s="20"/>
    </row>
    <row r="23" spans="1:17" ht="13.5" customHeight="1">
      <c r="A23" s="37">
        <v>1</v>
      </c>
      <c r="B23" s="74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1"/>
      <c r="Q23" s="20"/>
    </row>
    <row r="24" spans="1:17" s="30" customFormat="1" ht="78.75" customHeight="1">
      <c r="A24" s="29">
        <v>1</v>
      </c>
      <c r="B24" s="90" t="s">
        <v>22</v>
      </c>
      <c r="C24" s="90">
        <v>7010020</v>
      </c>
      <c r="D24" s="5" t="s">
        <v>102</v>
      </c>
      <c r="E24" s="5" t="s">
        <v>106</v>
      </c>
      <c r="F24" s="27" t="s">
        <v>23</v>
      </c>
      <c r="G24" s="90" t="s">
        <v>24</v>
      </c>
      <c r="H24" s="3">
        <v>304.10000000000002</v>
      </c>
      <c r="I24" s="90">
        <v>88401000000</v>
      </c>
      <c r="J24" s="5" t="s">
        <v>25</v>
      </c>
      <c r="K24" s="32">
        <v>3201815</v>
      </c>
      <c r="L24" s="90" t="s">
        <v>145</v>
      </c>
      <c r="M24" s="90" t="s">
        <v>141</v>
      </c>
      <c r="N24" s="90" t="s">
        <v>105</v>
      </c>
      <c r="O24" s="90" t="s">
        <v>26</v>
      </c>
      <c r="P24" s="21"/>
      <c r="Q24" s="21"/>
    </row>
    <row r="25" spans="1:17" s="30" customFormat="1" ht="79.5" customHeight="1">
      <c r="A25" s="3">
        <f>A24+1</f>
        <v>2</v>
      </c>
      <c r="B25" s="90" t="s">
        <v>27</v>
      </c>
      <c r="C25" s="90">
        <v>7010020</v>
      </c>
      <c r="D25" s="5" t="s">
        <v>140</v>
      </c>
      <c r="E25" s="5" t="s">
        <v>106</v>
      </c>
      <c r="F25" s="27" t="s">
        <v>23</v>
      </c>
      <c r="G25" s="90" t="s">
        <v>24</v>
      </c>
      <c r="H25" s="3">
        <v>107.6</v>
      </c>
      <c r="I25" s="90">
        <v>88212501000</v>
      </c>
      <c r="J25" s="5" t="s">
        <v>144</v>
      </c>
      <c r="K25" s="32" t="s">
        <v>143</v>
      </c>
      <c r="L25" s="90" t="s">
        <v>145</v>
      </c>
      <c r="M25" s="90" t="s">
        <v>142</v>
      </c>
      <c r="N25" s="90" t="s">
        <v>105</v>
      </c>
      <c r="O25" s="90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90" t="s">
        <v>22</v>
      </c>
      <c r="C26" s="90">
        <v>7010020</v>
      </c>
      <c r="D26" s="5" t="s">
        <v>97</v>
      </c>
      <c r="E26" s="5" t="s">
        <v>106</v>
      </c>
      <c r="F26" s="27" t="s">
        <v>23</v>
      </c>
      <c r="G26" s="90" t="s">
        <v>24</v>
      </c>
      <c r="H26" s="3">
        <v>240</v>
      </c>
      <c r="I26" s="90">
        <v>88415000000</v>
      </c>
      <c r="J26" s="5" t="s">
        <v>121</v>
      </c>
      <c r="K26" s="32">
        <v>1651224</v>
      </c>
      <c r="L26" s="90" t="s">
        <v>145</v>
      </c>
      <c r="M26" s="90" t="s">
        <v>146</v>
      </c>
      <c r="N26" s="90" t="s">
        <v>105</v>
      </c>
      <c r="O26" s="90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1" t="s">
        <v>71</v>
      </c>
      <c r="D27" s="5" t="s">
        <v>72</v>
      </c>
      <c r="E27" s="5" t="s">
        <v>106</v>
      </c>
      <c r="F27" s="90">
        <v>796</v>
      </c>
      <c r="G27" s="90" t="s">
        <v>68</v>
      </c>
      <c r="H27" s="90">
        <v>1</v>
      </c>
      <c r="I27" s="90">
        <v>88401000000</v>
      </c>
      <c r="J27" s="5" t="s">
        <v>25</v>
      </c>
      <c r="K27" s="32">
        <v>1800000</v>
      </c>
      <c r="L27" s="90" t="s">
        <v>150</v>
      </c>
      <c r="M27" s="90" t="s">
        <v>151</v>
      </c>
      <c r="N27" s="90" t="s">
        <v>105</v>
      </c>
      <c r="O27" s="90" t="s">
        <v>26</v>
      </c>
      <c r="P27" s="21"/>
      <c r="Q27" s="21"/>
    </row>
    <row r="28" spans="1:17" ht="77.25" customHeight="1">
      <c r="A28" s="3">
        <f t="shared" si="0"/>
        <v>5</v>
      </c>
      <c r="B28" s="90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0" t="s">
        <v>176</v>
      </c>
      <c r="H28" s="11">
        <v>1</v>
      </c>
      <c r="I28" s="90">
        <v>88401000000</v>
      </c>
      <c r="J28" s="5" t="s">
        <v>118</v>
      </c>
      <c r="K28" s="32">
        <v>2540300</v>
      </c>
      <c r="L28" s="90" t="s">
        <v>145</v>
      </c>
      <c r="M28" s="90" t="s">
        <v>142</v>
      </c>
      <c r="N28" s="90" t="s">
        <v>105</v>
      </c>
      <c r="O28" s="90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90" t="s">
        <v>28</v>
      </c>
      <c r="C29" s="90">
        <v>6410000</v>
      </c>
      <c r="D29" s="5" t="s">
        <v>29</v>
      </c>
      <c r="E29" s="5" t="s">
        <v>106</v>
      </c>
      <c r="F29" s="4">
        <v>876</v>
      </c>
      <c r="G29" s="90" t="s">
        <v>176</v>
      </c>
      <c r="H29" s="11">
        <v>1</v>
      </c>
      <c r="I29" s="90">
        <v>88401000000</v>
      </c>
      <c r="J29" s="5" t="s">
        <v>118</v>
      </c>
      <c r="K29" s="32">
        <v>14460000</v>
      </c>
      <c r="L29" s="90" t="s">
        <v>145</v>
      </c>
      <c r="M29" s="90" t="s">
        <v>142</v>
      </c>
      <c r="N29" s="90" t="s">
        <v>105</v>
      </c>
      <c r="O29" s="90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90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0" t="s">
        <v>176</v>
      </c>
      <c r="H30" s="11">
        <v>1</v>
      </c>
      <c r="I30" s="90">
        <v>88401000000</v>
      </c>
      <c r="J30" s="5" t="s">
        <v>118</v>
      </c>
      <c r="K30" s="32">
        <v>4538706</v>
      </c>
      <c r="L30" s="90" t="s">
        <v>145</v>
      </c>
      <c r="M30" s="90" t="s">
        <v>142</v>
      </c>
      <c r="N30" s="90" t="s">
        <v>105</v>
      </c>
      <c r="O30" s="90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90" t="s">
        <v>95</v>
      </c>
      <c r="C31" s="90">
        <v>2200000</v>
      </c>
      <c r="D31" s="5" t="s">
        <v>96</v>
      </c>
      <c r="E31" s="5" t="s">
        <v>106</v>
      </c>
      <c r="F31" s="4">
        <v>876</v>
      </c>
      <c r="G31" s="90" t="s">
        <v>176</v>
      </c>
      <c r="H31" s="11">
        <v>1</v>
      </c>
      <c r="I31" s="90">
        <v>88401000000</v>
      </c>
      <c r="J31" s="5" t="s">
        <v>118</v>
      </c>
      <c r="K31" s="32">
        <v>800000</v>
      </c>
      <c r="L31" s="90" t="s">
        <v>145</v>
      </c>
      <c r="M31" s="90" t="s">
        <v>142</v>
      </c>
      <c r="N31" s="90" t="s">
        <v>105</v>
      </c>
      <c r="O31" s="90" t="s">
        <v>26</v>
      </c>
      <c r="P31" s="21"/>
      <c r="Q31" s="21"/>
    </row>
    <row r="32" spans="1:17" ht="79.5" customHeight="1">
      <c r="A32" s="3">
        <f t="shared" si="0"/>
        <v>9</v>
      </c>
      <c r="B32" s="91" t="s">
        <v>32</v>
      </c>
      <c r="C32" s="91">
        <v>7411019</v>
      </c>
      <c r="D32" s="5" t="s">
        <v>34</v>
      </c>
      <c r="E32" s="5" t="s">
        <v>106</v>
      </c>
      <c r="F32" s="4">
        <v>876</v>
      </c>
      <c r="G32" s="90" t="s">
        <v>176</v>
      </c>
      <c r="H32" s="11">
        <v>1</v>
      </c>
      <c r="I32" s="90">
        <v>88401000000</v>
      </c>
      <c r="J32" s="5" t="s">
        <v>118</v>
      </c>
      <c r="K32" s="33">
        <v>2000000</v>
      </c>
      <c r="L32" s="90" t="s">
        <v>145</v>
      </c>
      <c r="M32" s="90" t="s">
        <v>152</v>
      </c>
      <c r="N32" s="90" t="s">
        <v>105</v>
      </c>
      <c r="O32" s="90" t="s">
        <v>26</v>
      </c>
      <c r="P32" s="21"/>
      <c r="Q32" s="21"/>
    </row>
    <row r="33" spans="1:17" ht="70.5" customHeight="1">
      <c r="A33" s="3">
        <f t="shared" si="0"/>
        <v>10</v>
      </c>
      <c r="B33" s="90" t="s">
        <v>73</v>
      </c>
      <c r="C33" s="90">
        <v>6410000</v>
      </c>
      <c r="D33" s="5" t="s">
        <v>100</v>
      </c>
      <c r="E33" s="5" t="s">
        <v>106</v>
      </c>
      <c r="F33" s="4">
        <v>796</v>
      </c>
      <c r="G33" s="90" t="s">
        <v>68</v>
      </c>
      <c r="H33" s="90" t="s">
        <v>60</v>
      </c>
      <c r="I33" s="90">
        <v>88401000000</v>
      </c>
      <c r="J33" s="5" t="s">
        <v>118</v>
      </c>
      <c r="K33" s="32">
        <v>1000000</v>
      </c>
      <c r="L33" s="90" t="s">
        <v>145</v>
      </c>
      <c r="M33" s="90" t="s">
        <v>152</v>
      </c>
      <c r="N33" s="90" t="s">
        <v>105</v>
      </c>
      <c r="O33" s="90" t="s">
        <v>26</v>
      </c>
      <c r="P33" s="21"/>
      <c r="Q33" s="21"/>
    </row>
    <row r="34" spans="1:17" ht="76.5" customHeight="1">
      <c r="A34" s="3">
        <f t="shared" si="0"/>
        <v>11</v>
      </c>
      <c r="B34" s="91" t="s">
        <v>46</v>
      </c>
      <c r="C34" s="91">
        <v>7260090</v>
      </c>
      <c r="D34" s="5" t="s">
        <v>47</v>
      </c>
      <c r="E34" s="5" t="s">
        <v>106</v>
      </c>
      <c r="F34" s="4">
        <v>876</v>
      </c>
      <c r="G34" s="90" t="s">
        <v>176</v>
      </c>
      <c r="H34" s="8">
        <v>1</v>
      </c>
      <c r="I34" s="90">
        <v>88401000000</v>
      </c>
      <c r="J34" s="5" t="s">
        <v>118</v>
      </c>
      <c r="K34" s="33">
        <v>988200</v>
      </c>
      <c r="L34" s="90" t="s">
        <v>145</v>
      </c>
      <c r="M34" s="90" t="s">
        <v>152</v>
      </c>
      <c r="N34" s="90" t="s">
        <v>105</v>
      </c>
      <c r="O34" s="90" t="s">
        <v>26</v>
      </c>
      <c r="P34" s="217"/>
      <c r="Q34" s="217"/>
    </row>
    <row r="35" spans="1:17" ht="76.5" customHeight="1">
      <c r="A35" s="3">
        <f t="shared" si="0"/>
        <v>12</v>
      </c>
      <c r="B35" s="90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0" t="s">
        <v>176</v>
      </c>
      <c r="H35" s="8">
        <v>1</v>
      </c>
      <c r="I35" s="90">
        <v>88401000000</v>
      </c>
      <c r="J35" s="5" t="s">
        <v>118</v>
      </c>
      <c r="K35" s="33">
        <v>2000000</v>
      </c>
      <c r="L35" s="90" t="s">
        <v>145</v>
      </c>
      <c r="M35" s="90" t="s">
        <v>152</v>
      </c>
      <c r="N35" s="90" t="s">
        <v>105</v>
      </c>
      <c r="O35" s="90" t="s">
        <v>26</v>
      </c>
      <c r="P35" s="217"/>
      <c r="Q35" s="217"/>
    </row>
    <row r="36" spans="1:17" ht="76.5" customHeight="1">
      <c r="A36" s="3">
        <f t="shared" si="0"/>
        <v>13</v>
      </c>
      <c r="B36" s="90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90" t="s">
        <v>176</v>
      </c>
      <c r="H36" s="8">
        <v>1</v>
      </c>
      <c r="I36" s="90">
        <v>88401000000</v>
      </c>
      <c r="J36" s="5" t="s">
        <v>118</v>
      </c>
      <c r="K36" s="33">
        <v>780000</v>
      </c>
      <c r="L36" s="90" t="s">
        <v>145</v>
      </c>
      <c r="M36" s="90" t="s">
        <v>152</v>
      </c>
      <c r="N36" s="90" t="s">
        <v>105</v>
      </c>
      <c r="O36" s="90" t="s">
        <v>26</v>
      </c>
      <c r="P36" s="217"/>
      <c r="Q36" s="217"/>
    </row>
    <row r="37" spans="1:17" ht="96.75" customHeight="1">
      <c r="A37" s="3">
        <f t="shared" si="0"/>
        <v>14</v>
      </c>
      <c r="B37" s="90" t="s">
        <v>41</v>
      </c>
      <c r="C37" s="90" t="s">
        <v>42</v>
      </c>
      <c r="D37" s="5" t="s">
        <v>43</v>
      </c>
      <c r="E37" s="5" t="s">
        <v>213</v>
      </c>
      <c r="F37" s="4">
        <v>876</v>
      </c>
      <c r="G37" s="90" t="s">
        <v>176</v>
      </c>
      <c r="H37" s="8">
        <v>1</v>
      </c>
      <c r="I37" s="90">
        <v>88401000000</v>
      </c>
      <c r="J37" s="5" t="s">
        <v>25</v>
      </c>
      <c r="K37" s="33">
        <v>80000000</v>
      </c>
      <c r="L37" s="90" t="s">
        <v>145</v>
      </c>
      <c r="M37" s="90" t="s">
        <v>216</v>
      </c>
      <c r="N37" s="90" t="s">
        <v>44</v>
      </c>
      <c r="O37" s="90" t="s">
        <v>26</v>
      </c>
      <c r="P37" s="21"/>
      <c r="Q37" s="21"/>
    </row>
    <row r="38" spans="1:17" ht="43.5" customHeight="1">
      <c r="A38" s="3">
        <f t="shared" si="0"/>
        <v>15</v>
      </c>
      <c r="B38" s="91" t="s">
        <v>119</v>
      </c>
      <c r="C38" s="91">
        <v>3612334</v>
      </c>
      <c r="D38" s="5" t="s">
        <v>253</v>
      </c>
      <c r="E38" s="5" t="s">
        <v>106</v>
      </c>
      <c r="F38" s="3">
        <v>796</v>
      </c>
      <c r="G38" s="90" t="s">
        <v>51</v>
      </c>
      <c r="H38" s="90">
        <v>3649</v>
      </c>
      <c r="I38" s="90">
        <v>88401000000</v>
      </c>
      <c r="J38" s="5" t="s">
        <v>118</v>
      </c>
      <c r="K38" s="32">
        <v>19923540</v>
      </c>
      <c r="L38" s="3" t="s">
        <v>219</v>
      </c>
      <c r="M38" s="90" t="s">
        <v>242</v>
      </c>
      <c r="N38" s="90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90" t="s">
        <v>41</v>
      </c>
      <c r="C39" s="90" t="s">
        <v>42</v>
      </c>
      <c r="D39" s="5" t="s">
        <v>43</v>
      </c>
      <c r="E39" s="5" t="s">
        <v>218</v>
      </c>
      <c r="F39" s="4">
        <v>876</v>
      </c>
      <c r="G39" s="90" t="s">
        <v>176</v>
      </c>
      <c r="H39" s="8">
        <v>1</v>
      </c>
      <c r="I39" s="90">
        <v>88401000000</v>
      </c>
      <c r="J39" s="5" t="s">
        <v>25</v>
      </c>
      <c r="K39" s="33">
        <v>45000000</v>
      </c>
      <c r="L39" s="90" t="s">
        <v>219</v>
      </c>
      <c r="M39" s="90" t="s">
        <v>220</v>
      </c>
      <c r="N39" s="90" t="s">
        <v>44</v>
      </c>
      <c r="O39" s="90" t="s">
        <v>26</v>
      </c>
      <c r="P39" s="21"/>
      <c r="Q39" s="21"/>
    </row>
    <row r="40" spans="1:17" ht="42" customHeight="1">
      <c r="A40" s="3">
        <f t="shared" si="0"/>
        <v>17</v>
      </c>
      <c r="B40" s="95" t="s">
        <v>179</v>
      </c>
      <c r="C40" s="94">
        <v>7260090</v>
      </c>
      <c r="D40" s="5" t="s">
        <v>254</v>
      </c>
      <c r="E40" s="5" t="s">
        <v>106</v>
      </c>
      <c r="F40" s="3">
        <v>796</v>
      </c>
      <c r="G40" s="95" t="s">
        <v>51</v>
      </c>
      <c r="H40" s="8">
        <v>20000</v>
      </c>
      <c r="I40" s="95">
        <v>88401000000</v>
      </c>
      <c r="J40" s="5" t="s">
        <v>118</v>
      </c>
      <c r="K40" s="33">
        <v>12000000</v>
      </c>
      <c r="L40" s="3" t="s">
        <v>219</v>
      </c>
      <c r="M40" s="95" t="s">
        <v>242</v>
      </c>
      <c r="N40" s="95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90" t="s">
        <v>41</v>
      </c>
      <c r="C41" s="90" t="s">
        <v>42</v>
      </c>
      <c r="D41" s="5" t="s">
        <v>43</v>
      </c>
      <c r="E41" s="5" t="s">
        <v>221</v>
      </c>
      <c r="F41" s="4">
        <v>876</v>
      </c>
      <c r="G41" s="90" t="s">
        <v>176</v>
      </c>
      <c r="H41" s="8">
        <v>1</v>
      </c>
      <c r="I41" s="90">
        <v>88401000000</v>
      </c>
      <c r="J41" s="5" t="s">
        <v>25</v>
      </c>
      <c r="K41" s="33">
        <v>80000000</v>
      </c>
      <c r="L41" s="90" t="s">
        <v>155</v>
      </c>
      <c r="M41" s="90" t="s">
        <v>222</v>
      </c>
      <c r="N41" s="90" t="s">
        <v>44</v>
      </c>
      <c r="O41" s="90" t="s">
        <v>26</v>
      </c>
      <c r="P41" s="21"/>
      <c r="Q41" s="21"/>
    </row>
    <row r="42" spans="1:17" ht="39" customHeight="1">
      <c r="A42" s="3">
        <f t="shared" si="0"/>
        <v>19</v>
      </c>
      <c r="B42" s="91" t="s">
        <v>86</v>
      </c>
      <c r="C42" s="91">
        <v>5010000</v>
      </c>
      <c r="D42" s="5" t="s">
        <v>233</v>
      </c>
      <c r="E42" s="10" t="s">
        <v>234</v>
      </c>
      <c r="F42" s="12">
        <v>796</v>
      </c>
      <c r="G42" s="91" t="s">
        <v>68</v>
      </c>
      <c r="H42" s="12">
        <v>1</v>
      </c>
      <c r="I42" s="91">
        <v>88401000000</v>
      </c>
      <c r="J42" s="10" t="s">
        <v>25</v>
      </c>
      <c r="K42" s="41">
        <v>2700000</v>
      </c>
      <c r="L42" s="12" t="s">
        <v>155</v>
      </c>
      <c r="M42" s="90" t="s">
        <v>235</v>
      </c>
      <c r="N42" s="91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1" t="s">
        <v>86</v>
      </c>
      <c r="C43" s="91">
        <v>5010000</v>
      </c>
      <c r="D43" s="5" t="s">
        <v>233</v>
      </c>
      <c r="E43" s="10" t="s">
        <v>236</v>
      </c>
      <c r="F43" s="12">
        <v>796</v>
      </c>
      <c r="G43" s="91" t="s">
        <v>68</v>
      </c>
      <c r="H43" s="12">
        <v>1</v>
      </c>
      <c r="I43" s="91">
        <v>88401000000</v>
      </c>
      <c r="J43" s="10" t="s">
        <v>25</v>
      </c>
      <c r="K43" s="41">
        <v>2200000</v>
      </c>
      <c r="L43" s="12" t="s">
        <v>155</v>
      </c>
      <c r="M43" s="90" t="s">
        <v>235</v>
      </c>
      <c r="N43" s="91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90" t="s">
        <v>41</v>
      </c>
      <c r="C44" s="90" t="s">
        <v>42</v>
      </c>
      <c r="D44" s="5" t="s">
        <v>43</v>
      </c>
      <c r="E44" s="5" t="s">
        <v>223</v>
      </c>
      <c r="F44" s="4">
        <v>876</v>
      </c>
      <c r="G44" s="90" t="s">
        <v>176</v>
      </c>
      <c r="H44" s="8">
        <v>1</v>
      </c>
      <c r="I44" s="90">
        <v>88401000000</v>
      </c>
      <c r="J44" s="5" t="s">
        <v>25</v>
      </c>
      <c r="K44" s="33">
        <v>60000000</v>
      </c>
      <c r="L44" s="90" t="s">
        <v>153</v>
      </c>
      <c r="M44" s="90" t="s">
        <v>224</v>
      </c>
      <c r="N44" s="90" t="s">
        <v>44</v>
      </c>
      <c r="O44" s="90" t="s">
        <v>26</v>
      </c>
      <c r="P44" s="21"/>
      <c r="Q44" s="21"/>
    </row>
    <row r="45" spans="1:17" ht="68.25" customHeight="1">
      <c r="A45" s="3">
        <f t="shared" si="0"/>
        <v>22</v>
      </c>
      <c r="B45" s="91" t="s">
        <v>111</v>
      </c>
      <c r="C45" s="91">
        <v>9220000</v>
      </c>
      <c r="D45" s="5" t="s">
        <v>104</v>
      </c>
      <c r="E45" s="6" t="s">
        <v>124</v>
      </c>
      <c r="F45" s="4">
        <v>876</v>
      </c>
      <c r="G45" s="90" t="s">
        <v>176</v>
      </c>
      <c r="H45" s="8">
        <v>1</v>
      </c>
      <c r="I45" s="90">
        <v>88401000000</v>
      </c>
      <c r="J45" s="5" t="s">
        <v>118</v>
      </c>
      <c r="K45" s="33">
        <v>1800000</v>
      </c>
      <c r="L45" s="15" t="s">
        <v>153</v>
      </c>
      <c r="M45" s="90" t="s">
        <v>154</v>
      </c>
      <c r="N45" s="91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1" t="s">
        <v>52</v>
      </c>
      <c r="C46" s="91" t="s">
        <v>53</v>
      </c>
      <c r="D46" s="5" t="s">
        <v>237</v>
      </c>
      <c r="E46" s="5" t="s">
        <v>114</v>
      </c>
      <c r="F46" s="27" t="s">
        <v>127</v>
      </c>
      <c r="G46" s="90" t="s">
        <v>24</v>
      </c>
      <c r="H46" s="97">
        <v>4429.1000000000004</v>
      </c>
      <c r="I46" s="90">
        <v>88401000000</v>
      </c>
      <c r="J46" s="5" t="s">
        <v>118</v>
      </c>
      <c r="K46" s="32">
        <v>1800000</v>
      </c>
      <c r="L46" s="3" t="s">
        <v>155</v>
      </c>
      <c r="M46" s="90" t="s">
        <v>157</v>
      </c>
      <c r="N46" s="90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90" t="s">
        <v>174</v>
      </c>
      <c r="C47" s="90">
        <v>6420030</v>
      </c>
      <c r="D47" s="5" t="s">
        <v>175</v>
      </c>
      <c r="E47" s="5" t="s">
        <v>106</v>
      </c>
      <c r="F47" s="4">
        <v>876</v>
      </c>
      <c r="G47" s="90" t="s">
        <v>176</v>
      </c>
      <c r="H47" s="86">
        <v>1</v>
      </c>
      <c r="I47" s="90">
        <v>88401000000</v>
      </c>
      <c r="J47" s="5" t="s">
        <v>25</v>
      </c>
      <c r="K47" s="33">
        <v>1500000</v>
      </c>
      <c r="L47" s="3" t="s">
        <v>155</v>
      </c>
      <c r="M47" s="3" t="s">
        <v>177</v>
      </c>
      <c r="N47" s="90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1" t="s">
        <v>111</v>
      </c>
      <c r="C48" s="91">
        <v>9220000</v>
      </c>
      <c r="D48" s="5" t="s">
        <v>103</v>
      </c>
      <c r="E48" s="5" t="s">
        <v>85</v>
      </c>
      <c r="F48" s="4">
        <v>876</v>
      </c>
      <c r="G48" s="90" t="s">
        <v>176</v>
      </c>
      <c r="H48" s="8">
        <v>1</v>
      </c>
      <c r="I48" s="90">
        <v>88401000000</v>
      </c>
      <c r="J48" s="5" t="s">
        <v>118</v>
      </c>
      <c r="K48" s="33">
        <v>2400000</v>
      </c>
      <c r="L48" s="15" t="s">
        <v>155</v>
      </c>
      <c r="M48" s="90" t="s">
        <v>156</v>
      </c>
      <c r="N48" s="90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1" t="s">
        <v>32</v>
      </c>
      <c r="C49" s="91" t="s">
        <v>33</v>
      </c>
      <c r="D49" s="5" t="s">
        <v>125</v>
      </c>
      <c r="E49" s="5" t="s">
        <v>126</v>
      </c>
      <c r="F49" s="4">
        <v>876</v>
      </c>
      <c r="G49" s="90" t="s">
        <v>176</v>
      </c>
      <c r="H49" s="90">
        <v>1</v>
      </c>
      <c r="I49" s="90">
        <v>88401000000</v>
      </c>
      <c r="J49" s="5" t="s">
        <v>118</v>
      </c>
      <c r="K49" s="32">
        <v>1200000</v>
      </c>
      <c r="L49" s="3" t="s">
        <v>155</v>
      </c>
      <c r="M49" s="3" t="s">
        <v>188</v>
      </c>
      <c r="N49" s="90" t="s">
        <v>115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1" t="s">
        <v>36</v>
      </c>
      <c r="C50" s="91" t="s">
        <v>37</v>
      </c>
      <c r="D50" s="5" t="s">
        <v>122</v>
      </c>
      <c r="E50" s="5" t="s">
        <v>106</v>
      </c>
      <c r="F50" s="90">
        <v>792</v>
      </c>
      <c r="G50" s="90" t="s">
        <v>241</v>
      </c>
      <c r="H50" s="8">
        <v>174</v>
      </c>
      <c r="I50" s="90">
        <v>88401000000</v>
      </c>
      <c r="J50" s="5" t="s">
        <v>25</v>
      </c>
      <c r="K50" s="34">
        <v>793860</v>
      </c>
      <c r="L50" s="8" t="s">
        <v>231</v>
      </c>
      <c r="M50" s="90" t="s">
        <v>232</v>
      </c>
      <c r="N50" s="90" t="s">
        <v>115</v>
      </c>
      <c r="O50" s="90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1" t="s">
        <v>54</v>
      </c>
      <c r="C51" s="91" t="s">
        <v>55</v>
      </c>
      <c r="D51" s="5" t="s">
        <v>56</v>
      </c>
      <c r="E51" s="5" t="s">
        <v>167</v>
      </c>
      <c r="F51" s="3">
        <v>796</v>
      </c>
      <c r="G51" s="90" t="s">
        <v>51</v>
      </c>
      <c r="H51" s="90">
        <v>6870</v>
      </c>
      <c r="I51" s="90">
        <v>88401000000</v>
      </c>
      <c r="J51" s="5" t="s">
        <v>118</v>
      </c>
      <c r="K51" s="32">
        <v>1100000</v>
      </c>
      <c r="L51" s="3" t="s">
        <v>153</v>
      </c>
      <c r="M51" s="8" t="s">
        <v>165</v>
      </c>
      <c r="N51" s="90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1" t="s">
        <v>54</v>
      </c>
      <c r="C52" s="91">
        <v>3699010</v>
      </c>
      <c r="D52" s="5" t="s">
        <v>57</v>
      </c>
      <c r="E52" s="5" t="s">
        <v>108</v>
      </c>
      <c r="F52" s="3">
        <v>839</v>
      </c>
      <c r="G52" s="90" t="s">
        <v>166</v>
      </c>
      <c r="H52" s="90">
        <v>1</v>
      </c>
      <c r="I52" s="90">
        <v>88401000000</v>
      </c>
      <c r="J52" s="5" t="s">
        <v>25</v>
      </c>
      <c r="K52" s="32">
        <v>1000000</v>
      </c>
      <c r="L52" s="26" t="s">
        <v>153</v>
      </c>
      <c r="M52" s="8" t="s">
        <v>165</v>
      </c>
      <c r="N52" s="90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90" t="s">
        <v>112</v>
      </c>
      <c r="C53" s="90">
        <v>5190090</v>
      </c>
      <c r="D53" s="5" t="s">
        <v>159</v>
      </c>
      <c r="E53" s="6" t="s">
        <v>158</v>
      </c>
      <c r="F53" s="4">
        <v>796</v>
      </c>
      <c r="G53" s="90" t="s">
        <v>51</v>
      </c>
      <c r="H53" s="90">
        <v>42</v>
      </c>
      <c r="I53" s="90">
        <v>88401000000</v>
      </c>
      <c r="J53" s="5" t="s">
        <v>25</v>
      </c>
      <c r="K53" s="32">
        <v>1000000</v>
      </c>
      <c r="L53" s="3" t="s">
        <v>150</v>
      </c>
      <c r="M53" s="3" t="s">
        <v>164</v>
      </c>
      <c r="N53" s="90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179</v>
      </c>
      <c r="C54" s="88" t="s">
        <v>180</v>
      </c>
      <c r="D54" s="87" t="s">
        <v>178</v>
      </c>
      <c r="E54" s="5" t="s">
        <v>106</v>
      </c>
      <c r="F54" s="4">
        <v>876</v>
      </c>
      <c r="G54" s="90" t="s">
        <v>176</v>
      </c>
      <c r="H54" s="86">
        <v>1</v>
      </c>
      <c r="I54" s="90">
        <v>88401000000</v>
      </c>
      <c r="J54" s="5" t="s">
        <v>118</v>
      </c>
      <c r="K54" s="33">
        <v>60000000</v>
      </c>
      <c r="L54" s="3" t="s">
        <v>150</v>
      </c>
      <c r="M54" s="3" t="s">
        <v>164</v>
      </c>
      <c r="N54" s="90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90" t="s">
        <v>112</v>
      </c>
      <c r="C55" s="90">
        <v>5190090</v>
      </c>
      <c r="D55" s="5" t="s">
        <v>160</v>
      </c>
      <c r="E55" s="6" t="s">
        <v>161</v>
      </c>
      <c r="F55" s="4">
        <v>796</v>
      </c>
      <c r="G55" s="90" t="s">
        <v>51</v>
      </c>
      <c r="H55" s="86">
        <v>56</v>
      </c>
      <c r="I55" s="90">
        <v>88401000000</v>
      </c>
      <c r="J55" s="5" t="s">
        <v>25</v>
      </c>
      <c r="K55" s="33">
        <v>700000</v>
      </c>
      <c r="L55" s="3" t="s">
        <v>162</v>
      </c>
      <c r="M55" s="3" t="s">
        <v>163</v>
      </c>
      <c r="N55" s="90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1" t="s">
        <v>30</v>
      </c>
      <c r="C56" s="91">
        <v>4540020</v>
      </c>
      <c r="D56" s="5" t="s">
        <v>186</v>
      </c>
      <c r="E56" s="5" t="s">
        <v>187</v>
      </c>
      <c r="F56" s="3" t="s">
        <v>23</v>
      </c>
      <c r="G56" s="90" t="s">
        <v>132</v>
      </c>
      <c r="H56" s="12">
        <v>600</v>
      </c>
      <c r="I56" s="90">
        <v>88401000000</v>
      </c>
      <c r="J56" s="5" t="s">
        <v>25</v>
      </c>
      <c r="K56" s="42">
        <v>5500000</v>
      </c>
      <c r="L56" s="3" t="s">
        <v>245</v>
      </c>
      <c r="M56" s="90" t="s">
        <v>246</v>
      </c>
      <c r="N56" s="90" t="s">
        <v>39</v>
      </c>
      <c r="O56" s="90" t="s">
        <v>26</v>
      </c>
      <c r="P56" s="21"/>
      <c r="Q56" s="21"/>
    </row>
    <row r="57" spans="1:17" ht="42.75" customHeight="1">
      <c r="A57" s="3">
        <f t="shared" si="0"/>
        <v>34</v>
      </c>
      <c r="B57" s="90" t="s">
        <v>112</v>
      </c>
      <c r="C57" s="90">
        <v>5190090</v>
      </c>
      <c r="D57" s="5" t="s">
        <v>168</v>
      </c>
      <c r="E57" s="6" t="s">
        <v>169</v>
      </c>
      <c r="F57" s="4">
        <v>796</v>
      </c>
      <c r="G57" s="90" t="s">
        <v>51</v>
      </c>
      <c r="H57" s="86">
        <v>120</v>
      </c>
      <c r="I57" s="90">
        <v>88401000000</v>
      </c>
      <c r="J57" s="5" t="s">
        <v>25</v>
      </c>
      <c r="K57" s="33">
        <v>1500000</v>
      </c>
      <c r="L57" s="3" t="s">
        <v>170</v>
      </c>
      <c r="M57" s="3" t="s">
        <v>171</v>
      </c>
      <c r="N57" s="90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90" t="s">
        <v>112</v>
      </c>
      <c r="C58" s="90">
        <v>5190090</v>
      </c>
      <c r="D58" s="5" t="s">
        <v>172</v>
      </c>
      <c r="E58" s="87" t="s">
        <v>173</v>
      </c>
      <c r="F58" s="4">
        <v>796</v>
      </c>
      <c r="G58" s="90" t="s">
        <v>51</v>
      </c>
      <c r="H58" s="86">
        <v>36</v>
      </c>
      <c r="I58" s="90">
        <v>88401000000</v>
      </c>
      <c r="J58" s="5" t="s">
        <v>25</v>
      </c>
      <c r="K58" s="33">
        <v>600000</v>
      </c>
      <c r="L58" s="3" t="s">
        <v>170</v>
      </c>
      <c r="M58" s="3" t="s">
        <v>171</v>
      </c>
      <c r="N58" s="90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1" t="s">
        <v>30</v>
      </c>
      <c r="C59" s="91">
        <v>4540020</v>
      </c>
      <c r="D59" s="10" t="s">
        <v>199</v>
      </c>
      <c r="E59" s="7" t="s">
        <v>197</v>
      </c>
      <c r="F59" s="4">
        <v>876</v>
      </c>
      <c r="G59" s="90" t="s">
        <v>176</v>
      </c>
      <c r="H59" s="8">
        <v>1</v>
      </c>
      <c r="I59" s="5">
        <v>88401820001</v>
      </c>
      <c r="J59" s="5" t="s">
        <v>91</v>
      </c>
      <c r="K59" s="32">
        <v>1500000</v>
      </c>
      <c r="L59" s="90" t="s">
        <v>170</v>
      </c>
      <c r="M59" s="90" t="s">
        <v>201</v>
      </c>
      <c r="N59" s="90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1" t="s">
        <v>30</v>
      </c>
      <c r="C60" s="91">
        <v>4540020</v>
      </c>
      <c r="D60" s="10" t="s">
        <v>200</v>
      </c>
      <c r="E60" s="5" t="s">
        <v>198</v>
      </c>
      <c r="F60" s="4">
        <v>876</v>
      </c>
      <c r="G60" s="90" t="s">
        <v>176</v>
      </c>
      <c r="H60" s="8">
        <v>1</v>
      </c>
      <c r="I60" s="5">
        <v>88401820001</v>
      </c>
      <c r="J60" s="5" t="s">
        <v>91</v>
      </c>
      <c r="K60" s="32">
        <v>1500000</v>
      </c>
      <c r="L60" s="90" t="s">
        <v>170</v>
      </c>
      <c r="M60" s="90" t="s">
        <v>201</v>
      </c>
      <c r="N60" s="90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1" t="s">
        <v>65</v>
      </c>
      <c r="C61" s="91">
        <v>2221000</v>
      </c>
      <c r="D61" s="5" t="s">
        <v>66</v>
      </c>
      <c r="E61" s="7" t="s">
        <v>67</v>
      </c>
      <c r="F61" s="3">
        <v>796</v>
      </c>
      <c r="G61" s="90" t="s">
        <v>68</v>
      </c>
      <c r="H61" s="28">
        <v>3600000</v>
      </c>
      <c r="I61" s="90">
        <v>88401000000</v>
      </c>
      <c r="J61" s="5" t="s">
        <v>118</v>
      </c>
      <c r="K61" s="32">
        <v>4248000</v>
      </c>
      <c r="L61" s="3" t="s">
        <v>170</v>
      </c>
      <c r="M61" s="90" t="s">
        <v>230</v>
      </c>
      <c r="N61" s="91" t="s">
        <v>128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90" t="s">
        <v>131</v>
      </c>
      <c r="C62" s="90">
        <v>7000000</v>
      </c>
      <c r="D62" s="5" t="s">
        <v>189</v>
      </c>
      <c r="E62" s="6" t="s">
        <v>134</v>
      </c>
      <c r="F62" s="4" t="s">
        <v>23</v>
      </c>
      <c r="G62" s="90" t="s">
        <v>132</v>
      </c>
      <c r="H62" s="91">
        <v>60</v>
      </c>
      <c r="I62" s="90">
        <v>88252000000</v>
      </c>
      <c r="J62" s="5" t="s">
        <v>190</v>
      </c>
      <c r="K62" s="41">
        <v>1500000</v>
      </c>
      <c r="L62" s="90" t="s">
        <v>195</v>
      </c>
      <c r="M62" s="90" t="s">
        <v>163</v>
      </c>
      <c r="N62" s="90" t="s">
        <v>115</v>
      </c>
      <c r="O62" s="90" t="s">
        <v>26</v>
      </c>
      <c r="P62" s="23"/>
      <c r="Q62" s="23"/>
    </row>
    <row r="63" spans="1:17" ht="47.25" customHeight="1">
      <c r="A63" s="3">
        <f t="shared" si="0"/>
        <v>40</v>
      </c>
      <c r="B63" s="90" t="s">
        <v>131</v>
      </c>
      <c r="C63" s="90">
        <v>7000000</v>
      </c>
      <c r="D63" s="5" t="s">
        <v>194</v>
      </c>
      <c r="E63" s="6" t="s">
        <v>134</v>
      </c>
      <c r="F63" s="27" t="s">
        <v>23</v>
      </c>
      <c r="G63" s="90" t="s">
        <v>132</v>
      </c>
      <c r="H63" s="91">
        <v>60</v>
      </c>
      <c r="I63" s="90">
        <v>88220000000</v>
      </c>
      <c r="J63" s="5" t="s">
        <v>196</v>
      </c>
      <c r="K63" s="41">
        <v>1500000</v>
      </c>
      <c r="L63" s="90" t="s">
        <v>195</v>
      </c>
      <c r="M63" s="90" t="s">
        <v>163</v>
      </c>
      <c r="N63" s="90" t="s">
        <v>115</v>
      </c>
      <c r="O63" s="90" t="s">
        <v>26</v>
      </c>
      <c r="P63" s="23"/>
      <c r="Q63" s="23"/>
    </row>
    <row r="64" spans="1:17" ht="47.25" customHeight="1">
      <c r="A64" s="3">
        <f t="shared" si="0"/>
        <v>41</v>
      </c>
      <c r="B64" s="91" t="s">
        <v>93</v>
      </c>
      <c r="C64" s="91" t="s">
        <v>92</v>
      </c>
      <c r="D64" s="25" t="s">
        <v>87</v>
      </c>
      <c r="E64" s="5" t="s">
        <v>88</v>
      </c>
      <c r="F64" s="3">
        <v>796</v>
      </c>
      <c r="G64" s="90" t="s">
        <v>51</v>
      </c>
      <c r="H64" s="3">
        <v>2</v>
      </c>
      <c r="I64" s="90">
        <v>88415000000</v>
      </c>
      <c r="J64" s="5" t="s">
        <v>121</v>
      </c>
      <c r="K64" s="32">
        <v>960000</v>
      </c>
      <c r="L64" s="3" t="s">
        <v>191</v>
      </c>
      <c r="M64" s="90" t="s">
        <v>225</v>
      </c>
      <c r="N64" s="91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1" t="s">
        <v>94</v>
      </c>
      <c r="C65" s="91" t="s">
        <v>71</v>
      </c>
      <c r="D65" s="25" t="s">
        <v>87</v>
      </c>
      <c r="E65" s="5" t="s">
        <v>89</v>
      </c>
      <c r="F65" s="3">
        <v>796</v>
      </c>
      <c r="G65" s="90" t="s">
        <v>51</v>
      </c>
      <c r="H65" s="3">
        <v>2</v>
      </c>
      <c r="I65" s="90">
        <v>88248000000</v>
      </c>
      <c r="J65" s="5" t="s">
        <v>90</v>
      </c>
      <c r="K65" s="32">
        <v>960000</v>
      </c>
      <c r="L65" s="3" t="s">
        <v>191</v>
      </c>
      <c r="M65" s="90" t="s">
        <v>225</v>
      </c>
      <c r="N65" s="91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90" t="s">
        <v>131</v>
      </c>
      <c r="C66" s="90">
        <v>7000000</v>
      </c>
      <c r="D66" s="5" t="s">
        <v>202</v>
      </c>
      <c r="E66" s="6" t="s">
        <v>134</v>
      </c>
      <c r="F66" s="27" t="s">
        <v>23</v>
      </c>
      <c r="G66" s="90" t="s">
        <v>132</v>
      </c>
      <c r="H66" s="90">
        <v>60</v>
      </c>
      <c r="I66" s="88">
        <v>88244000000</v>
      </c>
      <c r="J66" s="5" t="s">
        <v>203</v>
      </c>
      <c r="K66" s="41">
        <v>1500000</v>
      </c>
      <c r="L66" s="90" t="s">
        <v>191</v>
      </c>
      <c r="M66" s="90" t="s">
        <v>171</v>
      </c>
      <c r="N66" s="90" t="s">
        <v>115</v>
      </c>
      <c r="O66" s="90" t="s">
        <v>26</v>
      </c>
      <c r="P66" s="21"/>
      <c r="Q66" s="21"/>
    </row>
    <row r="67" spans="1:17" ht="42" customHeight="1">
      <c r="A67" s="3">
        <f t="shared" si="0"/>
        <v>44</v>
      </c>
      <c r="B67" s="91" t="s">
        <v>48</v>
      </c>
      <c r="C67" s="91" t="s">
        <v>49</v>
      </c>
      <c r="D67" s="5" t="s">
        <v>50</v>
      </c>
      <c r="E67" s="5" t="s">
        <v>99</v>
      </c>
      <c r="F67" s="3">
        <v>796</v>
      </c>
      <c r="G67" s="90" t="s">
        <v>51</v>
      </c>
      <c r="H67" s="3">
        <v>3</v>
      </c>
      <c r="I67" s="90">
        <v>88401000000</v>
      </c>
      <c r="J67" s="5" t="s">
        <v>25</v>
      </c>
      <c r="K67" s="33">
        <v>1540000</v>
      </c>
      <c r="L67" s="3" t="s">
        <v>181</v>
      </c>
      <c r="M67" s="90" t="s">
        <v>183</v>
      </c>
      <c r="N67" s="91" t="s">
        <v>39</v>
      </c>
      <c r="O67" s="90" t="s">
        <v>26</v>
      </c>
      <c r="P67" s="21"/>
      <c r="Q67" s="21"/>
    </row>
    <row r="68" spans="1:17" ht="45" customHeight="1">
      <c r="A68" s="3">
        <f t="shared" si="0"/>
        <v>45</v>
      </c>
      <c r="B68" s="91" t="s">
        <v>61</v>
      </c>
      <c r="C68" s="91" t="s">
        <v>62</v>
      </c>
      <c r="D68" s="5" t="s">
        <v>63</v>
      </c>
      <c r="E68" s="5" t="s">
        <v>64</v>
      </c>
      <c r="F68" s="3">
        <v>796</v>
      </c>
      <c r="G68" s="90" t="s">
        <v>51</v>
      </c>
      <c r="H68" s="28">
        <v>4009200</v>
      </c>
      <c r="I68" s="90">
        <v>88401000000</v>
      </c>
      <c r="J68" s="5" t="s">
        <v>118</v>
      </c>
      <c r="K68" s="32">
        <v>17151300</v>
      </c>
      <c r="L68" s="3" t="s">
        <v>181</v>
      </c>
      <c r="M68" s="90" t="s">
        <v>229</v>
      </c>
      <c r="N68" s="91" t="s">
        <v>44</v>
      </c>
      <c r="O68" s="90" t="s">
        <v>26</v>
      </c>
      <c r="P68" s="21"/>
      <c r="Q68" s="21"/>
    </row>
    <row r="69" spans="1:17" ht="37.5" customHeight="1">
      <c r="A69" s="3">
        <f t="shared" si="0"/>
        <v>46</v>
      </c>
      <c r="B69" s="91" t="s">
        <v>69</v>
      </c>
      <c r="C69" s="91">
        <v>9111000</v>
      </c>
      <c r="D69" s="5" t="s">
        <v>70</v>
      </c>
      <c r="E69" s="5" t="s">
        <v>116</v>
      </c>
      <c r="F69" s="4">
        <v>876</v>
      </c>
      <c r="G69" s="90" t="s">
        <v>176</v>
      </c>
      <c r="H69" s="28">
        <v>945637</v>
      </c>
      <c r="I69" s="90">
        <v>88401000000</v>
      </c>
      <c r="J69" s="5" t="s">
        <v>118</v>
      </c>
      <c r="K69" s="32">
        <v>43461415</v>
      </c>
      <c r="L69" s="3" t="s">
        <v>181</v>
      </c>
      <c r="M69" s="90" t="s">
        <v>227</v>
      </c>
      <c r="N69" s="91" t="s">
        <v>44</v>
      </c>
      <c r="O69" s="90" t="s">
        <v>26</v>
      </c>
      <c r="P69" s="21"/>
      <c r="Q69" s="21"/>
    </row>
    <row r="70" spans="1:17" ht="36.75" customHeight="1">
      <c r="A70" s="3">
        <f t="shared" si="0"/>
        <v>47</v>
      </c>
      <c r="B70" s="91" t="s">
        <v>113</v>
      </c>
      <c r="C70" s="91">
        <v>2320212</v>
      </c>
      <c r="D70" s="7" t="s">
        <v>58</v>
      </c>
      <c r="E70" s="5" t="s">
        <v>109</v>
      </c>
      <c r="F70" s="90">
        <v>112</v>
      </c>
      <c r="G70" s="90" t="s">
        <v>59</v>
      </c>
      <c r="H70" s="28">
        <v>60000</v>
      </c>
      <c r="I70" s="90">
        <v>88401000000</v>
      </c>
      <c r="J70" s="5" t="s">
        <v>118</v>
      </c>
      <c r="K70" s="32">
        <v>2200000</v>
      </c>
      <c r="L70" s="3" t="s">
        <v>181</v>
      </c>
      <c r="M70" s="90" t="s">
        <v>182</v>
      </c>
      <c r="N70" s="90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90" t="s">
        <v>131</v>
      </c>
      <c r="C71" s="90">
        <v>7000000</v>
      </c>
      <c r="D71" s="5" t="s">
        <v>192</v>
      </c>
      <c r="E71" s="6" t="s">
        <v>134</v>
      </c>
      <c r="F71" s="27" t="s">
        <v>23</v>
      </c>
      <c r="G71" s="90" t="s">
        <v>132</v>
      </c>
      <c r="H71" s="90">
        <v>150</v>
      </c>
      <c r="I71" s="90">
        <v>88248000000</v>
      </c>
      <c r="J71" s="5" t="s">
        <v>193</v>
      </c>
      <c r="K71" s="42">
        <v>6000000</v>
      </c>
      <c r="L71" s="90" t="s">
        <v>181</v>
      </c>
      <c r="M71" s="90" t="s">
        <v>204</v>
      </c>
      <c r="N71" s="90" t="s">
        <v>115</v>
      </c>
      <c r="O71" s="90" t="s">
        <v>26</v>
      </c>
      <c r="P71" s="24"/>
      <c r="Q71" s="17"/>
    </row>
    <row r="72" spans="1:17" ht="42" customHeight="1">
      <c r="A72" s="3">
        <f t="shared" si="0"/>
        <v>49</v>
      </c>
      <c r="B72" s="90" t="s">
        <v>30</v>
      </c>
      <c r="C72" s="90">
        <v>4540020</v>
      </c>
      <c r="D72" s="5" t="s">
        <v>209</v>
      </c>
      <c r="E72" s="6" t="s">
        <v>133</v>
      </c>
      <c r="F72" s="4" t="s">
        <v>23</v>
      </c>
      <c r="G72" s="90" t="s">
        <v>132</v>
      </c>
      <c r="H72" s="91">
        <v>60</v>
      </c>
      <c r="I72" s="90">
        <v>88252000000</v>
      </c>
      <c r="J72" s="5" t="s">
        <v>190</v>
      </c>
      <c r="K72" s="42">
        <v>900000</v>
      </c>
      <c r="L72" s="90" t="s">
        <v>181</v>
      </c>
      <c r="M72" s="90" t="s">
        <v>251</v>
      </c>
      <c r="N72" s="90" t="s">
        <v>39</v>
      </c>
      <c r="O72" s="90" t="s">
        <v>26</v>
      </c>
      <c r="P72" s="24"/>
      <c r="Q72" s="17"/>
    </row>
    <row r="73" spans="1:17" ht="45" customHeight="1">
      <c r="A73" s="3">
        <f t="shared" si="0"/>
        <v>50</v>
      </c>
      <c r="B73" s="90" t="s">
        <v>131</v>
      </c>
      <c r="C73" s="90">
        <v>7000000</v>
      </c>
      <c r="D73" s="5" t="s">
        <v>205</v>
      </c>
      <c r="E73" s="6" t="s">
        <v>134</v>
      </c>
      <c r="F73" s="27" t="s">
        <v>23</v>
      </c>
      <c r="G73" s="90" t="s">
        <v>132</v>
      </c>
      <c r="H73" s="90">
        <v>60</v>
      </c>
      <c r="I73" s="90">
        <v>88224000000</v>
      </c>
      <c r="J73" s="5" t="s">
        <v>206</v>
      </c>
      <c r="K73" s="41">
        <v>1500000</v>
      </c>
      <c r="L73" s="90" t="s">
        <v>207</v>
      </c>
      <c r="M73" s="90" t="s">
        <v>208</v>
      </c>
      <c r="N73" s="90" t="s">
        <v>115</v>
      </c>
      <c r="O73" s="90" t="s">
        <v>26</v>
      </c>
      <c r="P73" s="24"/>
      <c r="Q73" s="17"/>
    </row>
    <row r="74" spans="1:17" ht="46.5" customHeight="1">
      <c r="A74" s="3">
        <f t="shared" si="0"/>
        <v>51</v>
      </c>
      <c r="B74" s="91" t="s">
        <v>30</v>
      </c>
      <c r="C74" s="91">
        <v>4540020</v>
      </c>
      <c r="D74" s="5" t="s">
        <v>210</v>
      </c>
      <c r="E74" s="6" t="s">
        <v>133</v>
      </c>
      <c r="F74" s="4" t="s">
        <v>23</v>
      </c>
      <c r="G74" s="90" t="s">
        <v>132</v>
      </c>
      <c r="H74" s="91">
        <v>60</v>
      </c>
      <c r="I74" s="90">
        <v>88220000000</v>
      </c>
      <c r="J74" s="5" t="s">
        <v>196</v>
      </c>
      <c r="K74" s="42">
        <v>900000</v>
      </c>
      <c r="L74" s="42" t="s">
        <v>207</v>
      </c>
      <c r="M74" s="90" t="s">
        <v>247</v>
      </c>
      <c r="N74" s="90" t="s">
        <v>39</v>
      </c>
      <c r="O74" s="90" t="s">
        <v>26</v>
      </c>
      <c r="P74" s="24"/>
      <c r="Q74" s="17"/>
    </row>
    <row r="75" spans="1:17" ht="46.5" customHeight="1">
      <c r="A75" s="3">
        <f t="shared" si="0"/>
        <v>52</v>
      </c>
      <c r="B75" s="91" t="s">
        <v>30</v>
      </c>
      <c r="C75" s="91">
        <v>4540020</v>
      </c>
      <c r="D75" s="5" t="s">
        <v>211</v>
      </c>
      <c r="E75" s="6" t="s">
        <v>133</v>
      </c>
      <c r="F75" s="4" t="s">
        <v>23</v>
      </c>
      <c r="G75" s="90" t="s">
        <v>132</v>
      </c>
      <c r="H75" s="91">
        <v>60</v>
      </c>
      <c r="I75" s="89">
        <v>88244000000</v>
      </c>
      <c r="J75" s="5" t="s">
        <v>203</v>
      </c>
      <c r="K75" s="42">
        <v>900000</v>
      </c>
      <c r="L75" s="90" t="s">
        <v>248</v>
      </c>
      <c r="M75" s="90" t="s">
        <v>250</v>
      </c>
      <c r="N75" s="90" t="s">
        <v>39</v>
      </c>
      <c r="O75" s="90" t="s">
        <v>26</v>
      </c>
      <c r="P75" s="24"/>
      <c r="Q75" s="17"/>
    </row>
    <row r="76" spans="1:17" ht="45.75" customHeight="1">
      <c r="A76" s="3">
        <f t="shared" si="0"/>
        <v>53</v>
      </c>
      <c r="B76" s="91" t="s">
        <v>30</v>
      </c>
      <c r="C76" s="91">
        <v>4540020</v>
      </c>
      <c r="D76" s="5" t="s">
        <v>212</v>
      </c>
      <c r="E76" s="6" t="s">
        <v>133</v>
      </c>
      <c r="F76" s="4" t="s">
        <v>23</v>
      </c>
      <c r="G76" s="90" t="s">
        <v>132</v>
      </c>
      <c r="H76" s="91">
        <v>60</v>
      </c>
      <c r="I76" s="90">
        <v>88224000000</v>
      </c>
      <c r="J76" s="5" t="s">
        <v>206</v>
      </c>
      <c r="K76" s="42">
        <v>900000</v>
      </c>
      <c r="L76" s="90" t="s">
        <v>248</v>
      </c>
      <c r="M76" s="90" t="s">
        <v>226</v>
      </c>
      <c r="N76" s="90" t="s">
        <v>39</v>
      </c>
      <c r="O76" s="90" t="s">
        <v>26</v>
      </c>
      <c r="P76" s="24"/>
      <c r="Q76" s="17"/>
    </row>
    <row r="77" spans="1:17" ht="30.75" customHeight="1">
      <c r="A77" s="3">
        <f t="shared" si="0"/>
        <v>54</v>
      </c>
      <c r="B77" s="91" t="s">
        <v>117</v>
      </c>
      <c r="C77" s="49">
        <v>4530050</v>
      </c>
      <c r="D77" s="5" t="s">
        <v>110</v>
      </c>
      <c r="E77" s="5" t="s">
        <v>106</v>
      </c>
      <c r="F77" s="3">
        <v>796</v>
      </c>
      <c r="G77" s="90" t="s">
        <v>51</v>
      </c>
      <c r="H77" s="97">
        <v>60500</v>
      </c>
      <c r="I77" s="90">
        <v>88401000000</v>
      </c>
      <c r="J77" s="5" t="s">
        <v>118</v>
      </c>
      <c r="K77" s="33">
        <v>36406000</v>
      </c>
      <c r="L77" s="90" t="s">
        <v>248</v>
      </c>
      <c r="M77" s="85" t="s">
        <v>228</v>
      </c>
      <c r="N77" s="91" t="s">
        <v>44</v>
      </c>
      <c r="O77" s="90" t="s">
        <v>26</v>
      </c>
      <c r="P77" s="24"/>
      <c r="Q77" s="17"/>
    </row>
    <row r="78" spans="1:17" ht="42" customHeight="1">
      <c r="A78" s="3">
        <f t="shared" si="0"/>
        <v>55</v>
      </c>
      <c r="B78" s="97" t="s">
        <v>32</v>
      </c>
      <c r="C78" s="97">
        <v>7411019</v>
      </c>
      <c r="D78" s="5" t="s">
        <v>35</v>
      </c>
      <c r="E78" s="5" t="s">
        <v>106</v>
      </c>
      <c r="F78" s="4">
        <v>876</v>
      </c>
      <c r="G78" s="96" t="s">
        <v>176</v>
      </c>
      <c r="H78" s="8">
        <v>1</v>
      </c>
      <c r="I78" s="96">
        <v>88401000000</v>
      </c>
      <c r="J78" s="5" t="s">
        <v>118</v>
      </c>
      <c r="K78" s="33">
        <v>7200000</v>
      </c>
      <c r="L78" s="96" t="s">
        <v>248</v>
      </c>
      <c r="M78" s="96" t="s">
        <v>249</v>
      </c>
      <c r="N78" s="96" t="s">
        <v>115</v>
      </c>
      <c r="O78" s="96" t="s">
        <v>26</v>
      </c>
      <c r="P78" s="24"/>
      <c r="Q78" s="17"/>
    </row>
    <row r="79" spans="1:17" ht="51" customHeight="1">
      <c r="A79" s="3">
        <f t="shared" si="0"/>
        <v>56</v>
      </c>
      <c r="B79" s="91" t="s">
        <v>30</v>
      </c>
      <c r="C79" s="91">
        <v>4540020</v>
      </c>
      <c r="D79" s="5" t="s">
        <v>239</v>
      </c>
      <c r="E79" s="6" t="s">
        <v>133</v>
      </c>
      <c r="F79" s="4" t="s">
        <v>23</v>
      </c>
      <c r="G79" s="90" t="s">
        <v>132</v>
      </c>
      <c r="H79" s="91">
        <v>60</v>
      </c>
      <c r="I79" s="90">
        <v>88248000000</v>
      </c>
      <c r="J79" s="5" t="s">
        <v>193</v>
      </c>
      <c r="K79" s="42">
        <v>2000000</v>
      </c>
      <c r="L79" s="90" t="s">
        <v>215</v>
      </c>
      <c r="M79" s="90" t="s">
        <v>226</v>
      </c>
      <c r="N79" s="90" t="s">
        <v>39</v>
      </c>
      <c r="O79" s="90" t="s">
        <v>26</v>
      </c>
      <c r="P79" s="24"/>
      <c r="Q79" s="17"/>
    </row>
    <row r="80" spans="1:17" ht="161.25" customHeight="1">
      <c r="A80" s="3">
        <f t="shared" si="0"/>
        <v>57</v>
      </c>
      <c r="B80" s="91" t="s">
        <v>36</v>
      </c>
      <c r="C80" s="91" t="s">
        <v>37</v>
      </c>
      <c r="D80" s="5" t="s">
        <v>38</v>
      </c>
      <c r="E80" s="5" t="s">
        <v>98</v>
      </c>
      <c r="F80" s="90">
        <v>792</v>
      </c>
      <c r="G80" s="90" t="s">
        <v>241</v>
      </c>
      <c r="H80" s="8">
        <v>227</v>
      </c>
      <c r="I80" s="90">
        <v>88401000000</v>
      </c>
      <c r="J80" s="5" t="s">
        <v>25</v>
      </c>
      <c r="K80" s="33">
        <v>1700000</v>
      </c>
      <c r="L80" s="90" t="s">
        <v>215</v>
      </c>
      <c r="M80" s="90" t="s">
        <v>252</v>
      </c>
      <c r="N80" s="91" t="s">
        <v>39</v>
      </c>
      <c r="O80" s="90" t="s">
        <v>26</v>
      </c>
      <c r="P80" s="24"/>
      <c r="Q80" s="17"/>
    </row>
    <row r="81" spans="1:17" ht="45" customHeight="1">
      <c r="A81" s="3">
        <f t="shared" si="0"/>
        <v>58</v>
      </c>
      <c r="B81" s="91" t="s">
        <v>32</v>
      </c>
      <c r="C81" s="91">
        <v>7411019</v>
      </c>
      <c r="D81" s="5" t="s">
        <v>34</v>
      </c>
      <c r="E81" s="50" t="s">
        <v>106</v>
      </c>
      <c r="F81" s="4">
        <v>876</v>
      </c>
      <c r="G81" s="90" t="s">
        <v>176</v>
      </c>
      <c r="H81" s="8">
        <v>1</v>
      </c>
      <c r="I81" s="90">
        <v>88401000000</v>
      </c>
      <c r="J81" s="5" t="s">
        <v>25</v>
      </c>
      <c r="K81" s="51">
        <v>5000000</v>
      </c>
      <c r="L81" s="84" t="s">
        <v>215</v>
      </c>
      <c r="M81" s="90" t="s">
        <v>226</v>
      </c>
      <c r="N81" s="84" t="s">
        <v>115</v>
      </c>
      <c r="O81" s="84" t="s">
        <v>26</v>
      </c>
      <c r="P81" s="24"/>
      <c r="Q81" s="17"/>
    </row>
    <row r="82" spans="1:17" ht="96" customHeight="1">
      <c r="A82" s="3">
        <f t="shared" si="0"/>
        <v>59</v>
      </c>
      <c r="B82" s="90" t="s">
        <v>41</v>
      </c>
      <c r="C82" s="90" t="s">
        <v>42</v>
      </c>
      <c r="D82" s="5" t="s">
        <v>43</v>
      </c>
      <c r="E82" s="5" t="s">
        <v>214</v>
      </c>
      <c r="F82" s="4">
        <v>876</v>
      </c>
      <c r="G82" s="90" t="s">
        <v>176</v>
      </c>
      <c r="H82" s="8">
        <v>1</v>
      </c>
      <c r="I82" s="90">
        <v>88401000000</v>
      </c>
      <c r="J82" s="5" t="s">
        <v>25</v>
      </c>
      <c r="K82" s="33">
        <v>40000000</v>
      </c>
      <c r="L82" s="90" t="s">
        <v>215</v>
      </c>
      <c r="M82" s="90" t="s">
        <v>217</v>
      </c>
      <c r="N82" s="90" t="s">
        <v>44</v>
      </c>
      <c r="O82" s="90" t="s">
        <v>26</v>
      </c>
      <c r="P82" s="24"/>
      <c r="Q82" s="17"/>
    </row>
    <row r="83" spans="1:17" ht="38.25" customHeight="1">
      <c r="A83" s="3">
        <f t="shared" si="0"/>
        <v>60</v>
      </c>
      <c r="B83" s="91" t="s">
        <v>48</v>
      </c>
      <c r="C83" s="91" t="s">
        <v>49</v>
      </c>
      <c r="D83" s="5" t="s">
        <v>50</v>
      </c>
      <c r="E83" s="5" t="s">
        <v>99</v>
      </c>
      <c r="F83" s="3">
        <v>796</v>
      </c>
      <c r="G83" s="90" t="s">
        <v>51</v>
      </c>
      <c r="H83" s="3">
        <v>6</v>
      </c>
      <c r="I83" s="90">
        <v>88401000000</v>
      </c>
      <c r="J83" s="5" t="s">
        <v>25</v>
      </c>
      <c r="K83" s="33">
        <v>600000</v>
      </c>
      <c r="L83" s="3" t="s">
        <v>184</v>
      </c>
      <c r="M83" s="90" t="s">
        <v>185</v>
      </c>
      <c r="N83" s="91" t="s">
        <v>39</v>
      </c>
      <c r="O83" s="90" t="s">
        <v>26</v>
      </c>
      <c r="P83" s="24"/>
      <c r="Q83" s="17"/>
    </row>
    <row r="84" spans="1:17" ht="19.5" customHeight="1">
      <c r="A84" s="220" t="s">
        <v>240</v>
      </c>
      <c r="B84" s="221"/>
      <c r="C84" s="221"/>
      <c r="D84" s="222"/>
      <c r="E84" s="7"/>
      <c r="F84" s="5"/>
      <c r="G84" s="5"/>
      <c r="H84" s="5"/>
      <c r="I84" s="5"/>
      <c r="J84" s="5"/>
      <c r="K84" s="38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3"/>
      <c r="B85" s="43"/>
      <c r="C85" s="43"/>
      <c r="D85" s="43"/>
      <c r="E85" s="24"/>
      <c r="F85" s="16"/>
      <c r="G85" s="16"/>
      <c r="H85" s="16"/>
      <c r="I85" s="16"/>
      <c r="J85" s="16"/>
      <c r="K85" s="44"/>
      <c r="L85" s="16"/>
      <c r="M85" s="16"/>
      <c r="N85" s="16"/>
      <c r="O85" s="24"/>
      <c r="P85" s="24"/>
      <c r="Q85" s="17"/>
    </row>
    <row r="86" spans="1:17" ht="19.5" customHeight="1">
      <c r="A86" s="43"/>
      <c r="B86" s="43"/>
      <c r="C86" s="43"/>
      <c r="D86" s="43"/>
      <c r="E86" s="24"/>
      <c r="F86" s="16"/>
      <c r="G86" s="16"/>
      <c r="H86" s="16"/>
      <c r="I86" s="16"/>
      <c r="J86" s="16"/>
      <c r="K86" s="44"/>
      <c r="L86" s="16"/>
      <c r="M86" s="16"/>
      <c r="N86" s="16"/>
      <c r="O86" s="24"/>
      <c r="P86" s="24"/>
      <c r="Q86" s="17"/>
    </row>
    <row r="87" spans="1:17" ht="19.5" customHeight="1">
      <c r="A87" s="75" t="s">
        <v>243</v>
      </c>
      <c r="B87" s="76"/>
      <c r="C87" s="76"/>
      <c r="D87" s="76"/>
      <c r="E87" s="76"/>
      <c r="F87" s="75" t="s">
        <v>135</v>
      </c>
      <c r="G87" s="76"/>
      <c r="H87" s="76"/>
      <c r="I87" s="76"/>
      <c r="J87" s="77"/>
      <c r="K87" s="77"/>
      <c r="L87" s="46"/>
      <c r="M87" s="46"/>
      <c r="N87" s="46"/>
      <c r="O87" s="46"/>
      <c r="Q87" s="45"/>
    </row>
    <row r="88" spans="1:17" ht="19.5" customHeight="1">
      <c r="A88" s="75" t="s">
        <v>136</v>
      </c>
      <c r="B88" s="76"/>
      <c r="C88" s="76"/>
      <c r="D88" s="76"/>
      <c r="E88" s="76"/>
      <c r="F88" s="76"/>
      <c r="G88" s="76"/>
      <c r="H88" s="76"/>
      <c r="I88" s="76"/>
      <c r="J88" s="77"/>
      <c r="K88" s="77"/>
      <c r="L88" s="46"/>
      <c r="M88" s="46"/>
      <c r="N88" s="46"/>
      <c r="O88" s="46"/>
      <c r="P88" s="46"/>
      <c r="Q88" s="45"/>
    </row>
    <row r="89" spans="1:17" ht="19.5" customHeight="1">
      <c r="A89" s="75"/>
      <c r="B89" s="76"/>
      <c r="C89" s="76"/>
      <c r="D89" s="76"/>
      <c r="E89" s="76"/>
      <c r="F89" s="76"/>
      <c r="G89" s="76"/>
      <c r="H89" s="76"/>
      <c r="I89" s="76"/>
      <c r="J89" s="77"/>
      <c r="K89" s="77"/>
      <c r="L89" s="46"/>
      <c r="M89" s="46"/>
      <c r="N89" s="46"/>
      <c r="O89" s="46"/>
      <c r="P89" s="46"/>
      <c r="Q89" s="45"/>
    </row>
    <row r="90" spans="1:17" ht="17.25" customHeight="1">
      <c r="A90" s="92"/>
      <c r="B90" s="47"/>
      <c r="C90" s="47"/>
      <c r="D90" s="48"/>
      <c r="E90" s="78"/>
      <c r="F90" s="48"/>
      <c r="G90" s="48"/>
      <c r="H90" s="48"/>
      <c r="I90" s="48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23" t="s">
        <v>137</v>
      </c>
      <c r="B91" s="223"/>
      <c r="C91" s="223"/>
      <c r="D91" s="223"/>
      <c r="E91" s="223"/>
      <c r="F91" s="79"/>
      <c r="G91" s="79"/>
      <c r="H91" s="79"/>
      <c r="I91" s="79"/>
      <c r="K91" s="30"/>
      <c r="P91" s="24"/>
      <c r="Q91" s="24"/>
    </row>
    <row r="92" spans="1:17" ht="17.25" customHeight="1">
      <c r="A92" s="223" t="s">
        <v>138</v>
      </c>
      <c r="B92" s="223"/>
      <c r="C92" s="223"/>
      <c r="D92" s="223"/>
      <c r="E92" s="223"/>
      <c r="F92" s="79" t="s">
        <v>139</v>
      </c>
      <c r="G92" s="79"/>
      <c r="H92" s="79"/>
      <c r="I92" s="79"/>
      <c r="K92" s="30"/>
      <c r="P92" s="24"/>
      <c r="Q92" s="24"/>
    </row>
    <row r="93" spans="1:17" ht="17.25" customHeight="1">
      <c r="B93" s="30"/>
      <c r="C93" s="56"/>
      <c r="F93" s="224"/>
      <c r="G93" s="224"/>
      <c r="H93" s="224"/>
      <c r="I93" s="224"/>
      <c r="J93" s="224"/>
      <c r="K93" s="224"/>
      <c r="L93" s="224"/>
      <c r="M93" s="36"/>
      <c r="N93" s="36"/>
      <c r="O93" s="36"/>
      <c r="P93" s="36"/>
      <c r="Q93" s="2"/>
    </row>
    <row r="94" spans="1:17" ht="44.25" customHeight="1">
      <c r="B94" s="65"/>
      <c r="C94" s="80"/>
      <c r="D94" s="36"/>
      <c r="E94" s="36"/>
      <c r="F94" s="36"/>
      <c r="G94" s="81"/>
      <c r="H94" s="82"/>
      <c r="I94" s="82"/>
      <c r="J94" s="36"/>
      <c r="K94" s="83"/>
      <c r="L94" s="36"/>
      <c r="M94" s="36"/>
      <c r="N94" s="36"/>
      <c r="O94" s="36"/>
      <c r="P94" s="36"/>
      <c r="Q94" s="2"/>
    </row>
  </sheetData>
  <mergeCells count="26">
    <mergeCell ref="A9:C9"/>
    <mergeCell ref="A1:B1"/>
    <mergeCell ref="A2:D2"/>
    <mergeCell ref="A3:D3"/>
    <mergeCell ref="A5:D5"/>
    <mergeCell ref="A6:D6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9"/>
  <sheetViews>
    <sheetView tabSelected="1" zoomScale="106" zoomScaleNormal="106" zoomScaleSheetLayoutView="100" workbookViewId="0">
      <selection activeCell="H9" sqref="H9"/>
    </sheetView>
  </sheetViews>
  <sheetFormatPr defaultRowHeight="44.25" customHeight="1"/>
  <cols>
    <col min="1" max="1" width="6.85546875" style="30" customWidth="1"/>
    <col min="2" max="2" width="33.42578125" style="30" customWidth="1"/>
    <col min="3" max="3" width="8.28515625" style="30" customWidth="1"/>
    <col min="4" max="4" width="9.28515625" style="72" customWidth="1"/>
    <col min="5" max="5" width="9.7109375" style="73" customWidth="1"/>
    <col min="6" max="6" width="13.28515625" style="73" customWidth="1"/>
    <col min="7" max="7" width="14.42578125" style="30" customWidth="1"/>
    <col min="8" max="8" width="13.85546875" style="56" customWidth="1"/>
    <col min="9" max="9" width="15.7109375" style="30" customWidth="1"/>
    <col min="10" max="10" width="19.140625" style="30" customWidth="1"/>
    <col min="11" max="11" width="14.140625" style="30" customWidth="1"/>
    <col min="12" max="13" width="13.28515625" style="30" customWidth="1"/>
    <col min="14" max="14" width="30.7109375" style="30" customWidth="1"/>
    <col min="15" max="16384" width="9.140625" style="1"/>
  </cols>
  <sheetData>
    <row r="1" spans="1:14" ht="16.5" customHeight="1">
      <c r="A1" s="35"/>
      <c r="B1" s="35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36"/>
    </row>
    <row r="2" spans="1:14" ht="34.5" customHeight="1">
      <c r="A2" s="234" t="s">
        <v>314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14" ht="15" customHeight="1">
      <c r="A3" s="36"/>
      <c r="B3" s="39"/>
      <c r="C3" s="39"/>
      <c r="D3" s="66"/>
      <c r="E3" s="67"/>
      <c r="F3" s="67"/>
      <c r="G3" s="39"/>
      <c r="H3" s="68"/>
      <c r="I3" s="69"/>
      <c r="J3" s="69"/>
      <c r="K3" s="36"/>
      <c r="L3" s="36"/>
      <c r="M3" s="36"/>
      <c r="N3" s="36"/>
    </row>
    <row r="4" spans="1:14" ht="44.25" hidden="1" customHeight="1" thickBot="1">
      <c r="B4" s="36"/>
    </row>
    <row r="5" spans="1:14" ht="17.25" customHeight="1">
      <c r="A5" s="228" t="s">
        <v>5</v>
      </c>
      <c r="B5" s="228" t="s">
        <v>311</v>
      </c>
      <c r="C5" s="228"/>
      <c r="D5" s="228"/>
      <c r="E5" s="228"/>
      <c r="F5" s="228"/>
      <c r="G5" s="228"/>
      <c r="H5" s="228"/>
      <c r="I5" s="228"/>
      <c r="J5" s="228"/>
      <c r="K5" s="228" t="s">
        <v>120</v>
      </c>
      <c r="L5" s="228" t="s">
        <v>9</v>
      </c>
      <c r="M5" s="228" t="s">
        <v>312</v>
      </c>
      <c r="N5" s="228" t="s">
        <v>310</v>
      </c>
    </row>
    <row r="6" spans="1:14" ht="21.75" customHeight="1">
      <c r="A6" s="228"/>
      <c r="B6" s="225" t="s">
        <v>10</v>
      </c>
      <c r="C6" s="225" t="s">
        <v>12</v>
      </c>
      <c r="D6" s="225"/>
      <c r="E6" s="225" t="s">
        <v>13</v>
      </c>
      <c r="F6" s="225" t="s">
        <v>14</v>
      </c>
      <c r="G6" s="225"/>
      <c r="H6" s="226" t="s">
        <v>15</v>
      </c>
      <c r="I6" s="225" t="s">
        <v>16</v>
      </c>
      <c r="J6" s="225"/>
      <c r="K6" s="228"/>
      <c r="L6" s="228"/>
      <c r="M6" s="228"/>
      <c r="N6" s="228"/>
    </row>
    <row r="7" spans="1:14" ht="19.5" customHeight="1">
      <c r="A7" s="228"/>
      <c r="B7" s="225"/>
      <c r="C7" s="225"/>
      <c r="D7" s="225"/>
      <c r="E7" s="225"/>
      <c r="F7" s="225"/>
      <c r="G7" s="225"/>
      <c r="H7" s="226"/>
      <c r="I7" s="225" t="s">
        <v>17</v>
      </c>
      <c r="J7" s="225" t="s">
        <v>18</v>
      </c>
      <c r="K7" s="228"/>
      <c r="L7" s="228"/>
      <c r="M7" s="228"/>
      <c r="N7" s="228"/>
    </row>
    <row r="8" spans="1:14" ht="48" customHeight="1">
      <c r="A8" s="228"/>
      <c r="B8" s="225"/>
      <c r="C8" s="218" t="s">
        <v>19</v>
      </c>
      <c r="D8" s="218" t="s">
        <v>20</v>
      </c>
      <c r="E8" s="225"/>
      <c r="F8" s="218" t="s">
        <v>21</v>
      </c>
      <c r="G8" s="218" t="s">
        <v>20</v>
      </c>
      <c r="H8" s="226"/>
      <c r="I8" s="225"/>
      <c r="J8" s="225"/>
      <c r="K8" s="228"/>
      <c r="L8" s="228"/>
      <c r="M8" s="228"/>
      <c r="N8" s="228"/>
    </row>
    <row r="9" spans="1:14" ht="37.5" customHeight="1">
      <c r="A9" s="12">
        <v>24</v>
      </c>
      <c r="B9" s="10" t="s">
        <v>315</v>
      </c>
      <c r="C9" s="271">
        <v>876</v>
      </c>
      <c r="D9" s="219" t="s">
        <v>176</v>
      </c>
      <c r="E9" s="219">
        <v>1</v>
      </c>
      <c r="F9" s="219">
        <v>88401000000</v>
      </c>
      <c r="G9" s="10" t="s">
        <v>118</v>
      </c>
      <c r="H9" s="41">
        <v>1950378.1</v>
      </c>
      <c r="I9" s="219" t="s">
        <v>316</v>
      </c>
      <c r="J9" s="219" t="s">
        <v>317</v>
      </c>
      <c r="K9" s="219" t="s">
        <v>39</v>
      </c>
      <c r="L9" s="219" t="s">
        <v>40</v>
      </c>
      <c r="M9" s="219" t="s">
        <v>26</v>
      </c>
      <c r="N9" s="41" t="s">
        <v>313</v>
      </c>
    </row>
  </sheetData>
  <mergeCells count="15">
    <mergeCell ref="A2:N2"/>
    <mergeCell ref="A5:A8"/>
    <mergeCell ref="B5:J5"/>
    <mergeCell ref="L5:L8"/>
    <mergeCell ref="I6:J6"/>
    <mergeCell ref="I7:I8"/>
    <mergeCell ref="J7:J8"/>
    <mergeCell ref="N5:N8"/>
    <mergeCell ref="K5:K8"/>
    <mergeCell ref="B6:B8"/>
    <mergeCell ref="C6:D7"/>
    <mergeCell ref="E6:E8"/>
    <mergeCell ref="F6:G7"/>
    <mergeCell ref="H6:H8"/>
    <mergeCell ref="M5:M8"/>
  </mergeCells>
  <pageMargins left="0.17" right="0.18" top="0.62" bottom="0.17" header="0.3" footer="0.3"/>
  <pageSetup paperSize="8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98" customWidth="1"/>
    <col min="2" max="2" width="24.42578125" style="98" customWidth="1"/>
    <col min="3" max="4" width="18.5703125" style="98" customWidth="1"/>
    <col min="5" max="5" width="35.7109375" style="98" customWidth="1"/>
    <col min="6" max="16384" width="9.140625" style="98"/>
  </cols>
  <sheetData>
    <row r="1" spans="1:6" ht="9.75" customHeight="1" thickBot="1"/>
    <row r="2" spans="1:6" ht="30.75" customHeight="1" thickBot="1">
      <c r="A2" s="235" t="s">
        <v>75</v>
      </c>
      <c r="B2" s="236"/>
      <c r="C2" s="236"/>
      <c r="D2" s="237"/>
    </row>
    <row r="3" spans="1:6" s="100" customFormat="1" ht="18.75">
      <c r="A3" s="99" t="s">
        <v>255</v>
      </c>
      <c r="B3" s="106"/>
      <c r="C3" s="115" t="s">
        <v>269</v>
      </c>
      <c r="D3" s="115">
        <v>2015</v>
      </c>
    </row>
    <row r="4" spans="1:6" s="100" customFormat="1" ht="15.75">
      <c r="A4" s="103" t="s">
        <v>256</v>
      </c>
      <c r="B4" s="107"/>
      <c r="C4" s="108"/>
      <c r="D4" s="108"/>
    </row>
    <row r="5" spans="1:6" s="100" customFormat="1" ht="15.75">
      <c r="A5" s="105" t="s">
        <v>257</v>
      </c>
      <c r="B5" s="109">
        <v>3.31</v>
      </c>
      <c r="C5" s="108"/>
      <c r="D5" s="108"/>
    </row>
    <row r="6" spans="1:6" s="100" customFormat="1" ht="15.75">
      <c r="A6" s="105" t="s">
        <v>258</v>
      </c>
      <c r="B6" s="110">
        <v>1.5</v>
      </c>
      <c r="C6" s="108"/>
      <c r="D6" s="108"/>
    </row>
    <row r="7" spans="1:6" s="100" customFormat="1" ht="15.75">
      <c r="A7" s="105" t="s">
        <v>259</v>
      </c>
      <c r="B7" s="110">
        <v>3</v>
      </c>
      <c r="C7" s="108"/>
      <c r="D7" s="108"/>
    </row>
    <row r="8" spans="1:6" s="101" customFormat="1" ht="15.75">
      <c r="A8" s="105" t="s">
        <v>260</v>
      </c>
      <c r="B8" s="110">
        <v>5</v>
      </c>
      <c r="C8" s="111"/>
      <c r="D8" s="111"/>
    </row>
    <row r="9" spans="1:6" s="102" customFormat="1" ht="30">
      <c r="A9" s="116" t="s">
        <v>270</v>
      </c>
      <c r="B9" s="117"/>
      <c r="C9" s="117">
        <v>14459.652</v>
      </c>
      <c r="D9" s="117">
        <v>14460</v>
      </c>
    </row>
    <row r="10" spans="1:6" s="100" customFormat="1" ht="15.75">
      <c r="A10" s="103" t="s">
        <v>261</v>
      </c>
      <c r="B10" s="112"/>
      <c r="C10" s="108"/>
      <c r="D10" s="108"/>
    </row>
    <row r="11" spans="1:6" s="101" customFormat="1" ht="15.75">
      <c r="A11" s="105" t="s">
        <v>257</v>
      </c>
      <c r="B11" s="109">
        <v>0.82</v>
      </c>
      <c r="C11" s="111"/>
      <c r="D11" s="111"/>
    </row>
    <row r="12" spans="1:6" s="101" customFormat="1" ht="15.75">
      <c r="A12" s="105" t="s">
        <v>262</v>
      </c>
      <c r="B12" s="110">
        <v>2.2000000000000002</v>
      </c>
      <c r="C12" s="111"/>
      <c r="D12" s="111"/>
    </row>
    <row r="13" spans="1:6" s="101" customFormat="1" ht="15.75">
      <c r="A13" s="105" t="s">
        <v>263</v>
      </c>
      <c r="B13" s="110">
        <v>1.5</v>
      </c>
      <c r="C13" s="111"/>
      <c r="D13" s="111"/>
    </row>
    <row r="14" spans="1:6" s="102" customFormat="1" ht="30">
      <c r="A14" s="116" t="s">
        <v>271</v>
      </c>
      <c r="B14" s="117"/>
      <c r="C14" s="117">
        <v>4308</v>
      </c>
      <c r="D14" s="117">
        <v>4538.7060000000001</v>
      </c>
      <c r="E14" s="101"/>
    </row>
    <row r="15" spans="1:6" s="100" customFormat="1" ht="15.75">
      <c r="A15" s="103" t="s">
        <v>264</v>
      </c>
      <c r="B15" s="112"/>
      <c r="C15" s="108"/>
      <c r="D15" s="108"/>
      <c r="F15" s="102"/>
    </row>
    <row r="16" spans="1:6" s="101" customFormat="1" ht="15.75">
      <c r="A16" s="104" t="s">
        <v>265</v>
      </c>
      <c r="B16" s="113"/>
      <c r="C16" s="111"/>
      <c r="D16" s="111"/>
      <c r="F16" s="102"/>
    </row>
    <row r="17" spans="1:6" s="101" customFormat="1" ht="30">
      <c r="A17" s="105" t="s">
        <v>266</v>
      </c>
      <c r="B17" s="114" t="s">
        <v>267</v>
      </c>
      <c r="C17" s="111"/>
      <c r="D17" s="111"/>
      <c r="F17" s="102"/>
    </row>
    <row r="18" spans="1:6" s="102" customFormat="1" ht="30">
      <c r="A18" s="116" t="s">
        <v>273</v>
      </c>
      <c r="B18" s="117"/>
      <c r="C18" s="117">
        <v>2200</v>
      </c>
      <c r="D18" s="117">
        <v>2540.3000000000002</v>
      </c>
    </row>
    <row r="19" spans="1:6" s="100" customFormat="1" ht="15.75">
      <c r="A19" s="103" t="s">
        <v>268</v>
      </c>
      <c r="B19" s="107"/>
      <c r="C19" s="108"/>
      <c r="D19" s="108"/>
    </row>
    <row r="20" spans="1:6" s="101" customFormat="1" ht="15.75">
      <c r="A20" s="104" t="s">
        <v>265</v>
      </c>
      <c r="B20" s="110">
        <v>1</v>
      </c>
      <c r="C20" s="111"/>
      <c r="D20" s="111"/>
    </row>
    <row r="21" spans="1:6" s="102" customFormat="1" ht="30.75" thickBot="1">
      <c r="A21" s="118" t="s">
        <v>272</v>
      </c>
      <c r="B21" s="119"/>
      <c r="C21" s="119"/>
      <c r="D21" s="120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21" t="s">
        <v>274</v>
      </c>
      <c r="B1" s="122"/>
      <c r="C1" s="122"/>
      <c r="D1" s="122"/>
      <c r="E1" s="122"/>
      <c r="F1" s="122"/>
      <c r="G1" s="122"/>
      <c r="H1" s="122"/>
      <c r="I1" s="122"/>
      <c r="J1" s="123"/>
      <c r="K1" s="123"/>
      <c r="L1" s="123"/>
      <c r="M1" s="123"/>
      <c r="N1" s="123"/>
      <c r="O1" s="123"/>
      <c r="P1" s="123"/>
    </row>
    <row r="2" spans="1:18" ht="15.75">
      <c r="A2" s="123"/>
      <c r="B2" s="239" t="s">
        <v>275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</row>
    <row r="3" spans="1:18" ht="16.5" thickBot="1">
      <c r="A3" s="123"/>
      <c r="B3" s="124"/>
      <c r="C3" s="124"/>
      <c r="D3" s="124"/>
      <c r="E3" s="124"/>
      <c r="F3" s="124"/>
      <c r="G3" s="124"/>
      <c r="H3" s="124"/>
      <c r="I3" s="124"/>
      <c r="J3" s="123"/>
      <c r="K3" s="123"/>
      <c r="L3" s="123"/>
      <c r="M3" s="123"/>
      <c r="N3" s="123"/>
      <c r="O3" s="123"/>
      <c r="P3" s="123"/>
    </row>
    <row r="4" spans="1:18" ht="32.25" thickBot="1">
      <c r="A4" s="125" t="s">
        <v>276</v>
      </c>
      <c r="B4" s="240" t="s">
        <v>20</v>
      </c>
      <c r="C4" s="241"/>
      <c r="D4" s="126" t="s">
        <v>277</v>
      </c>
      <c r="E4" s="211" t="s">
        <v>278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</row>
    <row r="5" spans="1:18" ht="16.5" thickBot="1">
      <c r="A5" s="127">
        <v>1</v>
      </c>
      <c r="B5" s="240">
        <v>2</v>
      </c>
      <c r="C5" s="241"/>
      <c r="D5" s="128">
        <v>3</v>
      </c>
      <c r="E5" s="212">
        <v>4</v>
      </c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</row>
    <row r="6" spans="1:18" s="129" customFormat="1" ht="15.75" customHeight="1">
      <c r="A6" s="244">
        <v>1</v>
      </c>
      <c r="B6" s="247" t="s">
        <v>279</v>
      </c>
      <c r="C6" s="248"/>
      <c r="D6" s="253">
        <f>P30</f>
        <v>12680180.969999997</v>
      </c>
      <c r="E6" s="256">
        <f>P50</f>
        <v>14535142.91</v>
      </c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</row>
    <row r="7" spans="1:18" s="129" customFormat="1" ht="15.75" customHeight="1">
      <c r="A7" s="245"/>
      <c r="B7" s="249"/>
      <c r="C7" s="250"/>
      <c r="D7" s="254"/>
      <c r="E7" s="257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</row>
    <row r="8" spans="1:18" s="129" customFormat="1" ht="15.75" customHeight="1">
      <c r="A8" s="245"/>
      <c r="B8" s="249"/>
      <c r="C8" s="250"/>
      <c r="D8" s="254"/>
      <c r="E8" s="257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</row>
    <row r="9" spans="1:18" s="129" customFormat="1" ht="15.75" customHeight="1">
      <c r="A9" s="246"/>
      <c r="B9" s="251"/>
      <c r="C9" s="252"/>
      <c r="D9" s="255"/>
      <c r="E9" s="258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</row>
    <row r="10" spans="1:18" ht="16.5" thickBot="1">
      <c r="A10" s="213"/>
      <c r="B10" s="261" t="s">
        <v>280</v>
      </c>
      <c r="C10" s="262"/>
      <c r="D10" s="214">
        <f>ROUND(D6,0)</f>
        <v>12680181</v>
      </c>
      <c r="E10" s="215">
        <f>ROUND(E6,0)</f>
        <v>14535143</v>
      </c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16">
        <f>E10-14535000</f>
        <v>143</v>
      </c>
    </row>
    <row r="11" spans="1:18" ht="15.75">
      <c r="A11" s="123"/>
      <c r="B11" s="124"/>
      <c r="C11" s="130"/>
      <c r="D11" s="124"/>
      <c r="E11" s="131"/>
      <c r="F11" s="124"/>
      <c r="G11" s="124"/>
      <c r="H11" s="124"/>
      <c r="I11" s="124"/>
      <c r="J11" s="123"/>
      <c r="K11" s="123"/>
      <c r="L11" s="123"/>
      <c r="M11" s="123"/>
      <c r="N11" s="123"/>
      <c r="O11" s="123"/>
      <c r="P11" s="123"/>
      <c r="Q11">
        <f>Q10/D44</f>
        <v>3.2745591939546599</v>
      </c>
      <c r="R11">
        <f>Q11/12</f>
        <v>0.27287993282955497</v>
      </c>
    </row>
    <row r="12" spans="1:18" ht="16.5" thickBot="1">
      <c r="A12" s="238" t="s">
        <v>281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</row>
    <row r="13" spans="1:18" ht="16.5" thickBot="1">
      <c r="A13" s="132" t="s">
        <v>282</v>
      </c>
      <c r="B13" s="133" t="s">
        <v>20</v>
      </c>
      <c r="C13" s="133" t="s">
        <v>283</v>
      </c>
      <c r="D13" s="134" t="s">
        <v>284</v>
      </c>
      <c r="E13" s="134" t="s">
        <v>285</v>
      </c>
      <c r="F13" s="134" t="s">
        <v>286</v>
      </c>
      <c r="G13" s="134" t="s">
        <v>287</v>
      </c>
      <c r="H13" s="134" t="s">
        <v>288</v>
      </c>
      <c r="I13" s="134" t="s">
        <v>289</v>
      </c>
      <c r="J13" s="134" t="s">
        <v>290</v>
      </c>
      <c r="K13" s="134" t="s">
        <v>291</v>
      </c>
      <c r="L13" s="134" t="s">
        <v>292</v>
      </c>
      <c r="M13" s="134" t="s">
        <v>293</v>
      </c>
      <c r="N13" s="134" t="s">
        <v>294</v>
      </c>
      <c r="O13" s="135" t="s">
        <v>295</v>
      </c>
      <c r="P13" s="136" t="s">
        <v>296</v>
      </c>
    </row>
    <row r="14" spans="1:18" ht="15.75">
      <c r="A14" s="269" t="s">
        <v>297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37"/>
    </row>
    <row r="15" spans="1:18" ht="31.5">
      <c r="A15" s="138">
        <v>1</v>
      </c>
      <c r="B15" s="139" t="s">
        <v>298</v>
      </c>
      <c r="C15" s="140" t="s">
        <v>51</v>
      </c>
      <c r="D15" s="141">
        <v>116000</v>
      </c>
      <c r="E15" s="141">
        <v>116000</v>
      </c>
      <c r="F15" s="141">
        <v>116000</v>
      </c>
      <c r="G15" s="141">
        <v>116000</v>
      </c>
      <c r="H15" s="141">
        <v>116000</v>
      </c>
      <c r="I15" s="141">
        <v>116000</v>
      </c>
      <c r="J15" s="141">
        <v>116000</v>
      </c>
      <c r="K15" s="141">
        <v>116000</v>
      </c>
      <c r="L15" s="141">
        <v>116000</v>
      </c>
      <c r="M15" s="141">
        <v>116000</v>
      </c>
      <c r="N15" s="141">
        <v>116000</v>
      </c>
      <c r="O15" s="141">
        <v>116000</v>
      </c>
      <c r="P15" s="142">
        <f>SUM(D15:O15)</f>
        <v>1392000</v>
      </c>
    </row>
    <row r="16" spans="1:18" ht="31.5">
      <c r="A16" s="138">
        <v>2</v>
      </c>
      <c r="B16" s="139" t="s">
        <v>299</v>
      </c>
      <c r="C16" s="140" t="s">
        <v>51</v>
      </c>
      <c r="D16" s="141">
        <v>38500</v>
      </c>
      <c r="E16" s="141">
        <v>42174</v>
      </c>
      <c r="F16" s="141">
        <v>42174</v>
      </c>
      <c r="G16" s="141">
        <v>42174</v>
      </c>
      <c r="H16" s="141">
        <v>42174</v>
      </c>
      <c r="I16" s="141">
        <v>42174</v>
      </c>
      <c r="J16" s="141">
        <v>42174</v>
      </c>
      <c r="K16" s="141">
        <v>42174</v>
      </c>
      <c r="L16" s="141">
        <v>42174</v>
      </c>
      <c r="M16" s="141">
        <v>42174</v>
      </c>
      <c r="N16" s="141">
        <v>42174</v>
      </c>
      <c r="O16" s="141">
        <v>42174</v>
      </c>
      <c r="P16" s="142">
        <f>SUM(D16:O16)</f>
        <v>502414</v>
      </c>
    </row>
    <row r="17" spans="1:16" ht="31.5">
      <c r="A17" s="138">
        <v>3</v>
      </c>
      <c r="B17" s="139" t="s">
        <v>300</v>
      </c>
      <c r="C17" s="140" t="s">
        <v>51</v>
      </c>
      <c r="D17" s="141">
        <v>145500</v>
      </c>
      <c r="E17" s="141">
        <v>159421</v>
      </c>
      <c r="F17" s="141">
        <v>159421</v>
      </c>
      <c r="G17" s="141">
        <v>159421</v>
      </c>
      <c r="H17" s="141">
        <v>159421</v>
      </c>
      <c r="I17" s="141">
        <v>159421</v>
      </c>
      <c r="J17" s="141">
        <v>159421</v>
      </c>
      <c r="K17" s="141">
        <v>159421</v>
      </c>
      <c r="L17" s="141">
        <v>159421</v>
      </c>
      <c r="M17" s="141">
        <v>159421</v>
      </c>
      <c r="N17" s="141">
        <v>159421</v>
      </c>
      <c r="O17" s="141">
        <v>159421</v>
      </c>
      <c r="P17" s="142">
        <f>SUM(D17:O17)</f>
        <v>1899131</v>
      </c>
    </row>
    <row r="18" spans="1:16" ht="31.5">
      <c r="A18" s="138">
        <v>4</v>
      </c>
      <c r="B18" s="143" t="s">
        <v>301</v>
      </c>
      <c r="C18" s="140" t="s">
        <v>51</v>
      </c>
      <c r="D18" s="141">
        <v>3928</v>
      </c>
      <c r="E18" s="141">
        <v>3928</v>
      </c>
      <c r="F18" s="141">
        <v>3928</v>
      </c>
      <c r="G18" s="141">
        <v>3928</v>
      </c>
      <c r="H18" s="144">
        <v>3929</v>
      </c>
      <c r="I18" s="141">
        <v>3929</v>
      </c>
      <c r="J18" s="141">
        <v>3929</v>
      </c>
      <c r="K18" s="141">
        <v>3929</v>
      </c>
      <c r="L18" s="141">
        <v>3929</v>
      </c>
      <c r="M18" s="141">
        <v>3929</v>
      </c>
      <c r="N18" s="141">
        <v>3929</v>
      </c>
      <c r="O18" s="141">
        <v>3929</v>
      </c>
      <c r="P18" s="142">
        <f>SUM(D18:O18)</f>
        <v>47144</v>
      </c>
    </row>
    <row r="19" spans="1:16" ht="15.75">
      <c r="A19" s="145"/>
      <c r="B19" s="146" t="s">
        <v>296</v>
      </c>
      <c r="C19" s="140" t="s">
        <v>51</v>
      </c>
      <c r="D19" s="147">
        <f>SUM(D15:D18)</f>
        <v>303928</v>
      </c>
      <c r="E19" s="147">
        <f t="shared" ref="E19:O19" si="0">SUM(E15:E18)</f>
        <v>321523</v>
      </c>
      <c r="F19" s="147">
        <f t="shared" si="0"/>
        <v>321523</v>
      </c>
      <c r="G19" s="147">
        <f t="shared" si="0"/>
        <v>321523</v>
      </c>
      <c r="H19" s="147">
        <f t="shared" si="0"/>
        <v>321524</v>
      </c>
      <c r="I19" s="147">
        <f t="shared" si="0"/>
        <v>321524</v>
      </c>
      <c r="J19" s="147">
        <f t="shared" si="0"/>
        <v>321524</v>
      </c>
      <c r="K19" s="147">
        <f t="shared" si="0"/>
        <v>321524</v>
      </c>
      <c r="L19" s="147">
        <f t="shared" si="0"/>
        <v>321524</v>
      </c>
      <c r="M19" s="147">
        <f t="shared" si="0"/>
        <v>321524</v>
      </c>
      <c r="N19" s="147">
        <f t="shared" si="0"/>
        <v>321524</v>
      </c>
      <c r="O19" s="147">
        <f t="shared" si="0"/>
        <v>321524</v>
      </c>
      <c r="P19" s="142">
        <f>SUM(P15:P18)</f>
        <v>3840689</v>
      </c>
    </row>
    <row r="20" spans="1:16" ht="15.75">
      <c r="A20" s="263" t="s">
        <v>302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148"/>
    </row>
    <row r="21" spans="1:16" ht="31.5">
      <c r="A21" s="138">
        <v>1</v>
      </c>
      <c r="B21" s="139" t="s">
        <v>298</v>
      </c>
      <c r="C21" s="149" t="s">
        <v>303</v>
      </c>
      <c r="D21" s="150">
        <v>1.84</v>
      </c>
      <c r="E21" s="150">
        <v>1.84</v>
      </c>
      <c r="F21" s="150">
        <v>1.84</v>
      </c>
      <c r="G21" s="150">
        <v>1.84</v>
      </c>
      <c r="H21" s="150">
        <v>1.84</v>
      </c>
      <c r="I21" s="150">
        <v>1.84</v>
      </c>
      <c r="J21" s="150">
        <v>1.84</v>
      </c>
      <c r="K21" s="150">
        <v>1.84</v>
      </c>
      <c r="L21" s="150">
        <v>1.84</v>
      </c>
      <c r="M21" s="150">
        <v>2.12</v>
      </c>
      <c r="N21" s="150">
        <v>2.12</v>
      </c>
      <c r="O21" s="150">
        <v>2.12</v>
      </c>
      <c r="P21" s="151"/>
    </row>
    <row r="22" spans="1:16" ht="31.5">
      <c r="A22" s="138">
        <v>2</v>
      </c>
      <c r="B22" s="139" t="s">
        <v>299</v>
      </c>
      <c r="C22" s="149" t="s">
        <v>303</v>
      </c>
      <c r="D22" s="150">
        <v>2.2799999999999998</v>
      </c>
      <c r="E22" s="150">
        <v>2.2799999999999998</v>
      </c>
      <c r="F22" s="150">
        <v>2.2799999999999998</v>
      </c>
      <c r="G22" s="150">
        <v>2.2799999999999998</v>
      </c>
      <c r="H22" s="150">
        <v>2.2799999999999998</v>
      </c>
      <c r="I22" s="150">
        <v>2.2799999999999998</v>
      </c>
      <c r="J22" s="150">
        <v>2.2799999999999998</v>
      </c>
      <c r="K22" s="150">
        <v>2.2799999999999998</v>
      </c>
      <c r="L22" s="150">
        <v>2.2799999999999998</v>
      </c>
      <c r="M22" s="150">
        <v>2.62</v>
      </c>
      <c r="N22" s="150">
        <v>2.62</v>
      </c>
      <c r="O22" s="150">
        <v>2.62</v>
      </c>
      <c r="P22" s="151"/>
    </row>
    <row r="23" spans="1:16" ht="31.5">
      <c r="A23" s="138">
        <v>3</v>
      </c>
      <c r="B23" s="139" t="s">
        <v>300</v>
      </c>
      <c r="C23" s="149" t="s">
        <v>303</v>
      </c>
      <c r="D23" s="150">
        <v>3.54</v>
      </c>
      <c r="E23" s="150">
        <v>3.54</v>
      </c>
      <c r="F23" s="150">
        <v>3.54</v>
      </c>
      <c r="G23" s="150">
        <v>3.54</v>
      </c>
      <c r="H23" s="150">
        <v>3.54</v>
      </c>
      <c r="I23" s="150">
        <v>3.54</v>
      </c>
      <c r="J23" s="150">
        <v>3.54</v>
      </c>
      <c r="K23" s="150">
        <v>3.54</v>
      </c>
      <c r="L23" s="150">
        <v>3.54</v>
      </c>
      <c r="M23" s="150">
        <v>4.07</v>
      </c>
      <c r="N23" s="150">
        <v>4.07</v>
      </c>
      <c r="O23" s="150">
        <v>4.07</v>
      </c>
      <c r="P23" s="151"/>
    </row>
    <row r="24" spans="1:16" ht="31.5">
      <c r="A24" s="138">
        <v>4</v>
      </c>
      <c r="B24" s="139" t="s">
        <v>301</v>
      </c>
      <c r="C24" s="149" t="s">
        <v>303</v>
      </c>
      <c r="D24" s="150">
        <v>37.950000000000003</v>
      </c>
      <c r="E24" s="150">
        <v>37.950000000000003</v>
      </c>
      <c r="F24" s="150">
        <v>37.950000000000003</v>
      </c>
      <c r="G24" s="150">
        <v>37.950000000000003</v>
      </c>
      <c r="H24" s="150">
        <v>37.950000000000003</v>
      </c>
      <c r="I24" s="150">
        <v>37.950000000000003</v>
      </c>
      <c r="J24" s="150">
        <v>37.950000000000003</v>
      </c>
      <c r="K24" s="150">
        <v>37.950000000000003</v>
      </c>
      <c r="L24" s="150">
        <v>37.950000000000003</v>
      </c>
      <c r="M24" s="150">
        <v>43.67</v>
      </c>
      <c r="N24" s="150">
        <v>43.67</v>
      </c>
      <c r="O24" s="150">
        <v>43.67</v>
      </c>
      <c r="P24" s="151"/>
    </row>
    <row r="25" spans="1:16" ht="15.75">
      <c r="A25" s="263" t="s">
        <v>304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151"/>
    </row>
    <row r="26" spans="1:16" ht="31.5">
      <c r="A26" s="138">
        <v>1</v>
      </c>
      <c r="B26" s="139" t="s">
        <v>298</v>
      </c>
      <c r="C26" s="149" t="s">
        <v>303</v>
      </c>
      <c r="D26" s="152">
        <f t="shared" ref="D26:O29" si="1">D15*D21</f>
        <v>213440</v>
      </c>
      <c r="E26" s="152">
        <f t="shared" si="1"/>
        <v>213440</v>
      </c>
      <c r="F26" s="152">
        <f t="shared" si="1"/>
        <v>213440</v>
      </c>
      <c r="G26" s="152">
        <f t="shared" si="1"/>
        <v>213440</v>
      </c>
      <c r="H26" s="152">
        <f t="shared" si="1"/>
        <v>213440</v>
      </c>
      <c r="I26" s="152">
        <f t="shared" si="1"/>
        <v>213440</v>
      </c>
      <c r="J26" s="152">
        <f t="shared" si="1"/>
        <v>213440</v>
      </c>
      <c r="K26" s="152">
        <f t="shared" si="1"/>
        <v>213440</v>
      </c>
      <c r="L26" s="152">
        <f t="shared" si="1"/>
        <v>213440</v>
      </c>
      <c r="M26" s="152">
        <f t="shared" si="1"/>
        <v>245920</v>
      </c>
      <c r="N26" s="152">
        <f t="shared" si="1"/>
        <v>245920</v>
      </c>
      <c r="O26" s="153">
        <f t="shared" si="1"/>
        <v>245920</v>
      </c>
      <c r="P26" s="142">
        <f>SUM(D26:O26)</f>
        <v>2658720</v>
      </c>
    </row>
    <row r="27" spans="1:16" ht="31.5">
      <c r="A27" s="138">
        <v>2</v>
      </c>
      <c r="B27" s="139" t="s">
        <v>299</v>
      </c>
      <c r="C27" s="149" t="s">
        <v>303</v>
      </c>
      <c r="D27" s="152">
        <f t="shared" si="1"/>
        <v>87779.999999999985</v>
      </c>
      <c r="E27" s="152">
        <f t="shared" si="1"/>
        <v>96156.719999999987</v>
      </c>
      <c r="F27" s="152">
        <f t="shared" si="1"/>
        <v>96156.719999999987</v>
      </c>
      <c r="G27" s="152">
        <f t="shared" si="1"/>
        <v>96156.719999999987</v>
      </c>
      <c r="H27" s="152">
        <f t="shared" si="1"/>
        <v>96156.719999999987</v>
      </c>
      <c r="I27" s="152">
        <f t="shared" si="1"/>
        <v>96156.719999999987</v>
      </c>
      <c r="J27" s="152">
        <f t="shared" si="1"/>
        <v>96156.719999999987</v>
      </c>
      <c r="K27" s="152">
        <f t="shared" si="1"/>
        <v>96156.719999999987</v>
      </c>
      <c r="L27" s="152">
        <f t="shared" si="1"/>
        <v>96156.719999999987</v>
      </c>
      <c r="M27" s="152">
        <f t="shared" si="1"/>
        <v>110495.88</v>
      </c>
      <c r="N27" s="152">
        <f t="shared" si="1"/>
        <v>110495.88</v>
      </c>
      <c r="O27" s="153">
        <f t="shared" si="1"/>
        <v>110495.88</v>
      </c>
      <c r="P27" s="142">
        <f>SUM(D27:O27)</f>
        <v>1188521.3999999999</v>
      </c>
    </row>
    <row r="28" spans="1:16" ht="31.5">
      <c r="A28" s="138">
        <v>3</v>
      </c>
      <c r="B28" s="139" t="s">
        <v>300</v>
      </c>
      <c r="C28" s="149" t="s">
        <v>303</v>
      </c>
      <c r="D28" s="152">
        <f t="shared" si="1"/>
        <v>515070</v>
      </c>
      <c r="E28" s="152">
        <f t="shared" si="1"/>
        <v>564350.34</v>
      </c>
      <c r="F28" s="152">
        <f t="shared" si="1"/>
        <v>564350.34</v>
      </c>
      <c r="G28" s="152">
        <f t="shared" si="1"/>
        <v>564350.34</v>
      </c>
      <c r="H28" s="152">
        <f t="shared" si="1"/>
        <v>564350.34</v>
      </c>
      <c r="I28" s="152">
        <f t="shared" si="1"/>
        <v>564350.34</v>
      </c>
      <c r="J28" s="152">
        <f t="shared" si="1"/>
        <v>564350.34</v>
      </c>
      <c r="K28" s="152">
        <f t="shared" si="1"/>
        <v>564350.34</v>
      </c>
      <c r="L28" s="152">
        <f t="shared" si="1"/>
        <v>564350.34</v>
      </c>
      <c r="M28" s="152">
        <f t="shared" si="1"/>
        <v>648843.47000000009</v>
      </c>
      <c r="N28" s="152">
        <f t="shared" si="1"/>
        <v>648843.47000000009</v>
      </c>
      <c r="O28" s="153">
        <f t="shared" si="1"/>
        <v>648843.47000000009</v>
      </c>
      <c r="P28" s="142">
        <f>SUM(D28:O28)</f>
        <v>6976403.129999998</v>
      </c>
    </row>
    <row r="29" spans="1:16" ht="32.25" thickBot="1">
      <c r="A29" s="138">
        <v>4</v>
      </c>
      <c r="B29" s="154" t="s">
        <v>301</v>
      </c>
      <c r="C29" s="155" t="s">
        <v>303</v>
      </c>
      <c r="D29" s="156">
        <f t="shared" si="1"/>
        <v>149067.6</v>
      </c>
      <c r="E29" s="156">
        <f t="shared" si="1"/>
        <v>149067.6</v>
      </c>
      <c r="F29" s="156">
        <f t="shared" si="1"/>
        <v>149067.6</v>
      </c>
      <c r="G29" s="156">
        <f t="shared" si="1"/>
        <v>149067.6</v>
      </c>
      <c r="H29" s="156">
        <f t="shared" si="1"/>
        <v>149105.55000000002</v>
      </c>
      <c r="I29" s="156">
        <f t="shared" si="1"/>
        <v>149105.55000000002</v>
      </c>
      <c r="J29" s="156">
        <f t="shared" si="1"/>
        <v>149105.55000000002</v>
      </c>
      <c r="K29" s="156">
        <f t="shared" si="1"/>
        <v>149105.55000000002</v>
      </c>
      <c r="L29" s="156">
        <f t="shared" si="1"/>
        <v>149105.55000000002</v>
      </c>
      <c r="M29" s="156">
        <f t="shared" si="1"/>
        <v>171579.43</v>
      </c>
      <c r="N29" s="156">
        <f t="shared" si="1"/>
        <v>171579.43</v>
      </c>
      <c r="O29" s="157">
        <f t="shared" si="1"/>
        <v>171579.43</v>
      </c>
      <c r="P29" s="158">
        <f>SUM(D29:O29)</f>
        <v>1856536.44</v>
      </c>
    </row>
    <row r="30" spans="1:16" ht="16.5" thickBot="1">
      <c r="A30" s="159"/>
      <c r="B30" s="160" t="s">
        <v>296</v>
      </c>
      <c r="C30" s="161" t="s">
        <v>303</v>
      </c>
      <c r="D30" s="162">
        <f t="shared" ref="D30:P30" si="2">SUM(D26:D29)</f>
        <v>965357.6</v>
      </c>
      <c r="E30" s="162">
        <f t="shared" si="2"/>
        <v>1023014.6599999999</v>
      </c>
      <c r="F30" s="162">
        <f t="shared" si="2"/>
        <v>1023014.6599999999</v>
      </c>
      <c r="G30" s="162">
        <f t="shared" si="2"/>
        <v>1023014.6599999999</v>
      </c>
      <c r="H30" s="162">
        <f t="shared" si="2"/>
        <v>1023052.61</v>
      </c>
      <c r="I30" s="162">
        <f t="shared" si="2"/>
        <v>1023052.61</v>
      </c>
      <c r="J30" s="162">
        <f t="shared" si="2"/>
        <v>1023052.61</v>
      </c>
      <c r="K30" s="162">
        <f t="shared" si="2"/>
        <v>1023052.61</v>
      </c>
      <c r="L30" s="162">
        <f t="shared" si="2"/>
        <v>1023052.61</v>
      </c>
      <c r="M30" s="162">
        <f t="shared" si="2"/>
        <v>1176838.78</v>
      </c>
      <c r="N30" s="162">
        <f t="shared" si="2"/>
        <v>1176838.78</v>
      </c>
      <c r="O30" s="163">
        <f t="shared" si="2"/>
        <v>1176838.78</v>
      </c>
      <c r="P30" s="164">
        <f t="shared" si="2"/>
        <v>12680180.969999997</v>
      </c>
    </row>
    <row r="31" spans="1:16" ht="15.75">
      <c r="A31" s="123"/>
      <c r="B31" s="124"/>
      <c r="C31" s="130"/>
      <c r="D31" s="124"/>
      <c r="E31" s="131"/>
      <c r="F31" s="124"/>
      <c r="G31" s="124"/>
      <c r="H31" s="124"/>
      <c r="I31" s="124"/>
      <c r="J31" s="123"/>
      <c r="K31" s="123"/>
      <c r="L31" s="123"/>
      <c r="M31" s="123"/>
      <c r="N31" s="123"/>
      <c r="O31" s="123"/>
      <c r="P31" s="123"/>
    </row>
    <row r="32" spans="1:16" ht="16.5" thickBot="1">
      <c r="A32" s="238" t="s">
        <v>305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</row>
    <row r="33" spans="1:16" ht="16.5" thickBot="1">
      <c r="A33" s="132" t="s">
        <v>282</v>
      </c>
      <c r="B33" s="133" t="s">
        <v>20</v>
      </c>
      <c r="C33" s="133" t="s">
        <v>283</v>
      </c>
      <c r="D33" s="134" t="s">
        <v>284</v>
      </c>
      <c r="E33" s="134" t="s">
        <v>285</v>
      </c>
      <c r="F33" s="134" t="s">
        <v>286</v>
      </c>
      <c r="G33" s="134" t="s">
        <v>287</v>
      </c>
      <c r="H33" s="134" t="s">
        <v>288</v>
      </c>
      <c r="I33" s="134" t="s">
        <v>289</v>
      </c>
      <c r="J33" s="134" t="s">
        <v>290</v>
      </c>
      <c r="K33" s="134" t="s">
        <v>291</v>
      </c>
      <c r="L33" s="134" t="s">
        <v>292</v>
      </c>
      <c r="M33" s="134" t="s">
        <v>293</v>
      </c>
      <c r="N33" s="134" t="s">
        <v>294</v>
      </c>
      <c r="O33" s="135" t="s">
        <v>295</v>
      </c>
      <c r="P33" s="136" t="s">
        <v>296</v>
      </c>
    </row>
    <row r="34" spans="1:16" ht="15.75">
      <c r="A34" s="269" t="s">
        <v>306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137"/>
    </row>
    <row r="35" spans="1:16" ht="31.5">
      <c r="A35" s="138">
        <v>1</v>
      </c>
      <c r="B35" s="139" t="s">
        <v>298</v>
      </c>
      <c r="C35" s="140" t="s">
        <v>51</v>
      </c>
      <c r="D35" s="141">
        <v>127108</v>
      </c>
      <c r="E35" s="141">
        <v>127108</v>
      </c>
      <c r="F35" s="141">
        <v>127108</v>
      </c>
      <c r="G35" s="141">
        <v>127108</v>
      </c>
      <c r="H35" s="141">
        <v>127108</v>
      </c>
      <c r="I35" s="141">
        <v>127108</v>
      </c>
      <c r="J35" s="141">
        <v>127108</v>
      </c>
      <c r="K35" s="141">
        <v>127108</v>
      </c>
      <c r="L35" s="141">
        <v>127108</v>
      </c>
      <c r="M35" s="141">
        <v>127108</v>
      </c>
      <c r="N35" s="141">
        <v>127108</v>
      </c>
      <c r="O35" s="141">
        <v>127108</v>
      </c>
      <c r="P35" s="142">
        <f>SUM(D35:O35)</f>
        <v>1525296</v>
      </c>
    </row>
    <row r="36" spans="1:16" ht="31.5">
      <c r="A36" s="138">
        <v>2</v>
      </c>
      <c r="B36" s="139" t="s">
        <v>299</v>
      </c>
      <c r="C36" s="140" t="s">
        <v>51</v>
      </c>
      <c r="D36" s="141">
        <v>42174</v>
      </c>
      <c r="E36" s="141">
        <v>42174</v>
      </c>
      <c r="F36" s="141">
        <v>42174</v>
      </c>
      <c r="G36" s="141">
        <v>42174</v>
      </c>
      <c r="H36" s="141">
        <v>42174</v>
      </c>
      <c r="I36" s="141">
        <v>42174</v>
      </c>
      <c r="J36" s="141">
        <v>42174</v>
      </c>
      <c r="K36" s="141">
        <v>42174</v>
      </c>
      <c r="L36" s="141">
        <v>42174</v>
      </c>
      <c r="M36" s="141">
        <v>42174</v>
      </c>
      <c r="N36" s="141">
        <v>42174</v>
      </c>
      <c r="O36" s="141">
        <v>42174</v>
      </c>
      <c r="P36" s="142">
        <f>SUM(D36:O36)</f>
        <v>506088</v>
      </c>
    </row>
    <row r="37" spans="1:16" ht="31.5">
      <c r="A37" s="138">
        <v>3</v>
      </c>
      <c r="B37" s="139" t="s">
        <v>300</v>
      </c>
      <c r="C37" s="140" t="s">
        <v>51</v>
      </c>
      <c r="D37" s="141">
        <v>159421</v>
      </c>
      <c r="E37" s="141">
        <v>159421</v>
      </c>
      <c r="F37" s="141">
        <v>159421</v>
      </c>
      <c r="G37" s="141">
        <v>159421</v>
      </c>
      <c r="H37" s="141">
        <v>159421</v>
      </c>
      <c r="I37" s="141">
        <v>159421</v>
      </c>
      <c r="J37" s="141">
        <v>159421</v>
      </c>
      <c r="K37" s="141">
        <v>159421</v>
      </c>
      <c r="L37" s="141">
        <v>159421</v>
      </c>
      <c r="M37" s="141">
        <v>159421</v>
      </c>
      <c r="N37" s="141">
        <v>159421</v>
      </c>
      <c r="O37" s="141">
        <v>159422</v>
      </c>
      <c r="P37" s="142">
        <f>SUM(D37:O37)</f>
        <v>1913053</v>
      </c>
    </row>
    <row r="38" spans="1:16" ht="31.5">
      <c r="A38" s="138">
        <v>4</v>
      </c>
      <c r="B38" s="139" t="s">
        <v>301</v>
      </c>
      <c r="C38" s="140" t="s">
        <v>51</v>
      </c>
      <c r="D38" s="141">
        <f>5479-1301</f>
        <v>4178</v>
      </c>
      <c r="E38" s="141">
        <f t="shared" ref="E38:O38" si="3">5479-1301</f>
        <v>4178</v>
      </c>
      <c r="F38" s="141">
        <f t="shared" si="3"/>
        <v>4178</v>
      </c>
      <c r="G38" s="141">
        <f t="shared" si="3"/>
        <v>4178</v>
      </c>
      <c r="H38" s="141">
        <f t="shared" si="3"/>
        <v>4178</v>
      </c>
      <c r="I38" s="141">
        <f t="shared" si="3"/>
        <v>4178</v>
      </c>
      <c r="J38" s="141">
        <f t="shared" si="3"/>
        <v>4178</v>
      </c>
      <c r="K38" s="141">
        <f t="shared" si="3"/>
        <v>4178</v>
      </c>
      <c r="L38" s="141">
        <f t="shared" si="3"/>
        <v>4178</v>
      </c>
      <c r="M38" s="141">
        <f t="shared" si="3"/>
        <v>4178</v>
      </c>
      <c r="N38" s="141">
        <f t="shared" si="3"/>
        <v>4178</v>
      </c>
      <c r="O38" s="141">
        <f t="shared" si="3"/>
        <v>4178</v>
      </c>
      <c r="P38" s="142">
        <f>SUM(D38:O38)</f>
        <v>50136</v>
      </c>
    </row>
    <row r="39" spans="1:16" ht="15.75">
      <c r="A39" s="145"/>
      <c r="B39" s="146" t="s">
        <v>296</v>
      </c>
      <c r="C39" s="140" t="s">
        <v>51</v>
      </c>
      <c r="D39" s="165">
        <f>SUM(D35:D38)</f>
        <v>332881</v>
      </c>
      <c r="E39" s="165">
        <f t="shared" ref="E39:O39" si="4">SUM(E35:E38)</f>
        <v>332881</v>
      </c>
      <c r="F39" s="165">
        <f t="shared" si="4"/>
        <v>332881</v>
      </c>
      <c r="G39" s="165">
        <f t="shared" si="4"/>
        <v>332881</v>
      </c>
      <c r="H39" s="165">
        <f t="shared" si="4"/>
        <v>332881</v>
      </c>
      <c r="I39" s="165">
        <f t="shared" si="4"/>
        <v>332881</v>
      </c>
      <c r="J39" s="165">
        <f t="shared" si="4"/>
        <v>332881</v>
      </c>
      <c r="K39" s="165">
        <f t="shared" si="4"/>
        <v>332881</v>
      </c>
      <c r="L39" s="165">
        <f t="shared" si="4"/>
        <v>332881</v>
      </c>
      <c r="M39" s="165">
        <f t="shared" si="4"/>
        <v>332881</v>
      </c>
      <c r="N39" s="165">
        <f t="shared" si="4"/>
        <v>332881</v>
      </c>
      <c r="O39" s="165">
        <f t="shared" si="4"/>
        <v>332882</v>
      </c>
      <c r="P39" s="142">
        <f>SUM(P35:P38)</f>
        <v>3994573</v>
      </c>
    </row>
    <row r="40" spans="1:16" ht="15.75">
      <c r="A40" s="263" t="s">
        <v>302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148"/>
    </row>
    <row r="41" spans="1:16" ht="31.5">
      <c r="A41" s="138">
        <v>1</v>
      </c>
      <c r="B41" s="139" t="s">
        <v>298</v>
      </c>
      <c r="C41" s="149" t="s">
        <v>303</v>
      </c>
      <c r="D41" s="150">
        <v>2.12</v>
      </c>
      <c r="E41" s="150">
        <v>2.12</v>
      </c>
      <c r="F41" s="150">
        <v>2.12</v>
      </c>
      <c r="G41" s="150">
        <v>2.12</v>
      </c>
      <c r="H41" s="150">
        <v>2.12</v>
      </c>
      <c r="I41" s="150">
        <v>2.12</v>
      </c>
      <c r="J41" s="150">
        <v>2.12</v>
      </c>
      <c r="K41" s="150">
        <v>2.12</v>
      </c>
      <c r="L41" s="150">
        <v>2.12</v>
      </c>
      <c r="M41" s="150">
        <v>2.12</v>
      </c>
      <c r="N41" s="150">
        <v>2.12</v>
      </c>
      <c r="O41" s="150">
        <v>2.12</v>
      </c>
      <c r="P41" s="151"/>
    </row>
    <row r="42" spans="1:16" ht="31.5">
      <c r="A42" s="138">
        <v>2</v>
      </c>
      <c r="B42" s="139" t="s">
        <v>299</v>
      </c>
      <c r="C42" s="149" t="s">
        <v>303</v>
      </c>
      <c r="D42" s="150">
        <v>2.62</v>
      </c>
      <c r="E42" s="150">
        <v>2.62</v>
      </c>
      <c r="F42" s="150">
        <v>2.62</v>
      </c>
      <c r="G42" s="150">
        <v>2.62</v>
      </c>
      <c r="H42" s="150">
        <v>2.62</v>
      </c>
      <c r="I42" s="150">
        <v>2.62</v>
      </c>
      <c r="J42" s="150">
        <v>2.62</v>
      </c>
      <c r="K42" s="150">
        <v>2.62</v>
      </c>
      <c r="L42" s="150">
        <v>2.62</v>
      </c>
      <c r="M42" s="150">
        <v>2.62</v>
      </c>
      <c r="N42" s="150">
        <v>2.62</v>
      </c>
      <c r="O42" s="150">
        <v>2.62</v>
      </c>
      <c r="P42" s="151"/>
    </row>
    <row r="43" spans="1:16" ht="31.5">
      <c r="A43" s="138">
        <v>3</v>
      </c>
      <c r="B43" s="139" t="s">
        <v>300</v>
      </c>
      <c r="C43" s="149" t="s">
        <v>303</v>
      </c>
      <c r="D43" s="150">
        <v>4.07</v>
      </c>
      <c r="E43" s="150">
        <v>4.07</v>
      </c>
      <c r="F43" s="150">
        <v>4.07</v>
      </c>
      <c r="G43" s="150">
        <v>4.07</v>
      </c>
      <c r="H43" s="150">
        <v>4.07</v>
      </c>
      <c r="I43" s="150">
        <v>4.07</v>
      </c>
      <c r="J43" s="150">
        <v>4.07</v>
      </c>
      <c r="K43" s="150">
        <v>4.07</v>
      </c>
      <c r="L43" s="150">
        <v>4.07</v>
      </c>
      <c r="M43" s="150">
        <v>4.07</v>
      </c>
      <c r="N43" s="150">
        <v>4.07</v>
      </c>
      <c r="O43" s="150">
        <v>4.07</v>
      </c>
      <c r="P43" s="151"/>
    </row>
    <row r="44" spans="1:16" ht="31.5">
      <c r="A44" s="138">
        <v>4</v>
      </c>
      <c r="B44" s="139" t="s">
        <v>301</v>
      </c>
      <c r="C44" s="149" t="s">
        <v>303</v>
      </c>
      <c r="D44" s="150">
        <v>43.67</v>
      </c>
      <c r="E44" s="150">
        <v>43.67</v>
      </c>
      <c r="F44" s="150">
        <v>43.67</v>
      </c>
      <c r="G44" s="150">
        <v>43.67</v>
      </c>
      <c r="H44" s="150">
        <v>43.67</v>
      </c>
      <c r="I44" s="150">
        <v>43.67</v>
      </c>
      <c r="J44" s="150">
        <v>43.67</v>
      </c>
      <c r="K44" s="150">
        <v>43.67</v>
      </c>
      <c r="L44" s="150">
        <v>43.67</v>
      </c>
      <c r="M44" s="150">
        <v>43.67</v>
      </c>
      <c r="N44" s="150">
        <v>43.67</v>
      </c>
      <c r="O44" s="150">
        <v>43.67</v>
      </c>
      <c r="P44" s="151"/>
    </row>
    <row r="45" spans="1:16" ht="15.75">
      <c r="A45" s="263" t="s">
        <v>304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151"/>
    </row>
    <row r="46" spans="1:16" ht="31.5">
      <c r="A46" s="138">
        <v>1</v>
      </c>
      <c r="B46" s="139" t="s">
        <v>298</v>
      </c>
      <c r="C46" s="149" t="s">
        <v>303</v>
      </c>
      <c r="D46" s="166">
        <f>D35*D41</f>
        <v>269468.96000000002</v>
      </c>
      <c r="E46" s="166">
        <f t="shared" ref="E46:N46" si="5">E35*E41</f>
        <v>269468.96000000002</v>
      </c>
      <c r="F46" s="166">
        <f t="shared" si="5"/>
        <v>269468.96000000002</v>
      </c>
      <c r="G46" s="166">
        <f t="shared" si="5"/>
        <v>269468.96000000002</v>
      </c>
      <c r="H46" s="166">
        <f t="shared" si="5"/>
        <v>269468.96000000002</v>
      </c>
      <c r="I46" s="166">
        <f t="shared" si="5"/>
        <v>269468.96000000002</v>
      </c>
      <c r="J46" s="166">
        <f t="shared" si="5"/>
        <v>269468.96000000002</v>
      </c>
      <c r="K46" s="166">
        <f t="shared" si="5"/>
        <v>269468.96000000002</v>
      </c>
      <c r="L46" s="166">
        <f t="shared" si="5"/>
        <v>269468.96000000002</v>
      </c>
      <c r="M46" s="166">
        <f t="shared" si="5"/>
        <v>269468.96000000002</v>
      </c>
      <c r="N46" s="166">
        <f t="shared" si="5"/>
        <v>269468.96000000002</v>
      </c>
      <c r="O46" s="167">
        <f>O35*O41</f>
        <v>269468.96000000002</v>
      </c>
      <c r="P46" s="142">
        <f>SUM(D46:O46)</f>
        <v>3233627.52</v>
      </c>
    </row>
    <row r="47" spans="1:16" ht="31.5">
      <c r="A47" s="138">
        <v>2</v>
      </c>
      <c r="B47" s="139" t="s">
        <v>299</v>
      </c>
      <c r="C47" s="149" t="s">
        <v>303</v>
      </c>
      <c r="D47" s="166">
        <f t="shared" ref="D47:O49" si="6">D36*D42</f>
        <v>110495.88</v>
      </c>
      <c r="E47" s="166">
        <f t="shared" si="6"/>
        <v>110495.88</v>
      </c>
      <c r="F47" s="166">
        <f t="shared" si="6"/>
        <v>110495.88</v>
      </c>
      <c r="G47" s="166">
        <f t="shared" si="6"/>
        <v>110495.88</v>
      </c>
      <c r="H47" s="166">
        <f t="shared" si="6"/>
        <v>110495.88</v>
      </c>
      <c r="I47" s="166">
        <f t="shared" si="6"/>
        <v>110495.88</v>
      </c>
      <c r="J47" s="166">
        <f t="shared" si="6"/>
        <v>110495.88</v>
      </c>
      <c r="K47" s="166">
        <f t="shared" si="6"/>
        <v>110495.88</v>
      </c>
      <c r="L47" s="166">
        <f t="shared" si="6"/>
        <v>110495.88</v>
      </c>
      <c r="M47" s="166">
        <f t="shared" si="6"/>
        <v>110495.88</v>
      </c>
      <c r="N47" s="166">
        <f t="shared" si="6"/>
        <v>110495.88</v>
      </c>
      <c r="O47" s="167">
        <f t="shared" si="6"/>
        <v>110495.88</v>
      </c>
      <c r="P47" s="142">
        <f>SUM(D47:O47)</f>
        <v>1325950.56</v>
      </c>
    </row>
    <row r="48" spans="1:16" ht="31.5">
      <c r="A48" s="138">
        <v>3</v>
      </c>
      <c r="B48" s="139" t="s">
        <v>300</v>
      </c>
      <c r="C48" s="149" t="s">
        <v>303</v>
      </c>
      <c r="D48" s="166">
        <f t="shared" si="6"/>
        <v>648843.47000000009</v>
      </c>
      <c r="E48" s="166">
        <f t="shared" si="6"/>
        <v>648843.47000000009</v>
      </c>
      <c r="F48" s="166">
        <f t="shared" si="6"/>
        <v>648843.47000000009</v>
      </c>
      <c r="G48" s="166">
        <f t="shared" si="6"/>
        <v>648843.47000000009</v>
      </c>
      <c r="H48" s="166">
        <f t="shared" si="6"/>
        <v>648843.47000000009</v>
      </c>
      <c r="I48" s="166">
        <f t="shared" si="6"/>
        <v>648843.47000000009</v>
      </c>
      <c r="J48" s="166">
        <f t="shared" si="6"/>
        <v>648843.47000000009</v>
      </c>
      <c r="K48" s="166">
        <f t="shared" si="6"/>
        <v>648843.47000000009</v>
      </c>
      <c r="L48" s="166">
        <f t="shared" si="6"/>
        <v>648843.47000000009</v>
      </c>
      <c r="M48" s="166">
        <f t="shared" si="6"/>
        <v>648843.47000000009</v>
      </c>
      <c r="N48" s="166">
        <f t="shared" si="6"/>
        <v>648843.47000000009</v>
      </c>
      <c r="O48" s="167">
        <f t="shared" si="6"/>
        <v>648847.54</v>
      </c>
      <c r="P48" s="142">
        <f>SUM(D48:O48)</f>
        <v>7786125.71</v>
      </c>
    </row>
    <row r="49" spans="1:16" ht="32.25" thickBot="1">
      <c r="A49" s="138">
        <v>4</v>
      </c>
      <c r="B49" s="154" t="s">
        <v>301</v>
      </c>
      <c r="C49" s="155" t="s">
        <v>303</v>
      </c>
      <c r="D49" s="168">
        <f t="shared" si="6"/>
        <v>182453.26</v>
      </c>
      <c r="E49" s="168">
        <f t="shared" si="6"/>
        <v>182453.26</v>
      </c>
      <c r="F49" s="168">
        <f t="shared" si="6"/>
        <v>182453.26</v>
      </c>
      <c r="G49" s="168">
        <f t="shared" si="6"/>
        <v>182453.26</v>
      </c>
      <c r="H49" s="168">
        <f t="shared" si="6"/>
        <v>182453.26</v>
      </c>
      <c r="I49" s="168">
        <f t="shared" si="6"/>
        <v>182453.26</v>
      </c>
      <c r="J49" s="168">
        <f t="shared" si="6"/>
        <v>182453.26</v>
      </c>
      <c r="K49" s="168">
        <f t="shared" si="6"/>
        <v>182453.26</v>
      </c>
      <c r="L49" s="168">
        <f t="shared" si="6"/>
        <v>182453.26</v>
      </c>
      <c r="M49" s="168">
        <f t="shared" si="6"/>
        <v>182453.26</v>
      </c>
      <c r="N49" s="168">
        <f t="shared" si="6"/>
        <v>182453.26</v>
      </c>
      <c r="O49" s="169">
        <f>O38*O44</f>
        <v>182453.26</v>
      </c>
      <c r="P49" s="158">
        <f>SUM(D49:O49)</f>
        <v>2189439.12</v>
      </c>
    </row>
    <row r="50" spans="1:16" ht="16.5" thickBot="1">
      <c r="A50" s="159"/>
      <c r="B50" s="160" t="s">
        <v>296</v>
      </c>
      <c r="C50" s="161" t="s">
        <v>303</v>
      </c>
      <c r="D50" s="162">
        <f t="shared" ref="D50:P50" si="7">SUM(D46:D49)</f>
        <v>1211261.57</v>
      </c>
      <c r="E50" s="162">
        <f t="shared" si="7"/>
        <v>1211261.57</v>
      </c>
      <c r="F50" s="162">
        <f t="shared" si="7"/>
        <v>1211261.57</v>
      </c>
      <c r="G50" s="162">
        <f t="shared" si="7"/>
        <v>1211261.57</v>
      </c>
      <c r="H50" s="162">
        <f t="shared" si="7"/>
        <v>1211261.57</v>
      </c>
      <c r="I50" s="162">
        <f t="shared" si="7"/>
        <v>1211261.57</v>
      </c>
      <c r="J50" s="162">
        <f t="shared" si="7"/>
        <v>1211261.57</v>
      </c>
      <c r="K50" s="162">
        <f t="shared" si="7"/>
        <v>1211261.57</v>
      </c>
      <c r="L50" s="162">
        <f t="shared" si="7"/>
        <v>1211261.57</v>
      </c>
      <c r="M50" s="162">
        <f t="shared" si="7"/>
        <v>1211261.57</v>
      </c>
      <c r="N50" s="162">
        <f t="shared" si="7"/>
        <v>1211261.57</v>
      </c>
      <c r="O50" s="163">
        <f t="shared" si="7"/>
        <v>1211265.6400000001</v>
      </c>
      <c r="P50" s="164">
        <f t="shared" si="7"/>
        <v>14535142.91</v>
      </c>
    </row>
    <row r="51" spans="1:16" ht="18.75" hidden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</row>
    <row r="52" spans="1:16" ht="15.75">
      <c r="A52" s="123"/>
      <c r="B52" s="171" t="s">
        <v>307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</row>
    <row r="54" spans="1:16" ht="15.75" hidden="1">
      <c r="A54" s="172" t="s">
        <v>308</v>
      </c>
      <c r="B54" s="172"/>
      <c r="C54" s="172"/>
      <c r="D54" s="172"/>
      <c r="E54" s="172"/>
      <c r="F54" s="172"/>
      <c r="G54" s="172"/>
      <c r="H54" s="172"/>
      <c r="I54" s="172"/>
      <c r="J54" s="173"/>
      <c r="K54" s="173"/>
      <c r="L54" s="173"/>
      <c r="M54" s="173"/>
      <c r="N54" s="173"/>
      <c r="O54" s="173"/>
      <c r="P54" s="173"/>
    </row>
    <row r="55" spans="1:16" ht="16.5" hidden="1" thickBot="1">
      <c r="A55" s="174" t="s">
        <v>282</v>
      </c>
      <c r="B55" s="175" t="s">
        <v>20</v>
      </c>
      <c r="C55" s="175" t="s">
        <v>283</v>
      </c>
      <c r="D55" s="176" t="s">
        <v>284</v>
      </c>
      <c r="E55" s="176" t="s">
        <v>285</v>
      </c>
      <c r="F55" s="176" t="s">
        <v>286</v>
      </c>
      <c r="G55" s="176" t="s">
        <v>287</v>
      </c>
      <c r="H55" s="176" t="s">
        <v>288</v>
      </c>
      <c r="I55" s="176" t="s">
        <v>289</v>
      </c>
      <c r="J55" s="176" t="s">
        <v>290</v>
      </c>
      <c r="K55" s="176" t="s">
        <v>291</v>
      </c>
      <c r="L55" s="176" t="s">
        <v>292</v>
      </c>
      <c r="M55" s="176" t="s">
        <v>293</v>
      </c>
      <c r="N55" s="176" t="s">
        <v>294</v>
      </c>
      <c r="O55" s="177" t="s">
        <v>295</v>
      </c>
      <c r="P55" s="178" t="s">
        <v>296</v>
      </c>
    </row>
    <row r="56" spans="1:16" ht="15.75" hidden="1">
      <c r="A56" s="265" t="s">
        <v>309</v>
      </c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179"/>
    </row>
    <row r="57" spans="1:16" ht="31.5" hidden="1">
      <c r="A57" s="180">
        <v>1</v>
      </c>
      <c r="B57" s="181" t="s">
        <v>298</v>
      </c>
      <c r="C57" s="182" t="s">
        <v>51</v>
      </c>
      <c r="D57" s="183">
        <v>110960</v>
      </c>
      <c r="E57" s="183">
        <v>110960</v>
      </c>
      <c r="F57" s="183">
        <v>110960</v>
      </c>
      <c r="G57" s="183">
        <v>110960</v>
      </c>
      <c r="H57" s="183">
        <v>110960</v>
      </c>
      <c r="I57" s="183">
        <v>110960</v>
      </c>
      <c r="J57" s="183">
        <v>110960</v>
      </c>
      <c r="K57" s="183">
        <v>110960</v>
      </c>
      <c r="L57" s="183">
        <v>110960</v>
      </c>
      <c r="M57" s="183">
        <v>110960</v>
      </c>
      <c r="N57" s="183">
        <v>110960</v>
      </c>
      <c r="O57" s="184">
        <v>110960</v>
      </c>
      <c r="P57" s="185">
        <f>SUM(D57:O57)</f>
        <v>1331520</v>
      </c>
    </row>
    <row r="58" spans="1:16" ht="31.5" hidden="1">
      <c r="A58" s="180">
        <v>2</v>
      </c>
      <c r="B58" s="181" t="s">
        <v>299</v>
      </c>
      <c r="C58" s="182" t="s">
        <v>51</v>
      </c>
      <c r="D58" s="183">
        <v>34842</v>
      </c>
      <c r="E58" s="183">
        <f t="shared" ref="E58:O58" si="8">41400-6558</f>
        <v>34842</v>
      </c>
      <c r="F58" s="183">
        <f t="shared" si="8"/>
        <v>34842</v>
      </c>
      <c r="G58" s="183">
        <f t="shared" si="8"/>
        <v>34842</v>
      </c>
      <c r="H58" s="183">
        <f t="shared" si="8"/>
        <v>34842</v>
      </c>
      <c r="I58" s="183">
        <f t="shared" si="8"/>
        <v>34842</v>
      </c>
      <c r="J58" s="183">
        <f t="shared" si="8"/>
        <v>34842</v>
      </c>
      <c r="K58" s="183">
        <f t="shared" si="8"/>
        <v>34842</v>
      </c>
      <c r="L58" s="183">
        <f t="shared" si="8"/>
        <v>34842</v>
      </c>
      <c r="M58" s="183">
        <f t="shared" si="8"/>
        <v>34842</v>
      </c>
      <c r="N58" s="183">
        <f t="shared" si="8"/>
        <v>34842</v>
      </c>
      <c r="O58" s="184">
        <f t="shared" si="8"/>
        <v>34842</v>
      </c>
      <c r="P58" s="185">
        <f>SUM(D58:O58)</f>
        <v>418104</v>
      </c>
    </row>
    <row r="59" spans="1:16" ht="31.5" hidden="1">
      <c r="A59" s="180">
        <v>3</v>
      </c>
      <c r="B59" s="181" t="s">
        <v>300</v>
      </c>
      <c r="C59" s="182" t="s">
        <v>51</v>
      </c>
      <c r="D59" s="183">
        <v>178120</v>
      </c>
      <c r="E59" s="183">
        <f t="shared" ref="E59:O59" si="9">178120</f>
        <v>178120</v>
      </c>
      <c r="F59" s="183">
        <f t="shared" si="9"/>
        <v>178120</v>
      </c>
      <c r="G59" s="183">
        <f t="shared" si="9"/>
        <v>178120</v>
      </c>
      <c r="H59" s="183">
        <f t="shared" si="9"/>
        <v>178120</v>
      </c>
      <c r="I59" s="183">
        <f t="shared" si="9"/>
        <v>178120</v>
      </c>
      <c r="J59" s="183">
        <f t="shared" si="9"/>
        <v>178120</v>
      </c>
      <c r="K59" s="183">
        <f t="shared" si="9"/>
        <v>178120</v>
      </c>
      <c r="L59" s="183">
        <f t="shared" si="9"/>
        <v>178120</v>
      </c>
      <c r="M59" s="183">
        <f t="shared" si="9"/>
        <v>178120</v>
      </c>
      <c r="N59" s="183">
        <f t="shared" si="9"/>
        <v>178120</v>
      </c>
      <c r="O59" s="184">
        <f t="shared" si="9"/>
        <v>178120</v>
      </c>
      <c r="P59" s="185">
        <f>SUM(D59:O59)</f>
        <v>2137440</v>
      </c>
    </row>
    <row r="60" spans="1:16" ht="31.5" hidden="1">
      <c r="A60" s="180">
        <v>4</v>
      </c>
      <c r="B60" s="181" t="s">
        <v>301</v>
      </c>
      <c r="C60" s="182" t="s">
        <v>51</v>
      </c>
      <c r="D60" s="183">
        <v>7300</v>
      </c>
      <c r="E60" s="183">
        <v>4700</v>
      </c>
      <c r="F60" s="183">
        <v>4700</v>
      </c>
      <c r="G60" s="183">
        <v>4700</v>
      </c>
      <c r="H60" s="183">
        <v>4700</v>
      </c>
      <c r="I60" s="183">
        <v>4700</v>
      </c>
      <c r="J60" s="183">
        <v>4700</v>
      </c>
      <c r="K60" s="183">
        <v>4700</v>
      </c>
      <c r="L60" s="183">
        <v>4700</v>
      </c>
      <c r="M60" s="183">
        <v>4700</v>
      </c>
      <c r="N60" s="183">
        <v>4700</v>
      </c>
      <c r="O60" s="183">
        <v>4700</v>
      </c>
      <c r="P60" s="185">
        <f>SUM(D60:O60)</f>
        <v>59000</v>
      </c>
    </row>
    <row r="61" spans="1:16" ht="15.75" hidden="1">
      <c r="A61" s="180"/>
      <c r="B61" s="186" t="s">
        <v>296</v>
      </c>
      <c r="C61" s="182" t="s">
        <v>51</v>
      </c>
      <c r="D61" s="187"/>
      <c r="E61" s="187"/>
      <c r="F61" s="187"/>
      <c r="G61" s="187"/>
      <c r="H61" s="187"/>
      <c r="I61" s="187"/>
      <c r="J61" s="188"/>
      <c r="K61" s="188"/>
      <c r="L61" s="188"/>
      <c r="M61" s="188"/>
      <c r="N61" s="188"/>
      <c r="O61" s="189"/>
      <c r="P61" s="185">
        <f>SUM(P57:P60)</f>
        <v>3946064</v>
      </c>
    </row>
    <row r="62" spans="1:16" ht="15.75" hidden="1">
      <c r="A62" s="267" t="s">
        <v>302</v>
      </c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190"/>
    </row>
    <row r="63" spans="1:16" ht="31.5" hidden="1">
      <c r="A63" s="180">
        <v>1</v>
      </c>
      <c r="B63" s="181" t="s">
        <v>298</v>
      </c>
      <c r="C63" s="191" t="s">
        <v>303</v>
      </c>
      <c r="D63" s="192">
        <v>1.67</v>
      </c>
      <c r="E63" s="192">
        <v>1.67</v>
      </c>
      <c r="F63" s="192">
        <v>1.67</v>
      </c>
      <c r="G63" s="192">
        <v>1.67</v>
      </c>
      <c r="H63" s="192">
        <v>1.67</v>
      </c>
      <c r="I63" s="192">
        <v>1.67</v>
      </c>
      <c r="J63" s="192">
        <v>1.67</v>
      </c>
      <c r="K63" s="192">
        <v>1.67</v>
      </c>
      <c r="L63" s="192">
        <v>1.67</v>
      </c>
      <c r="M63" s="192">
        <v>1.67</v>
      </c>
      <c r="N63" s="192">
        <v>1.67</v>
      </c>
      <c r="O63" s="193">
        <v>1.67</v>
      </c>
      <c r="P63" s="194"/>
    </row>
    <row r="64" spans="1:16" ht="31.5" hidden="1">
      <c r="A64" s="180">
        <v>2</v>
      </c>
      <c r="B64" s="181" t="s">
        <v>299</v>
      </c>
      <c r="C64" s="191" t="s">
        <v>303</v>
      </c>
      <c r="D64" s="192">
        <v>2.0699999999999998</v>
      </c>
      <c r="E64" s="192">
        <v>2.0699999999999998</v>
      </c>
      <c r="F64" s="192">
        <v>2.0699999999999998</v>
      </c>
      <c r="G64" s="192">
        <v>2.0699999999999998</v>
      </c>
      <c r="H64" s="192">
        <v>2.0699999999999998</v>
      </c>
      <c r="I64" s="192">
        <v>2.0699999999999998</v>
      </c>
      <c r="J64" s="192">
        <v>2.0699999999999998</v>
      </c>
      <c r="K64" s="192">
        <v>2.0699999999999998</v>
      </c>
      <c r="L64" s="192">
        <v>2.0699999999999998</v>
      </c>
      <c r="M64" s="192">
        <v>2.0699999999999998</v>
      </c>
      <c r="N64" s="192">
        <v>2.0699999999999998</v>
      </c>
      <c r="O64" s="193">
        <v>2.0699999999999998</v>
      </c>
      <c r="P64" s="194"/>
    </row>
    <row r="65" spans="1:16" ht="31.5" hidden="1">
      <c r="A65" s="180">
        <v>3</v>
      </c>
      <c r="B65" s="181" t="s">
        <v>300</v>
      </c>
      <c r="C65" s="191" t="s">
        <v>303</v>
      </c>
      <c r="D65" s="192">
        <v>3.22</v>
      </c>
      <c r="E65" s="192">
        <v>3.22</v>
      </c>
      <c r="F65" s="192">
        <v>3.22</v>
      </c>
      <c r="G65" s="192">
        <v>3.22</v>
      </c>
      <c r="H65" s="192">
        <v>3.22</v>
      </c>
      <c r="I65" s="192">
        <v>3.22</v>
      </c>
      <c r="J65" s="192">
        <v>3.22</v>
      </c>
      <c r="K65" s="192">
        <v>3.22</v>
      </c>
      <c r="L65" s="192">
        <v>3.22</v>
      </c>
      <c r="M65" s="192">
        <v>3.22</v>
      </c>
      <c r="N65" s="192">
        <v>3.22</v>
      </c>
      <c r="O65" s="193">
        <v>3.22</v>
      </c>
      <c r="P65" s="194"/>
    </row>
    <row r="66" spans="1:16" ht="31.5" hidden="1">
      <c r="A66" s="180">
        <v>4</v>
      </c>
      <c r="B66" s="181" t="s">
        <v>301</v>
      </c>
      <c r="C66" s="191" t="s">
        <v>303</v>
      </c>
      <c r="D66" s="192">
        <v>34.5</v>
      </c>
      <c r="E66" s="192">
        <v>34.5</v>
      </c>
      <c r="F66" s="192">
        <v>34.5</v>
      </c>
      <c r="G66" s="192">
        <v>34.5</v>
      </c>
      <c r="H66" s="192">
        <v>34.5</v>
      </c>
      <c r="I66" s="192">
        <v>34.5</v>
      </c>
      <c r="J66" s="192">
        <v>34.5</v>
      </c>
      <c r="K66" s="192">
        <v>34.5</v>
      </c>
      <c r="L66" s="192">
        <v>34.5</v>
      </c>
      <c r="M66" s="192">
        <v>34.5</v>
      </c>
      <c r="N66" s="192">
        <v>34.5</v>
      </c>
      <c r="O66" s="193">
        <v>34.5</v>
      </c>
      <c r="P66" s="194"/>
    </row>
    <row r="67" spans="1:16" ht="15.75" hidden="1">
      <c r="A67" s="267" t="s">
        <v>304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194"/>
    </row>
    <row r="68" spans="1:16" ht="31.5" hidden="1">
      <c r="A68" s="180">
        <v>1</v>
      </c>
      <c r="B68" s="181" t="s">
        <v>298</v>
      </c>
      <c r="C68" s="191" t="s">
        <v>303</v>
      </c>
      <c r="D68" s="195">
        <f>D57*D63</f>
        <v>185303.19999999998</v>
      </c>
      <c r="E68" s="195">
        <f t="shared" ref="E68:O68" si="10">E57*E63</f>
        <v>185303.19999999998</v>
      </c>
      <c r="F68" s="195">
        <f t="shared" si="10"/>
        <v>185303.19999999998</v>
      </c>
      <c r="G68" s="195">
        <f t="shared" si="10"/>
        <v>185303.19999999998</v>
      </c>
      <c r="H68" s="195">
        <f t="shared" si="10"/>
        <v>185303.19999999998</v>
      </c>
      <c r="I68" s="195">
        <f t="shared" si="10"/>
        <v>185303.19999999998</v>
      </c>
      <c r="J68" s="195">
        <f t="shared" si="10"/>
        <v>185303.19999999998</v>
      </c>
      <c r="K68" s="195">
        <f t="shared" si="10"/>
        <v>185303.19999999998</v>
      </c>
      <c r="L68" s="195">
        <f t="shared" si="10"/>
        <v>185303.19999999998</v>
      </c>
      <c r="M68" s="195">
        <f t="shared" si="10"/>
        <v>185303.19999999998</v>
      </c>
      <c r="N68" s="195">
        <f t="shared" si="10"/>
        <v>185303.19999999998</v>
      </c>
      <c r="O68" s="196">
        <f t="shared" si="10"/>
        <v>185303.19999999998</v>
      </c>
      <c r="P68" s="197">
        <f>SUM(D68:O68)</f>
        <v>2223638.4</v>
      </c>
    </row>
    <row r="69" spans="1:16" ht="31.5" hidden="1">
      <c r="A69" s="180">
        <v>2</v>
      </c>
      <c r="B69" s="181" t="s">
        <v>299</v>
      </c>
      <c r="C69" s="191" t="s">
        <v>303</v>
      </c>
      <c r="D69" s="195">
        <f t="shared" ref="D69:O71" si="11">D58*D64</f>
        <v>72122.939999999988</v>
      </c>
      <c r="E69" s="195">
        <f t="shared" si="11"/>
        <v>72122.939999999988</v>
      </c>
      <c r="F69" s="195">
        <f t="shared" si="11"/>
        <v>72122.939999999988</v>
      </c>
      <c r="G69" s="195">
        <f t="shared" si="11"/>
        <v>72122.939999999988</v>
      </c>
      <c r="H69" s="195">
        <f t="shared" si="11"/>
        <v>72122.939999999988</v>
      </c>
      <c r="I69" s="195">
        <f t="shared" si="11"/>
        <v>72122.939999999988</v>
      </c>
      <c r="J69" s="195">
        <f t="shared" si="11"/>
        <v>72122.939999999988</v>
      </c>
      <c r="K69" s="195">
        <f t="shared" si="11"/>
        <v>72122.939999999988</v>
      </c>
      <c r="L69" s="195">
        <f t="shared" si="11"/>
        <v>72122.939999999988</v>
      </c>
      <c r="M69" s="195">
        <f t="shared" si="11"/>
        <v>72122.939999999988</v>
      </c>
      <c r="N69" s="195">
        <f t="shared" si="11"/>
        <v>72122.939999999988</v>
      </c>
      <c r="O69" s="196">
        <f t="shared" si="11"/>
        <v>72122.939999999988</v>
      </c>
      <c r="P69" s="197">
        <f>SUM(D69:O69)</f>
        <v>865475.27999999968</v>
      </c>
    </row>
    <row r="70" spans="1:16" ht="31.5" hidden="1">
      <c r="A70" s="180">
        <v>3</v>
      </c>
      <c r="B70" s="181" t="s">
        <v>300</v>
      </c>
      <c r="C70" s="191" t="s">
        <v>303</v>
      </c>
      <c r="D70" s="195">
        <f t="shared" si="11"/>
        <v>573546.4</v>
      </c>
      <c r="E70" s="195">
        <f t="shared" si="11"/>
        <v>573546.4</v>
      </c>
      <c r="F70" s="195">
        <f t="shared" si="11"/>
        <v>573546.4</v>
      </c>
      <c r="G70" s="195">
        <f t="shared" si="11"/>
        <v>573546.4</v>
      </c>
      <c r="H70" s="195">
        <f t="shared" si="11"/>
        <v>573546.4</v>
      </c>
      <c r="I70" s="195">
        <f t="shared" si="11"/>
        <v>573546.4</v>
      </c>
      <c r="J70" s="195">
        <f t="shared" si="11"/>
        <v>573546.4</v>
      </c>
      <c r="K70" s="195">
        <f t="shared" si="11"/>
        <v>573546.4</v>
      </c>
      <c r="L70" s="195">
        <f t="shared" si="11"/>
        <v>573546.4</v>
      </c>
      <c r="M70" s="195">
        <f t="shared" si="11"/>
        <v>573546.4</v>
      </c>
      <c r="N70" s="195">
        <f t="shared" si="11"/>
        <v>573546.4</v>
      </c>
      <c r="O70" s="196">
        <f t="shared" si="11"/>
        <v>573546.4</v>
      </c>
      <c r="P70" s="197">
        <f>SUM(D70:O70)</f>
        <v>6882556.8000000017</v>
      </c>
    </row>
    <row r="71" spans="1:16" ht="31.5" hidden="1">
      <c r="A71" s="198">
        <v>4</v>
      </c>
      <c r="B71" s="199" t="s">
        <v>301</v>
      </c>
      <c r="C71" s="200" t="s">
        <v>303</v>
      </c>
      <c r="D71" s="201">
        <f t="shared" si="11"/>
        <v>251850</v>
      </c>
      <c r="E71" s="201">
        <f t="shared" si="11"/>
        <v>162150</v>
      </c>
      <c r="F71" s="201">
        <f t="shared" si="11"/>
        <v>162150</v>
      </c>
      <c r="G71" s="201">
        <f t="shared" si="11"/>
        <v>162150</v>
      </c>
      <c r="H71" s="201">
        <f t="shared" si="11"/>
        <v>162150</v>
      </c>
      <c r="I71" s="201">
        <f t="shared" si="11"/>
        <v>162150</v>
      </c>
      <c r="J71" s="201">
        <f t="shared" si="11"/>
        <v>162150</v>
      </c>
      <c r="K71" s="201">
        <f t="shared" si="11"/>
        <v>162150</v>
      </c>
      <c r="L71" s="201">
        <f t="shared" si="11"/>
        <v>162150</v>
      </c>
      <c r="M71" s="201">
        <f t="shared" si="11"/>
        <v>162150</v>
      </c>
      <c r="N71" s="201">
        <f t="shared" si="11"/>
        <v>162150</v>
      </c>
      <c r="O71" s="202">
        <f t="shared" si="11"/>
        <v>162150</v>
      </c>
      <c r="P71" s="203">
        <f>SUM(D71:O71)</f>
        <v>2035500</v>
      </c>
    </row>
    <row r="72" spans="1:16" ht="16.5" hidden="1" thickBot="1">
      <c r="A72" s="204"/>
      <c r="B72" s="205" t="s">
        <v>296</v>
      </c>
      <c r="C72" s="206" t="s">
        <v>303</v>
      </c>
      <c r="D72" s="207">
        <f t="shared" ref="D72:P72" si="12">SUM(D68:D71)</f>
        <v>1082822.54</v>
      </c>
      <c r="E72" s="207">
        <f t="shared" si="12"/>
        <v>993122.54</v>
      </c>
      <c r="F72" s="207">
        <f t="shared" si="12"/>
        <v>993122.54</v>
      </c>
      <c r="G72" s="207">
        <f t="shared" si="12"/>
        <v>993122.54</v>
      </c>
      <c r="H72" s="207">
        <f t="shared" si="12"/>
        <v>993122.54</v>
      </c>
      <c r="I72" s="207">
        <f t="shared" si="12"/>
        <v>993122.54</v>
      </c>
      <c r="J72" s="207">
        <f t="shared" si="12"/>
        <v>993122.54</v>
      </c>
      <c r="K72" s="207">
        <f t="shared" si="12"/>
        <v>993122.54</v>
      </c>
      <c r="L72" s="207">
        <f t="shared" si="12"/>
        <v>993122.54</v>
      </c>
      <c r="M72" s="207">
        <f t="shared" si="12"/>
        <v>993122.54</v>
      </c>
      <c r="N72" s="207">
        <f t="shared" si="12"/>
        <v>993122.54</v>
      </c>
      <c r="O72" s="208">
        <f t="shared" si="12"/>
        <v>993122.54</v>
      </c>
      <c r="P72" s="209">
        <f t="shared" si="12"/>
        <v>12007170.48</v>
      </c>
    </row>
    <row r="73" spans="1:16" ht="15.7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</row>
    <row r="75" spans="1:16">
      <c r="P75" s="210"/>
    </row>
  </sheetData>
  <mergeCells count="26"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2020(пояснения)</vt:lpstr>
      <vt:lpstr>Прием платежей</vt:lpstr>
      <vt:lpstr>Доставка квитанций </vt:lpstr>
      <vt:lpstr>' ГКПЗ 2015'!Область_печати</vt:lpstr>
      <vt:lpstr>'ГКПЗ 2020(пояснения)'!Область_печати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2017-11-09T10:46:53Z</cp:lastPrinted>
  <dcterms:created xsi:type="dcterms:W3CDTF">2013-06-21T11:30:45Z</dcterms:created>
  <dcterms:modified xsi:type="dcterms:W3CDTF">2020-06-04T06:21:57Z</dcterms:modified>
</cp:coreProperties>
</file>