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825" windowWidth="28860" windowHeight="11445" firstSheet="1" activeTab="1"/>
  </bookViews>
  <sheets>
    <sheet name=" ГКПЗ 2015" sheetId="2" state="hidden" r:id="rId1"/>
    <sheet name="ГКПЗ 2015 (коррект)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2015 (коррект)'!#REF!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2015 (коррект)'!$A$1:$O$93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K86" i="1" l="1"/>
  <c r="H55" i="1"/>
  <c r="H38" i="1" l="1"/>
  <c r="K66" i="1"/>
  <c r="A83" i="1"/>
  <c r="A84" i="1" s="1"/>
  <c r="A85" i="1" s="1"/>
  <c r="K25" i="1" l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E38" i="4"/>
  <c r="F38" i="4"/>
  <c r="G38" i="4"/>
  <c r="H38" i="4"/>
  <c r="I38" i="4"/>
  <c r="J38" i="4"/>
  <c r="K38" i="4"/>
  <c r="L38" i="4"/>
  <c r="L49" i="4" s="1"/>
  <c r="M38" i="4"/>
  <c r="M49" i="4" s="1"/>
  <c r="N38" i="4"/>
  <c r="N49" i="4" s="1"/>
  <c r="O38" i="4"/>
  <c r="D38" i="4"/>
  <c r="O71" i="4"/>
  <c r="N71" i="4"/>
  <c r="M71" i="4"/>
  <c r="L71" i="4"/>
  <c r="K71" i="4"/>
  <c r="J71" i="4"/>
  <c r="I71" i="4"/>
  <c r="H71" i="4"/>
  <c r="G71" i="4"/>
  <c r="F71" i="4"/>
  <c r="E71" i="4"/>
  <c r="D71" i="4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P68" i="4" s="1"/>
  <c r="D68" i="4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K49" i="4"/>
  <c r="J49" i="4"/>
  <c r="I49" i="4"/>
  <c r="H49" i="4"/>
  <c r="G49" i="4"/>
  <c r="F49" i="4"/>
  <c r="E49" i="4"/>
  <c r="D49" i="4"/>
  <c r="O48" i="4"/>
  <c r="N48" i="4"/>
  <c r="M48" i="4"/>
  <c r="L48" i="4"/>
  <c r="K48" i="4"/>
  <c r="J48" i="4"/>
  <c r="I48" i="4"/>
  <c r="H48" i="4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K50" i="4" s="1"/>
  <c r="J46" i="4"/>
  <c r="J50" i="4" s="1"/>
  <c r="I46" i="4"/>
  <c r="H46" i="4"/>
  <c r="H50" i="4" s="1"/>
  <c r="G46" i="4"/>
  <c r="G50" i="4" s="1"/>
  <c r="F46" i="4"/>
  <c r="E46" i="4"/>
  <c r="D46" i="4"/>
  <c r="D50" i="4" s="1"/>
  <c r="O39" i="4"/>
  <c r="N39" i="4"/>
  <c r="M39" i="4"/>
  <c r="L39" i="4"/>
  <c r="K39" i="4"/>
  <c r="J39" i="4"/>
  <c r="I39" i="4"/>
  <c r="H39" i="4"/>
  <c r="G39" i="4"/>
  <c r="F39" i="4"/>
  <c r="E39" i="4"/>
  <c r="D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E50" i="4"/>
  <c r="I50" i="4"/>
  <c r="P46" i="4"/>
  <c r="P59" i="4"/>
  <c r="K84" i="2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P28" i="4" l="1"/>
  <c r="O50" i="4"/>
  <c r="M50" i="4"/>
  <c r="P58" i="4"/>
  <c r="P47" i="4"/>
  <c r="P48" i="4"/>
  <c r="F72" i="4"/>
  <c r="H72" i="4"/>
  <c r="J72" i="4"/>
  <c r="L72" i="4"/>
  <c r="N72" i="4"/>
  <c r="D72" i="4"/>
  <c r="P71" i="4"/>
  <c r="P38" i="4"/>
  <c r="P19" i="4"/>
  <c r="G72" i="4"/>
  <c r="I72" i="4"/>
  <c r="K72" i="4"/>
  <c r="M72" i="4"/>
  <c r="O72" i="4"/>
  <c r="E72" i="4"/>
  <c r="P69" i="4"/>
  <c r="P70" i="4"/>
  <c r="P27" i="4"/>
  <c r="P29" i="4"/>
  <c r="P49" i="4"/>
  <c r="L50" i="4"/>
  <c r="P39" i="4"/>
  <c r="P61" i="4"/>
  <c r="P26" i="4"/>
  <c r="P30" i="4" s="1"/>
  <c r="D6" i="4" s="1"/>
  <c r="D10" i="4" s="1"/>
  <c r="F50" i="4"/>
  <c r="N50" i="4"/>
  <c r="P50" i="4" l="1"/>
  <c r="E6" i="4" s="1"/>
  <c r="E10" i="4" s="1"/>
  <c r="Q10" i="4" s="1"/>
  <c r="Q11" i="4" s="1"/>
  <c r="R11" i="4" s="1"/>
  <c r="P72" i="4"/>
</calcChain>
</file>

<file path=xl/sharedStrings.xml><?xml version="1.0" encoding="utf-8"?>
<sst xmlns="http://schemas.openxmlformats.org/spreadsheetml/2006/main" count="1434" uniqueCount="381">
  <si>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</si>
  <si>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</si>
  <si>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</si>
  <si>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</si>
  <si>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</si>
  <si>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</si>
  <si>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</si>
  <si>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</si>
  <si>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</si>
  <si>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</si>
  <si>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</si>
  <si>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</si>
  <si>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</si>
  <si>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</si>
  <si>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</si>
  <si>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</si>
  <si>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</si>
  <si>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</si>
  <si>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</si>
  <si>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</si>
  <si>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</si>
  <si>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</si>
  <si>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</si>
  <si>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</si>
  <si>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</si>
  <si>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</si>
  <si>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</si>
  <si>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</si>
  <si>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</si>
  <si>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</si>
  <si>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</si>
  <si>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</si>
  <si>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</si>
  <si>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</si>
  <si>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</si>
  <si>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</si>
  <si>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</si>
  <si>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</si>
  <si>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</si>
  <si>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</si>
  <si>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</si>
  <si>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</si>
  <si>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</si>
  <si>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</si>
  <si>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</si>
  <si>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</si>
  <si>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</si>
  <si>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</si>
  <si>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</si>
  <si>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</si>
  <si>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</si>
  <si>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</si>
  <si>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</si>
  <si>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</si>
  <si>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</si>
  <si>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</si>
  <si>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</si>
  <si>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</si>
  <si>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</si>
  <si>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</si>
  <si>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</si>
  <si>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</si>
  <si>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</si>
  <si>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</si>
  <si>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</si>
  <si>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</si>
  <si>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</si>
  <si>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</si>
  <si>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</si>
  <si>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</si>
  <si>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</si>
  <si>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</si>
  <si>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</si>
  <si>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</si>
  <si>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</si>
  <si>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</si>
  <si>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</si>
  <si>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</si>
  <si>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</si>
  <si>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</si>
  <si>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</si>
  <si>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</si>
  <si>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</si>
  <si>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</si>
  <si>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</si>
  <si>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</si>
  <si>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</si>
  <si>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</si>
  <si>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</si>
  <si>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</si>
  <si>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</si>
  <si>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</si>
  <si>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</si>
  <si>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</si>
  <si>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</si>
  <si>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</si>
  <si>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</si>
  <si>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</si>
  <si>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</si>
  <si>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</si>
  <si>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</si>
  <si>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</si>
  <si>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</si>
  <si>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</si>
  <si>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</si>
  <si>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</si>
  <si>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</si>
  <si>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</si>
  <si>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</si>
  <si>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</si>
  <si>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</si>
  <si>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</si>
  <si>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</si>
  <si>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</si>
  <si>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</si>
  <si>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</si>
  <si>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</si>
  <si>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</si>
  <si>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</si>
  <si>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</si>
  <si>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</si>
  <si>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</si>
  <si>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</si>
  <si>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</si>
  <si>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</si>
  <si>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</si>
  <si>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</si>
  <si>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</si>
  <si>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</si>
  <si>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</si>
  <si>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</si>
  <si>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</si>
  <si>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</si>
  <si>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</si>
  <si>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</si>
  <si>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</si>
  <si>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</si>
  <si>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</si>
  <si>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</si>
  <si>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</si>
  <si>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</si>
  <si>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</si>
  <si>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</si>
  <si>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</si>
  <si>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</si>
  <si>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</si>
  <si>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</si>
  <si>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</si>
  <si>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</si>
  <si>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</si>
  <si>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</si>
  <si>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</si>
  <si>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</si>
  <si>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</si>
  <si>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</si>
  <si>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</si>
  <si>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</si>
  <si>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</si>
  <si>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</si>
  <si>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</si>
  <si>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</si>
  <si>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</si>
  <si>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</si>
  <si>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</si>
  <si>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</si>
  <si>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</si>
  <si>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</si>
  <si>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</si>
  <si>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</si>
  <si>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</si>
  <si>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</si>
  <si>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</si>
  <si>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</si>
  <si>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</si>
  <si>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</si>
  <si>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</si>
  <si>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</si>
  <si>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</si>
  <si>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</si>
  <si>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</si>
  <si>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</si>
  <si>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</si>
  <si>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</si>
  <si>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</si>
  <si>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</si>
  <si>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</si>
  <si>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</si>
  <si>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</si>
  <si>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</si>
  <si>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</si>
  <si>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</si>
  <si>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</si>
  <si>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</si>
  <si>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</si>
  <si>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</si>
  <si>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</si>
  <si>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</si>
  <si>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</si>
  <si>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</si>
  <si>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</si>
  <si>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</si>
  <si>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</si>
  <si>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</si>
  <si>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</si>
  <si>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</si>
  <si>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</si>
  <si>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</si>
  <si>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</si>
  <si>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</si>
  <si>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</si>
  <si>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</si>
  <si>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</si>
  <si>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</si>
  <si>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</si>
  <si>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</si>
  <si>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</si>
  <si>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</si>
  <si>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</si>
  <si>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</si>
  <si>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</si>
  <si>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</si>
  <si>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</si>
  <si>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</si>
  <si>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</si>
  <si>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</si>
  <si>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</si>
  <si>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</si>
  <si>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</si>
  <si>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</si>
  <si>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</si>
  <si>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</si>
  <si>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</si>
  <si>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</si>
  <si>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</si>
  <si>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</si>
  <si>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</si>
  <si>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</si>
  <si>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</si>
  <si>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</si>
  <si>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</si>
  <si>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</si>
  <si>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</si>
  <si>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</si>
  <si>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</si>
  <si>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</si>
  <si>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</si>
  <si>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</si>
  <si>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</si>
  <si>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</si>
  <si>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</si>
  <si>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</si>
  <si>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</si>
  <si>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</si>
  <si>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</si>
  <si>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</si>
  <si>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</si>
  <si>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</si>
  <si>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</si>
  <si>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</si>
  <si>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</si>
  <si>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</si>
  <si>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</si>
  <si>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</si>
  <si>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</si>
  <si>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</si>
  <si>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</si>
  <si>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</si>
  <si>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</si>
  <si>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</si>
  <si>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</si>
  <si>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</si>
  <si>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</si>
  <si>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</si>
  <si>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</si>
  <si>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</si>
  <si>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</si>
  <si>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</si>
  <si>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</si>
  <si>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</si>
  <si>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</si>
  <si>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</si>
  <si>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</si>
  <si>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</si>
  <si>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</si>
  <si>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</si>
  <si>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</si>
  <si>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</si>
  <si>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</si>
  <si>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</si>
  <si>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</si>
  <si>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</si>
  <si>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</si>
  <si>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</si>
  <si>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</si>
  <si>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</si>
  <si>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</si>
  <si>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</si>
  <si>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</si>
  <si>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</si>
  <si>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</si>
  <si>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</si>
  <si>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</si>
  <si>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</si>
  <si>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</si>
  <si>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</si>
  <si>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</si>
  <si>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</si>
  <si>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</si>
  <si>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</si>
  <si>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</si>
  <si>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>Ежемесячный платёж в 2014 г. - 78568,35, в 2015г. - 82350 руб.</t>
  </si>
  <si>
    <t>по ожид. 2014 г.</t>
  </si>
  <si>
    <t xml:space="preserve">ИТОГО ГКПЗ 2015 г. </t>
  </si>
  <si>
    <t xml:space="preserve">январь 2015 г.       </t>
  </si>
  <si>
    <t>январь - декабрь 2016 г.</t>
  </si>
  <si>
    <t xml:space="preserve">Лимит 400 млн. руб., 
Ставка по кредиту - 28%,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</si>
  <si>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Легковой автомобиль (класс Е)</t>
  </si>
  <si>
    <t>64.20.1</t>
  </si>
  <si>
    <t>Выполнение работ по реконструкции подвала Административного здания                         ОАО "Мариэнергосбыт" под архив  по адресу: г. Йошкар-Ола,  ул. Й. Кырли, 21</t>
  </si>
  <si>
    <t>Земляные работы, усиление фундаментов</t>
  </si>
  <si>
    <t xml:space="preserve">июнь 2015 г.-                                ноябрь 2015 г.            </t>
  </si>
  <si>
    <t xml:space="preserve">май 2015 г.-                                апрель 2016 г.            </t>
  </si>
  <si>
    <t xml:space="preserve">Поставка оборудования для IP- телефонии </t>
  </si>
  <si>
    <t>80 рабочих мест для Административного здания Общества</t>
  </si>
  <si>
    <t>Поставка средств связи</t>
  </si>
  <si>
    <t xml:space="preserve">HDD 500 GB, ОЗУ 4 GB, Lan, мониторы 22", принтеры XEROX Phaser 3325 DN,  HP Color LaserJet  </t>
  </si>
  <si>
    <t>июнь-декабрь 2015 г.</t>
  </si>
  <si>
    <t>май 2015 г.-                            ноябрь 2016 г.</t>
  </si>
  <si>
    <t xml:space="preserve"> май 2015 г.-                                апрель 2016 г.</t>
  </si>
  <si>
    <t xml:space="preserve">Лимит 300 млн. руб., 
Ставка по кредиту - не более 28%,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</si>
  <si>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октябрь-декабрь 2015 г.</t>
  </si>
  <si>
    <t>Ремонт внутренних помещений (актовый зал, обеденный зал, лестничный марш)</t>
  </si>
  <si>
    <t>Оказание консалтинговых услуг</t>
  </si>
  <si>
    <t>май - декабрь 2015г.</t>
  </si>
  <si>
    <t>Оказание консультационных услуг</t>
  </si>
  <si>
    <t>июнь 2015 г.-        июль 2015 г.</t>
  </si>
  <si>
    <t>72.30</t>
  </si>
  <si>
    <t>80.42</t>
  </si>
  <si>
    <t>сотрудник</t>
  </si>
  <si>
    <t>Оказание услуг по организации участия в  конференции (семинаре) «Особенности работы энергосбытовых компаний – гарантирующих поставщиков в период 2015-2016 гг.»</t>
  </si>
  <si>
    <t>Нижегородская область, Городецкий р-н, Федуринский с/с.</t>
  </si>
  <si>
    <t xml:space="preserve">август -сентябрь 2015 г. </t>
  </si>
  <si>
    <t>июнь 2015 г.-                            декабрь 2015 г.</t>
  </si>
  <si>
    <t>Выполнение работ по внедрению, эксплуатации и сопровождению комплексной системы защиты персональных данных Общества в рамках утвержденной «Программы создания комплексной системы защиты персональных данных в ОАО "Мариэнергосбыт"»</t>
  </si>
  <si>
    <t xml:space="preserve">Лимит 100 млн. руб., 
Ставка по кредиту - не более 28%, 
Без дополнительных комиссий, без залога и обеспечения, с правом досрочного погашения </t>
  </si>
  <si>
    <t>июль  2015 г.</t>
  </si>
  <si>
    <t xml:space="preserve">Решением  Совета директоров  ПАО "ТНС энерго Марий Эл"   </t>
  </si>
  <si>
    <t xml:space="preserve"> ПАО "ТНС энерго Марий Эл"   </t>
  </si>
  <si>
    <t xml:space="preserve">на заседании ЦЗК  ПАО "ТНС энерго Марий Эл"   </t>
  </si>
  <si>
    <t>Лимит 400 млн. руб., 
Ставка по кредиту - не более 23%, 
Ежемесячный ЧКО не менее 130 млн.руб.,
Без дополнительных комиссий, без залога и обеспечения</t>
  </si>
  <si>
    <t>август 2015  -             февраль 2016 г.</t>
  </si>
  <si>
    <t>Оказание услуг центра приема и обработки вызовов</t>
  </si>
  <si>
    <t>август 2015 г.-                            декабрь 2016 г.</t>
  </si>
  <si>
    <t>декабрь 2015 г.-апрель 2016 г.</t>
  </si>
  <si>
    <t>Приобретение помещения для  Медведевского отделения                           Общества в пгт. Советский</t>
  </si>
  <si>
    <t xml:space="preserve">Закупка у единственного источника </t>
  </si>
  <si>
    <t>Лимит 250 млн. руб., 
Ставка по кредиту - до 20%, 
Ежемесячный ЧКО не менее 100% от размера среднедневной ссудной задолженности за месяц, предшествующий рсчетному месяцу. Без залога.</t>
  </si>
  <si>
    <t>ноябрь 2015 г.-                            апрель 2017 г.</t>
  </si>
  <si>
    <t>декабрь 2015 г.-                            май 2017 г.</t>
  </si>
  <si>
    <t>октябрь - декабрь 2015 г.</t>
  </si>
  <si>
    <t>Услуги по сопровождению выездной налоговой проверки</t>
  </si>
  <si>
    <t>октябрь 2015 г.- декабрь 2016 г.</t>
  </si>
  <si>
    <t>Лимит 250 млн. руб., 
Ставка по кредиту - до 20%, 
Ежемесячный ЧКО не менее 100% от размера среднедневной ссудной задолженности за месяц, предшествующий расчетному месяцу. Без залога.</t>
  </si>
  <si>
    <t xml:space="preserve">управляющий директор  ПАО "ТНС энерго Марий Эл"   </t>
  </si>
  <si>
    <t>декабрь 2015 г. -январь 2016 г.</t>
  </si>
  <si>
    <t>Поставка серверного оборудования</t>
  </si>
  <si>
    <t>Серверное оборудование</t>
  </si>
  <si>
    <t>декабрь 2015 г. -декабрь 2016 г.</t>
  </si>
  <si>
    <t xml:space="preserve">Корректированная годовая комплексная программа закупок (план закупки) товаров, работ, услуг  ПАО "ТНС энерго Марий Эл" (до 29.06.2015 г. ОАО "Мариэнергосбыт") на 2015 год </t>
  </si>
  <si>
    <t>декабрь 2015 г.-      декабрь 2016 г.</t>
  </si>
  <si>
    <t xml:space="preserve"> январь -                             декабрь 2016 г.</t>
  </si>
  <si>
    <t>декабрь 2015 г.-февраль 2016 г.</t>
  </si>
  <si>
    <t>Оказание услуг по доставке комплектов документов, заказной корреспонденции юр.лицам</t>
  </si>
  <si>
    <t>Доставка комплектов документов, заказной корреспонденции  юр.лицам</t>
  </si>
  <si>
    <t xml:space="preserve"> январь 2016 -                                февраль 2017 г.</t>
  </si>
  <si>
    <t xml:space="preserve">Услуги по изготовлению, установке и обслуживанию информационных стендов. </t>
  </si>
  <si>
    <t>Приобретение помещения для  Сернурского отделения Общества в пгт. Куженер</t>
  </si>
  <si>
    <t>п. Куженер Республика Марий Эл</t>
  </si>
  <si>
    <t>Изготовление и установка средств наглядного информирования для жителей МКД</t>
  </si>
  <si>
    <t>протокол №12/1 от 18.12.2015г.</t>
  </si>
  <si>
    <t xml:space="preserve">протокол №197-с/15 от 21.12.2015 г.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</si>
</sst>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yy"/>
    <numFmt numFmtId="165" formatCode="_-* #,##0.00[$€-1]_-;\-* #,##0.00[$€-1]_-;_-* &quot;-&quot;??[$€-1]_-"/>
    <numFmt numFmtId="166" formatCode="@\ *."/>
    <numFmt numFmtId="167" formatCode="000000"/>
    <numFmt numFmtId="168" formatCode="0000"/>
    <numFmt numFmtId="169" formatCode="_-* #,##0_$_-;\-* #,##0_$_-;_-* &quot;-&quot;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dd\.mm\.yyyy&quot;г.&quot;"/>
    <numFmt numFmtId="173" formatCode="0.00_)"/>
    <numFmt numFmtId="174" formatCode="_-* #,##0\ _d_._-;\-* #,##0\ _d_._-;_-* &quot;-&quot;\ _d_._-;_-@_-"/>
    <numFmt numFmtId="175" formatCode="_-* #,##0.00\ _d_._-;\-* #,##0.00\ _d_._-;_-* &quot;-&quot;??\ _d_._-;_-@_-"/>
    <numFmt numFmtId="176" formatCode="yyyy"/>
    <numFmt numFmtId="177" formatCode="yyyy\ &quot;год&quot;"/>
    <numFmt numFmtId="178" formatCode="General_)"/>
    <numFmt numFmtId="179" formatCode="_(* #,##0_);_(* \(#,##0\);_(* &quot;-&quot;_);_(@_)"/>
    <numFmt numFmtId="180" formatCode="_(* #,##0.00_);_(* \(#,##0.00\);_(* &quot;-&quot;??_);_(@_)"/>
    <numFmt numFmtId="181" formatCode="_-* #,##0.0_р_._-;\-* #,##0.0_р_._-;_-* &quot;-&quot;??_р_._-;_-@_-"/>
    <numFmt numFmtId="182" formatCode="0.0%"/>
    <numFmt numFmtId="183" formatCode="0.0%_);\(0.0%\)"/>
    <numFmt numFmtId="184" formatCode="#,##0_);[Red]\(#,##0\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.0_)"/>
    <numFmt numFmtId="188" formatCode="&quot;error&quot;;&quot;error&quot;;&quot;OK&quot;;&quot;  &quot;@"/>
    <numFmt numFmtId="189" formatCode="_-* #,##0.00_-;\-* #,##0.00_-;_-* &quot;-&quot;??_-;_-@_-"/>
    <numFmt numFmtId="190" formatCode="\$#,##0\ ;\(\$#,##0\)"/>
    <numFmt numFmtId="191" formatCode="#,##0_);\(#,##0\);&quot;- &quot;;&quot;  &quot;@"/>
    <numFmt numFmtId="192" formatCode="#,##0.0000_);\(#,##0.0000\);&quot;- &quot;;&quot;  &quot;@"/>
    <numFmt numFmtId="193" formatCode="#,##0_);[Blue]\(#,##0\)"/>
    <numFmt numFmtId="194" formatCode="_-* #,##0_đ_._-;\-* #,##0_đ_._-;_-* &quot;-&quot;_đ_._-;_-@_-"/>
    <numFmt numFmtId="195" formatCode="_-* #,##0.00_đ_._-;\-* #,##0.00_đ_._-;_-* &quot;-&quot;??_đ_.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.00_);[Red]\(&quot;$&quot;#,##0.00\)"/>
    <numFmt numFmtId="199" formatCode=";;&quot;zero&quot;;&quot;  &quot;@"/>
    <numFmt numFmtId="200" formatCode="_-* #,##0.000[$€-1]_-;\-* #,##0.000[$€-1]_-;_-* &quot;-&quot;??[$€-1]_-"/>
    <numFmt numFmtId="201" formatCode="0.0"/>
    <numFmt numFmtId="202" formatCode="#,##0.0"/>
    <numFmt numFmtId="203" formatCode="#,##0.00_ ;\-#,##0.00\ "/>
  </numFmts>
  <fonts count="1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  <font>
      <sz val="9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3" fillId="0" borderId="5">
      <protection locked="0"/>
    </xf>
    <xf numFmtId="166" fontId="15" fillId="0" borderId="0">
      <alignment horizontal="center"/>
    </xf>
    <xf numFmtId="167" fontId="16" fillId="0" borderId="0" applyFont="0" applyFill="0" applyBorder="0">
      <alignment horizontal="center"/>
    </xf>
    <xf numFmtId="165" fontId="17" fillId="0" borderId="0">
      <alignment horizontal="right"/>
    </xf>
    <xf numFmtId="168" fontId="10" fillId="0" borderId="6" applyFont="0" applyFill="0" applyBorder="0" applyProtection="0">
      <alignment horizontal="center"/>
      <protection locked="0"/>
    </xf>
    <xf numFmtId="169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1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2" fontId="23" fillId="0" borderId="3" applyFont="0" applyFill="0" applyBorder="0" applyAlignment="0">
      <alignment horizontal="centerContinuous"/>
    </xf>
    <xf numFmtId="165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5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3" fontId="28" fillId="0" borderId="0"/>
    <xf numFmtId="165" fontId="10" fillId="0" borderId="0"/>
    <xf numFmtId="165" fontId="17" fillId="0" borderId="0"/>
    <xf numFmtId="165" fontId="11" fillId="0" borderId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5" fontId="30" fillId="0" borderId="0" applyNumberFormat="0">
      <alignment horizontal="left"/>
    </xf>
    <xf numFmtId="165" fontId="17" fillId="0" borderId="0" applyNumberFormat="0" applyFill="0" applyBorder="0" applyAlignment="0" applyProtection="0">
      <alignment horizontal="center"/>
    </xf>
    <xf numFmtId="176" fontId="23" fillId="0" borderId="3" applyFont="0" applyFill="0" applyBorder="0" applyAlignment="0">
      <alignment horizontal="centerContinuous"/>
    </xf>
    <xf numFmtId="177" fontId="31" fillId="0" borderId="3" applyFont="0" applyFill="0" applyBorder="0" applyAlignment="0">
      <alignment horizontal="centerContinuous"/>
    </xf>
    <xf numFmtId="178" fontId="32" fillId="0" borderId="8">
      <protection locked="0"/>
    </xf>
    <xf numFmtId="165" fontId="33" fillId="0" borderId="0" applyBorder="0">
      <alignment horizontal="center" vertical="center" wrapText="1"/>
    </xf>
    <xf numFmtId="165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5" fontId="34" fillId="0" borderId="9" applyBorder="0">
      <alignment horizontal="center" vertical="center" wrapText="1"/>
    </xf>
    <xf numFmtId="165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78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29" fillId="0" borderId="0"/>
    <xf numFmtId="0" fontId="29" fillId="0" borderId="0"/>
    <xf numFmtId="165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5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5" fontId="26" fillId="0" borderId="0">
      <alignment vertical="center" wrapText="1"/>
    </xf>
    <xf numFmtId="9" fontId="29" fillId="0" borderId="0" applyFont="0" applyFill="0" applyBorder="0" applyAlignment="0" applyProtection="0"/>
    <xf numFmtId="165" fontId="12" fillId="0" borderId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44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56" fillId="0" borderId="0"/>
    <xf numFmtId="165" fontId="1" fillId="0" borderId="0"/>
    <xf numFmtId="0" fontId="56" fillId="0" borderId="0"/>
    <xf numFmtId="0" fontId="56" fillId="0" borderId="0"/>
    <xf numFmtId="0" fontId="56" fillId="0" borderId="0"/>
    <xf numFmtId="165" fontId="1" fillId="0" borderId="0"/>
    <xf numFmtId="165" fontId="1" fillId="0" borderId="0"/>
    <xf numFmtId="0" fontId="1" fillId="13" borderId="16" applyNumberFormat="0" applyFont="0" applyAlignment="0" applyProtection="0"/>
    <xf numFmtId="43" fontId="38" fillId="0" borderId="0" applyFont="0" applyFill="0" applyBorder="0" applyAlignment="0" applyProtection="0"/>
    <xf numFmtId="0" fontId="1" fillId="0" borderId="0"/>
    <xf numFmtId="182" fontId="69" fillId="0" borderId="0">
      <alignment vertical="top"/>
    </xf>
    <xf numFmtId="182" fontId="69" fillId="0" borderId="0">
      <alignment vertical="top"/>
    </xf>
    <xf numFmtId="182" fontId="70" fillId="0" borderId="0">
      <alignment vertical="top"/>
    </xf>
    <xf numFmtId="183" fontId="70" fillId="2" borderId="0">
      <alignment vertical="top"/>
    </xf>
    <xf numFmtId="182" fontId="70" fillId="6" borderId="0">
      <alignment vertical="top"/>
    </xf>
    <xf numFmtId="182" fontId="69" fillId="0" borderId="0">
      <alignment vertical="top"/>
    </xf>
    <xf numFmtId="182" fontId="6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1" fillId="0" borderId="5">
      <protection locked="0"/>
    </xf>
    <xf numFmtId="0" fontId="13" fillId="0" borderId="5">
      <protection locked="0"/>
    </xf>
    <xf numFmtId="0" fontId="71" fillId="0" borderId="5">
      <protection locked="0"/>
    </xf>
    <xf numFmtId="0" fontId="13" fillId="0" borderId="5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18" fillId="15" borderId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78" fontId="32" fillId="0" borderId="8">
      <protection locked="0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75" fillId="0" borderId="0">
      <alignment horizontal="left"/>
    </xf>
    <xf numFmtId="0" fontId="76" fillId="11" borderId="0" applyNumberFormat="0" applyBorder="0" applyAlignment="0" applyProtection="0"/>
    <xf numFmtId="0" fontId="77" fillId="7" borderId="30" applyNumberFormat="0" applyAlignment="0" applyProtection="0"/>
    <xf numFmtId="188" fontId="56" fillId="0" borderId="0" applyFont="0" applyFill="0" applyBorder="0" applyAlignment="0" applyProtection="0"/>
    <xf numFmtId="0" fontId="50" fillId="12" borderId="15" applyNumberFormat="0" applyAlignment="0" applyProtection="0"/>
    <xf numFmtId="18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178" fontId="35" fillId="4" borderId="8"/>
    <xf numFmtId="190" fontId="78" fillId="0" borderId="0" applyFont="0" applyFill="0" applyBorder="0" applyAlignment="0" applyProtection="0"/>
    <xf numFmtId="14" fontId="79" fillId="0" borderId="0">
      <alignment vertical="top"/>
    </xf>
    <xf numFmtId="191" fontId="80" fillId="32" borderId="0" applyNumberFormat="0" applyBorder="0" applyAlignment="0" applyProtection="0"/>
    <xf numFmtId="178" fontId="81" fillId="0" borderId="0">
      <alignment horizontal="center"/>
    </xf>
    <xf numFmtId="38" fontId="18" fillId="0" borderId="0" applyFont="0" applyFill="0" applyBorder="0" applyAlignment="0" applyProtection="0"/>
    <xf numFmtId="0" fontId="82" fillId="0" borderId="0" applyFont="0" applyFill="0" applyBorder="0" applyAlignment="0" applyProtection="0"/>
    <xf numFmtId="184" fontId="83" fillId="0" borderId="0">
      <alignment vertical="top"/>
    </xf>
    <xf numFmtId="0" fontId="84" fillId="0" borderId="0" applyNumberFormat="0" applyFill="0" applyBorder="0" applyAlignment="0" applyProtection="0"/>
    <xf numFmtId="192" fontId="56" fillId="0" borderId="0" applyFont="0" applyFill="0" applyBorder="0" applyAlignment="0" applyProtection="0"/>
    <xf numFmtId="2" fontId="78" fillId="0" borderId="0" applyFont="0" applyFill="0" applyBorder="0" applyAlignment="0" applyProtection="0"/>
    <xf numFmtId="191" fontId="8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6" fillId="0" borderId="31" applyNumberFormat="0" applyAlignment="0" applyProtection="0">
      <alignment horizontal="left" vertical="center"/>
    </xf>
    <xf numFmtId="0" fontId="86" fillId="0" borderId="20">
      <alignment horizontal="left" vertical="center"/>
    </xf>
    <xf numFmtId="0" fontId="87" fillId="0" borderId="0">
      <alignment vertical="top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184" fontId="91" fillId="0" borderId="0">
      <alignment vertical="top"/>
    </xf>
    <xf numFmtId="178" fontId="92" fillId="0" borderId="0"/>
    <xf numFmtId="0" fontId="93" fillId="0" borderId="0" applyNumberFormat="0" applyFill="0" applyBorder="0" applyAlignment="0" applyProtection="0">
      <alignment vertical="top"/>
      <protection locked="0"/>
    </xf>
    <xf numFmtId="191" fontId="56" fillId="5" borderId="2" applyNumberFormat="0" applyFont="0" applyAlignment="0">
      <protection locked="0"/>
    </xf>
    <xf numFmtId="0" fontId="94" fillId="19" borderId="30" applyNumberFormat="0" applyAlignment="0" applyProtection="0"/>
    <xf numFmtId="184" fontId="70" fillId="0" borderId="0">
      <alignment vertical="top"/>
    </xf>
    <xf numFmtId="184" fontId="70" fillId="2" borderId="0">
      <alignment vertical="top"/>
    </xf>
    <xf numFmtId="193" fontId="70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5" fillId="0" borderId="0"/>
    <xf numFmtId="0" fontId="96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7" fillId="5" borderId="12" applyNumberFormat="0" applyProtection="0">
      <alignment vertical="center"/>
    </xf>
    <xf numFmtId="4" fontId="98" fillId="5" borderId="12" applyNumberFormat="0" applyProtection="0">
      <alignment vertical="center"/>
    </xf>
    <xf numFmtId="4" fontId="97" fillId="5" borderId="12" applyNumberFormat="0" applyProtection="0">
      <alignment horizontal="left" vertical="center" indent="1"/>
    </xf>
    <xf numFmtId="4" fontId="97" fillId="5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4" fontId="97" fillId="34" borderId="12" applyNumberFormat="0" applyProtection="0">
      <alignment horizontal="right" vertical="center"/>
    </xf>
    <xf numFmtId="4" fontId="97" fillId="35" borderId="12" applyNumberFormat="0" applyProtection="0">
      <alignment horizontal="right" vertical="center"/>
    </xf>
    <xf numFmtId="4" fontId="97" fillId="36" borderId="12" applyNumberFormat="0" applyProtection="0">
      <alignment horizontal="right" vertical="center"/>
    </xf>
    <xf numFmtId="4" fontId="97" fillId="37" borderId="12" applyNumberFormat="0" applyProtection="0">
      <alignment horizontal="right" vertical="center"/>
    </xf>
    <xf numFmtId="4" fontId="97" fillId="38" borderId="12" applyNumberFormat="0" applyProtection="0">
      <alignment horizontal="right" vertical="center"/>
    </xf>
    <xf numFmtId="4" fontId="97" fillId="39" borderId="12" applyNumberFormat="0" applyProtection="0">
      <alignment horizontal="right" vertical="center"/>
    </xf>
    <xf numFmtId="4" fontId="97" fillId="40" borderId="12" applyNumberFormat="0" applyProtection="0">
      <alignment horizontal="right" vertical="center"/>
    </xf>
    <xf numFmtId="4" fontId="97" fillId="41" borderId="12" applyNumberFormat="0" applyProtection="0">
      <alignment horizontal="right" vertical="center"/>
    </xf>
    <xf numFmtId="4" fontId="97" fillId="42" borderId="12" applyNumberFormat="0" applyProtection="0">
      <alignment horizontal="right" vertical="center"/>
    </xf>
    <xf numFmtId="4" fontId="99" fillId="43" borderId="12" applyNumberFormat="0" applyProtection="0">
      <alignment horizontal="left" vertical="center" indent="1"/>
    </xf>
    <xf numFmtId="4" fontId="97" fillId="44" borderId="34" applyNumberFormat="0" applyProtection="0">
      <alignment horizontal="left" vertical="center" indent="1"/>
    </xf>
    <xf numFmtId="4" fontId="100" fillId="45" borderId="0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4" fontId="19" fillId="44" borderId="12" applyNumberFormat="0" applyProtection="0">
      <alignment horizontal="left" vertical="center" indent="1"/>
    </xf>
    <xf numFmtId="4" fontId="19" fillId="44" borderId="12" applyNumberFormat="0" applyProtection="0">
      <alignment horizontal="left" vertical="center" indent="1"/>
    </xf>
    <xf numFmtId="4" fontId="19" fillId="46" borderId="12" applyNumberFormat="0" applyProtection="0">
      <alignment horizontal="left" vertical="center" indent="1"/>
    </xf>
    <xf numFmtId="4" fontId="19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7" borderId="12" applyNumberFormat="0" applyProtection="0">
      <alignment horizontal="left" vertical="center" indent="1"/>
    </xf>
    <xf numFmtId="0" fontId="10" fillId="47" borderId="12" applyNumberFormat="0" applyProtection="0">
      <alignment horizontal="left" vertical="center" indent="1"/>
    </xf>
    <xf numFmtId="0" fontId="10" fillId="47" borderId="12" applyNumberFormat="0" applyProtection="0">
      <alignment horizontal="left" vertical="center" indent="1"/>
    </xf>
    <xf numFmtId="0" fontId="10" fillId="47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29" fillId="0" borderId="0"/>
    <xf numFmtId="4" fontId="97" fillId="3" borderId="12" applyNumberFormat="0" applyProtection="0">
      <alignment vertical="center"/>
    </xf>
    <xf numFmtId="4" fontId="98" fillId="3" borderId="12" applyNumberFormat="0" applyProtection="0">
      <alignment vertical="center"/>
    </xf>
    <xf numFmtId="4" fontId="97" fillId="3" borderId="12" applyNumberFormat="0" applyProtection="0">
      <alignment horizontal="left" vertical="center" indent="1"/>
    </xf>
    <xf numFmtId="4" fontId="97" fillId="3" borderId="12" applyNumberFormat="0" applyProtection="0">
      <alignment horizontal="left" vertical="center" indent="1"/>
    </xf>
    <xf numFmtId="4" fontId="97" fillId="44" borderId="12" applyNumberFormat="0" applyProtection="0">
      <alignment horizontal="right" vertical="center"/>
    </xf>
    <xf numFmtId="4" fontId="98" fillId="44" borderId="12" applyNumberFormat="0" applyProtection="0">
      <alignment horizontal="right" vertical="center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1" fillId="0" borderId="0"/>
    <xf numFmtId="4" fontId="102" fillId="44" borderId="12" applyNumberFormat="0" applyProtection="0">
      <alignment horizontal="right" vertical="center"/>
    </xf>
    <xf numFmtId="0" fontId="103" fillId="48" borderId="0"/>
    <xf numFmtId="49" fontId="104" fillId="48" borderId="0"/>
    <xf numFmtId="49" fontId="105" fillId="48" borderId="35"/>
    <xf numFmtId="49" fontId="105" fillId="48" borderId="0"/>
    <xf numFmtId="0" fontId="103" fillId="49" borderId="35">
      <protection locked="0"/>
    </xf>
    <xf numFmtId="0" fontId="103" fillId="48" borderId="0"/>
    <xf numFmtId="0" fontId="105" fillId="50" borderId="0"/>
    <xf numFmtId="0" fontId="105" fillId="42" borderId="0"/>
    <xf numFmtId="0" fontId="105" fillId="37" borderId="0"/>
    <xf numFmtId="0" fontId="92" fillId="0" borderId="0"/>
    <xf numFmtId="0" fontId="106" fillId="0" borderId="0"/>
    <xf numFmtId="0" fontId="92" fillId="0" borderId="0"/>
    <xf numFmtId="0" fontId="106" fillId="0" borderId="0"/>
    <xf numFmtId="0" fontId="92" fillId="0" borderId="0"/>
    <xf numFmtId="0" fontId="92" fillId="0" borderId="0"/>
    <xf numFmtId="184" fontId="107" fillId="51" borderId="0">
      <alignment horizontal="right" vertical="top"/>
    </xf>
    <xf numFmtId="0" fontId="108" fillId="0" borderId="0" applyNumberFormat="0" applyFill="0" applyBorder="0" applyAlignment="0" applyProtection="0"/>
    <xf numFmtId="191" fontId="102" fillId="0" borderId="0" applyNumberFormat="0" applyFill="0" applyBorder="0" applyAlignment="0" applyProtection="0"/>
    <xf numFmtId="0" fontId="78" fillId="0" borderId="36" applyNumberFormat="0" applyFont="0" applyFill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2" borderId="0" applyNumberFormat="0" applyBorder="0" applyAlignment="0" applyProtection="0"/>
    <xf numFmtId="199" fontId="56" fillId="0" borderId="0" applyFont="0" applyFill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44" fontId="37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2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9" fillId="53" borderId="0" applyNumberFormat="0" applyBorder="0" applyAlignment="0" applyProtection="0"/>
    <xf numFmtId="0" fontId="47" fillId="8" borderId="0" applyNumberFormat="0" applyBorder="0" applyAlignment="0" applyProtection="0"/>
    <xf numFmtId="0" fontId="109" fillId="53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2" fillId="12" borderId="15" applyNumberFormat="0" applyAlignment="0" applyProtection="0"/>
    <xf numFmtId="0" fontId="51" fillId="0" borderId="0" applyNumberFormat="0" applyFill="0" applyBorder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2">
      <alignment horizontal="center" vertical="center" wrapText="1"/>
    </xf>
    <xf numFmtId="200" fontId="34" fillId="0" borderId="9" applyBorder="0">
      <alignment horizontal="center" vertical="center" wrapText="1"/>
    </xf>
    <xf numFmtId="49" fontId="115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6" fillId="6" borderId="0" applyFill="0">
      <alignment wrapText="1"/>
    </xf>
    <xf numFmtId="0" fontId="117" fillId="0" borderId="0">
      <alignment horizontal="center" vertical="top" wrapText="1"/>
    </xf>
    <xf numFmtId="0" fontId="118" fillId="0" borderId="0">
      <alignment horizontal="center" vertical="center" wrapText="1"/>
    </xf>
    <xf numFmtId="0" fontId="118" fillId="0" borderId="0">
      <alignment horizontal="centerContinuous" vertical="center" wrapText="1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9" fillId="0" borderId="0"/>
    <xf numFmtId="0" fontId="37" fillId="0" borderId="0"/>
    <xf numFmtId="0" fontId="37" fillId="0" borderId="0"/>
    <xf numFmtId="0" fontId="1" fillId="0" borderId="0"/>
    <xf numFmtId="200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0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1" fillId="0" borderId="0"/>
    <xf numFmtId="165" fontId="1" fillId="0" borderId="0"/>
    <xf numFmtId="0" fontId="37" fillId="0" borderId="0"/>
    <xf numFmtId="165" fontId="1" fillId="0" borderId="0"/>
    <xf numFmtId="0" fontId="3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7" fillId="0" borderId="0"/>
    <xf numFmtId="0" fontId="37" fillId="0" borderId="0"/>
    <xf numFmtId="0" fontId="69" fillId="0" borderId="0"/>
    <xf numFmtId="165" fontId="42" fillId="0" borderId="0"/>
    <xf numFmtId="0" fontId="37" fillId="0" borderId="0"/>
    <xf numFmtId="0" fontId="37" fillId="0" borderId="0"/>
    <xf numFmtId="0" fontId="29" fillId="0" borderId="0"/>
    <xf numFmtId="165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5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1" fontId="121" fillId="5" borderId="17" applyNumberFormat="0" applyBorder="0" applyAlignment="0">
      <alignment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4" fontId="69" fillId="0" borderId="0">
      <alignment vertical="top"/>
    </xf>
    <xf numFmtId="0" fontId="109" fillId="10" borderId="0" applyNumberFormat="0" applyBorder="0" applyAlignment="0" applyProtection="0"/>
    <xf numFmtId="0" fontId="37" fillId="21" borderId="0" applyNumberFormat="0" applyBorder="0" applyAlignment="0" applyProtection="0"/>
    <xf numFmtId="0" fontId="37" fillId="19" borderId="0" applyNumberFormat="0" applyBorder="0" applyAlignment="0" applyProtection="0"/>
    <xf numFmtId="0" fontId="109" fillId="7" borderId="0" applyNumberFormat="0" applyBorder="0" applyAlignment="0" applyProtection="0"/>
    <xf numFmtId="0" fontId="109" fillId="21" borderId="0" applyNumberFormat="0" applyBorder="0" applyAlignment="0" applyProtection="0"/>
    <xf numFmtId="0" fontId="109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2" borderId="0" applyNumberFormat="0" applyBorder="0" applyAlignment="0" applyProtection="0"/>
    <xf numFmtId="0" fontId="37" fillId="18" borderId="0" applyNumberFormat="0" applyBorder="0" applyAlignment="0" applyProtection="0"/>
    <xf numFmtId="0" fontId="37" fillId="10" borderId="0" applyNumberFormat="0" applyBorder="0" applyAlignment="0" applyProtection="0"/>
    <xf numFmtId="0" fontId="109" fillId="19" borderId="0" applyNumberFormat="0" applyBorder="0" applyAlignment="0" applyProtection="0"/>
    <xf numFmtId="3" fontId="1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2" fontId="29" fillId="0" borderId="2" applyFont="0" applyFill="0" applyBorder="0" applyProtection="0">
      <alignment horizontal="center" vertical="center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45" fillId="0" borderId="11" applyNumberFormat="0" applyFill="0" applyAlignment="0" applyProtection="0"/>
    <xf numFmtId="0" fontId="7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6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0" fillId="0" borderId="0"/>
    <xf numFmtId="165" fontId="42" fillId="0" borderId="0"/>
    <xf numFmtId="165" fontId="29" fillId="0" borderId="0"/>
    <xf numFmtId="0" fontId="29" fillId="0" borderId="0"/>
    <xf numFmtId="0" fontId="29" fillId="0" borderId="0"/>
    <xf numFmtId="0" fontId="17" fillId="0" borderId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27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316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3" fillId="0" borderId="0" xfId="229" applyFont="1"/>
    <xf numFmtId="0" fontId="65" fillId="0" borderId="0" xfId="229" applyFont="1"/>
    <xf numFmtId="0" fontId="67" fillId="0" borderId="0" xfId="229" applyFont="1"/>
    <xf numFmtId="0" fontId="57" fillId="0" borderId="27" xfId="229" applyFont="1" applyBorder="1" applyAlignment="1">
      <alignment horizontal="left" vertical="center"/>
    </xf>
    <xf numFmtId="0" fontId="68" fillId="0" borderId="25" xfId="229" applyFont="1" applyBorder="1" applyAlignment="1">
      <alignment horizontal="left" vertical="center" indent="2"/>
    </xf>
    <xf numFmtId="0" fontId="68" fillId="0" borderId="28" xfId="229" applyFont="1" applyBorder="1" applyAlignment="1">
      <alignment horizontal="left" vertical="center" indent="2"/>
    </xf>
    <xf numFmtId="0" fontId="123" fillId="0" borderId="24" xfId="229" applyFont="1" applyBorder="1"/>
    <xf numFmtId="0" fontId="123" fillId="0" borderId="27" xfId="229" applyFont="1" applyBorder="1"/>
    <xf numFmtId="0" fontId="123" fillId="0" borderId="40" xfId="229" applyFont="1" applyBorder="1"/>
    <xf numFmtId="43" fontId="64" fillId="0" borderId="25" xfId="0" applyNumberFormat="1" applyFont="1" applyFill="1" applyBorder="1" applyAlignment="1">
      <alignment horizontal="center"/>
    </xf>
    <xf numFmtId="181" fontId="64" fillId="0" borderId="25" xfId="0" applyNumberFormat="1" applyFont="1" applyFill="1" applyBorder="1" applyAlignment="1">
      <alignment horizontal="center"/>
    </xf>
    <xf numFmtId="0" fontId="64" fillId="0" borderId="40" xfId="229" applyFont="1" applyBorder="1"/>
    <xf numFmtId="0" fontId="123" fillId="0" borderId="27" xfId="229" applyFont="1" applyBorder="1" applyAlignment="1">
      <alignment horizontal="center"/>
    </xf>
    <xf numFmtId="0" fontId="64" fillId="0" borderId="25" xfId="229" applyFont="1" applyBorder="1" applyAlignment="1">
      <alignment horizontal="center"/>
    </xf>
    <xf numFmtId="0" fontId="64" fillId="0" borderId="28" xfId="229" applyFont="1" applyBorder="1" applyAlignment="1">
      <alignment horizontal="center" wrapText="1"/>
    </xf>
    <xf numFmtId="0" fontId="123" fillId="0" borderId="24" xfId="229" applyFont="1" applyBorder="1" applyAlignment="1">
      <alignment horizontal="center"/>
    </xf>
    <xf numFmtId="49" fontId="66" fillId="54" borderId="26" xfId="229" applyNumberFormat="1" applyFont="1" applyFill="1" applyBorder="1" applyAlignment="1">
      <alignment horizontal="left" vertical="center" wrapText="1"/>
    </xf>
    <xf numFmtId="43" fontId="66" fillId="54" borderId="26" xfId="0" applyNumberFormat="1" applyFont="1" applyFill="1" applyBorder="1" applyAlignment="1">
      <alignment horizontal="center"/>
    </xf>
    <xf numFmtId="49" fontId="66" fillId="0" borderId="45" xfId="229" applyNumberFormat="1" applyFont="1" applyBorder="1" applyAlignment="1">
      <alignment horizontal="left" vertical="center" wrapText="1"/>
    </xf>
    <xf numFmtId="43" fontId="66" fillId="0" borderId="45" xfId="0" applyNumberFormat="1" applyFont="1" applyFill="1" applyBorder="1" applyAlignment="1">
      <alignment horizontal="center"/>
    </xf>
    <xf numFmtId="0" fontId="66" fillId="0" borderId="29" xfId="229" applyFont="1" applyBorder="1"/>
    <xf numFmtId="1" fontId="124" fillId="0" borderId="0" xfId="1731" applyNumberFormat="1" applyFont="1"/>
    <xf numFmtId="1" fontId="124" fillId="0" borderId="0" xfId="1732" applyNumberFormat="1" applyFont="1" applyAlignment="1">
      <alignment wrapText="1"/>
    </xf>
    <xf numFmtId="1" fontId="60" fillId="0" borderId="0" xfId="1731" applyNumberFormat="1" applyFont="1"/>
    <xf numFmtId="1" fontId="124" fillId="0" borderId="0" xfId="1732" applyNumberFormat="1" applyFont="1" applyAlignment="1">
      <alignment horizontal="center"/>
    </xf>
    <xf numFmtId="1" fontId="124" fillId="55" borderId="46" xfId="41" applyNumberFormat="1" applyFont="1" applyFill="1" applyBorder="1" applyAlignment="1" applyProtection="1">
      <alignment horizontal="center" vertical="center"/>
      <protection locked="0"/>
    </xf>
    <xf numFmtId="2" fontId="60" fillId="55" borderId="49" xfId="120" applyNumberFormat="1" applyFont="1" applyFill="1" applyBorder="1" applyAlignment="1">
      <alignment horizontal="center" vertical="center" wrapText="1"/>
    </xf>
    <xf numFmtId="1" fontId="124" fillId="55" borderId="51" xfId="41" applyNumberFormat="1" applyFont="1" applyFill="1" applyBorder="1" applyAlignment="1" applyProtection="1">
      <alignment horizontal="center" vertical="center"/>
      <protection locked="0"/>
    </xf>
    <xf numFmtId="1" fontId="124" fillId="55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5" fillId="0" borderId="0" xfId="1732" applyNumberFormat="1" applyFont="1" applyAlignment="1">
      <alignment horizontal="center"/>
    </xf>
    <xf numFmtId="1" fontId="126" fillId="0" borderId="0" xfId="1732" applyNumberFormat="1" applyFont="1" applyAlignment="1">
      <alignment horizontal="center"/>
    </xf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41" fontId="58" fillId="55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41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41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4" fillId="0" borderId="2" xfId="1731" applyNumberFormat="1" applyFont="1" applyFill="1" applyBorder="1"/>
    <xf numFmtId="3" fontId="124" fillId="0" borderId="2" xfId="1731" applyNumberFormat="1" applyFont="1" applyFill="1" applyBorder="1" applyAlignment="1">
      <alignment horizontal="center"/>
    </xf>
    <xf numFmtId="1" fontId="124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3" fontId="58" fillId="0" borderId="2" xfId="221" applyNumberFormat="1" applyFont="1" applyFill="1" applyBorder="1" applyAlignment="1">
      <alignment horizontal="center" vertical="center" wrapText="1"/>
    </xf>
    <xf numFmtId="165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5" fontId="58" fillId="0" borderId="51" xfId="221" applyFont="1" applyFill="1" applyBorder="1"/>
    <xf numFmtId="1" fontId="124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4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4" fillId="56" borderId="0" xfId="1731" applyNumberFormat="1" applyFont="1" applyFill="1" applyBorder="1" applyAlignment="1">
      <alignment horizontal="left"/>
    </xf>
    <xf numFmtId="165" fontId="58" fillId="56" borderId="0" xfId="221" applyFont="1" applyFill="1"/>
    <xf numFmtId="1" fontId="60" fillId="56" borderId="51" xfId="41" applyNumberFormat="1" applyFont="1" applyFill="1" applyBorder="1" applyAlignment="1" applyProtection="1">
      <alignment horizontal="center" vertical="center"/>
      <protection locked="0"/>
    </xf>
    <xf numFmtId="1" fontId="60" fillId="56" borderId="49" xfId="41" applyNumberFormat="1" applyFont="1" applyFill="1" applyBorder="1" applyAlignment="1" applyProtection="1">
      <alignment horizontal="center" vertical="center"/>
      <protection locked="0"/>
    </xf>
    <xf numFmtId="0" fontId="58" fillId="56" borderId="49" xfId="98" applyFont="1" applyFill="1" applyBorder="1" applyAlignment="1">
      <alignment horizontal="center" vertical="center"/>
    </xf>
    <xf numFmtId="0" fontId="58" fillId="56" borderId="47" xfId="98" applyFont="1" applyFill="1" applyBorder="1" applyAlignment="1">
      <alignment horizontal="center" vertical="center"/>
    </xf>
    <xf numFmtId="41" fontId="58" fillId="56" borderId="23" xfId="98" applyNumberFormat="1" applyFont="1" applyFill="1" applyBorder="1" applyAlignment="1">
      <alignment horizontal="center" vertical="center" wrapText="1"/>
    </xf>
    <xf numFmtId="0" fontId="57" fillId="56" borderId="41" xfId="98" applyFont="1" applyFill="1" applyBorder="1" applyAlignment="1">
      <alignment horizontal="center" vertical="center" wrapText="1"/>
    </xf>
    <xf numFmtId="1" fontId="60" fillId="56" borderId="62" xfId="1731" applyNumberFormat="1" applyFont="1" applyFill="1" applyBorder="1" applyAlignment="1">
      <alignment horizontal="center"/>
    </xf>
    <xf numFmtId="1" fontId="60" fillId="56" borderId="2" xfId="1732" applyNumberFormat="1" applyFont="1" applyFill="1" applyBorder="1" applyAlignment="1">
      <alignment horizontal="left" wrapText="1"/>
    </xf>
    <xf numFmtId="1" fontId="60" fillId="56" borderId="2" xfId="1732" applyNumberFormat="1" applyFont="1" applyFill="1" applyBorder="1" applyAlignment="1">
      <alignment horizontal="center"/>
    </xf>
    <xf numFmtId="1" fontId="58" fillId="56" borderId="2" xfId="221" applyNumberFormat="1" applyFont="1" applyFill="1" applyBorder="1"/>
    <xf numFmtId="1" fontId="58" fillId="56" borderId="19" xfId="221" applyNumberFormat="1" applyFont="1" applyFill="1" applyBorder="1"/>
    <xf numFmtId="3" fontId="57" fillId="56" borderId="63" xfId="98" applyNumberFormat="1" applyFont="1" applyFill="1" applyBorder="1" applyAlignment="1">
      <alignment horizontal="right" vertical="center" wrapText="1" indent="1"/>
    </xf>
    <xf numFmtId="1" fontId="124" fillId="56" borderId="2" xfId="1731" applyNumberFormat="1" applyFont="1" applyFill="1" applyBorder="1"/>
    <xf numFmtId="1" fontId="124" fillId="56" borderId="2" xfId="1731" applyNumberFormat="1" applyFont="1" applyFill="1" applyBorder="1" applyAlignment="1">
      <alignment horizontal="left"/>
    </xf>
    <xf numFmtId="165" fontId="58" fillId="56" borderId="2" xfId="221" applyFont="1" applyFill="1" applyBorder="1"/>
    <xf numFmtId="165" fontId="58" fillId="56" borderId="19" xfId="221" applyFont="1" applyFill="1" applyBorder="1"/>
    <xf numFmtId="1" fontId="124" fillId="56" borderId="63" xfId="1731" applyNumberFormat="1" applyFont="1" applyFill="1" applyBorder="1" applyAlignment="1">
      <alignment horizontal="right" indent="1"/>
    </xf>
    <xf numFmtId="1" fontId="60" fillId="56" borderId="2" xfId="1731" applyNumberFormat="1" applyFont="1" applyFill="1" applyBorder="1" applyAlignment="1">
      <alignment horizontal="center" vertical="center"/>
    </xf>
    <xf numFmtId="203" fontId="58" fillId="56" borderId="2" xfId="221" applyNumberFormat="1" applyFont="1" applyFill="1" applyBorder="1" applyAlignment="1">
      <alignment wrapText="1"/>
    </xf>
    <xf numFmtId="203" fontId="58" fillId="56" borderId="19" xfId="221" applyNumberFormat="1" applyFont="1" applyFill="1" applyBorder="1" applyAlignment="1">
      <alignment wrapText="1"/>
    </xf>
    <xf numFmtId="165" fontId="58" fillId="56" borderId="63" xfId="221" applyFont="1" applyFill="1" applyBorder="1" applyAlignment="1">
      <alignment horizontal="right" indent="1"/>
    </xf>
    <xf numFmtId="4" fontId="60" fillId="56" borderId="2" xfId="1731" applyNumberFormat="1" applyFont="1" applyFill="1" applyBorder="1" applyAlignment="1">
      <alignment horizontal="center"/>
    </xf>
    <xf numFmtId="4" fontId="60" fillId="56" borderId="19" xfId="1731" applyNumberFormat="1" applyFont="1" applyFill="1" applyBorder="1" applyAlignment="1">
      <alignment horizontal="center"/>
    </xf>
    <xf numFmtId="4" fontId="57" fillId="56" borderId="63" xfId="98" applyNumberFormat="1" applyFont="1" applyFill="1" applyBorder="1" applyAlignment="1">
      <alignment horizontal="right" vertical="center" wrapText="1" indent="1"/>
    </xf>
    <xf numFmtId="1" fontId="60" fillId="56" borderId="67" xfId="1731" applyNumberFormat="1" applyFont="1" applyFill="1" applyBorder="1" applyAlignment="1">
      <alignment horizontal="center"/>
    </xf>
    <xf numFmtId="1" fontId="60" fillId="56" borderId="22" xfId="1732" applyNumberFormat="1" applyFont="1" applyFill="1" applyBorder="1" applyAlignment="1">
      <alignment horizontal="left" wrapText="1"/>
    </xf>
    <xf numFmtId="1" fontId="60" fillId="56" borderId="22" xfId="1731" applyNumberFormat="1" applyFont="1" applyFill="1" applyBorder="1" applyAlignment="1">
      <alignment horizontal="center" vertical="center"/>
    </xf>
    <xf numFmtId="4" fontId="60" fillId="56" borderId="22" xfId="1731" applyNumberFormat="1" applyFont="1" applyFill="1" applyBorder="1" applyAlignment="1">
      <alignment horizontal="center"/>
    </xf>
    <xf numFmtId="4" fontId="60" fillId="56" borderId="65" xfId="1731" applyNumberFormat="1" applyFont="1" applyFill="1" applyBorder="1" applyAlignment="1">
      <alignment horizontal="center"/>
    </xf>
    <xf numFmtId="4" fontId="57" fillId="56" borderId="66" xfId="98" applyNumberFormat="1" applyFont="1" applyFill="1" applyBorder="1" applyAlignment="1">
      <alignment horizontal="right" vertical="center" wrapText="1" indent="1"/>
    </xf>
    <xf numFmtId="165" fontId="58" fillId="56" borderId="51" xfId="221" applyFont="1" applyFill="1" applyBorder="1"/>
    <xf numFmtId="1" fontId="124" fillId="56" borderId="49" xfId="1731" applyNumberFormat="1" applyFont="1" applyFill="1" applyBorder="1"/>
    <xf numFmtId="1" fontId="60" fillId="56" borderId="49" xfId="1731" applyNumberFormat="1" applyFont="1" applyFill="1" applyBorder="1" applyAlignment="1">
      <alignment horizontal="center" vertical="center"/>
    </xf>
    <xf numFmtId="4" fontId="57" fillId="56" borderId="49" xfId="98" applyNumberFormat="1" applyFont="1" applyFill="1" applyBorder="1" applyAlignment="1">
      <alignment horizontal="center" vertical="center" wrapText="1"/>
    </xf>
    <xf numFmtId="4" fontId="57" fillId="56" borderId="47" xfId="98" applyNumberFormat="1" applyFont="1" applyFill="1" applyBorder="1" applyAlignment="1">
      <alignment horizontal="center" vertical="center" wrapText="1"/>
    </xf>
    <xf numFmtId="4" fontId="57" fillId="56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5" borderId="50" xfId="120" applyNumberFormat="1" applyFont="1" applyFill="1" applyBorder="1" applyAlignment="1">
      <alignment horizontal="center" vertical="center" wrapText="1"/>
    </xf>
    <xf numFmtId="1" fontId="124" fillId="55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62" fillId="14" borderId="0" xfId="0" applyFont="1" applyFill="1" applyBorder="1" applyAlignment="1">
      <alignment horizontal="center" vertical="center" wrapText="1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/>
    </xf>
    <xf numFmtId="0" fontId="128" fillId="0" borderId="0" xfId="0" applyFont="1" applyFill="1" applyBorder="1"/>
    <xf numFmtId="0" fontId="128" fillId="0" borderId="0" xfId="0" applyFont="1" applyFill="1"/>
    <xf numFmtId="0" fontId="6" fillId="0" borderId="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4" fontId="60" fillId="0" borderId="0" xfId="0" applyNumberFormat="1" applyFont="1" applyFill="1" applyBorder="1" applyAlignment="1">
      <alignment vertical="top"/>
    </xf>
    <xf numFmtId="4" fontId="60" fillId="0" borderId="0" xfId="0" applyNumberFormat="1" applyFont="1" applyFill="1" applyBorder="1" applyAlignment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4" fillId="0" borderId="64" xfId="1732" applyNumberFormat="1" applyFont="1" applyFill="1" applyBorder="1" applyAlignment="1">
      <alignment horizontal="center"/>
    </xf>
    <xf numFmtId="1" fontId="124" fillId="0" borderId="20" xfId="1732" applyNumberFormat="1" applyFont="1" applyFill="1" applyBorder="1" applyAlignment="1">
      <alignment horizontal="center"/>
    </xf>
    <xf numFmtId="0" fontId="57" fillId="56" borderId="60" xfId="98" applyFont="1" applyFill="1" applyBorder="1" applyAlignment="1">
      <alignment horizontal="center" vertical="center"/>
    </xf>
    <xf numFmtId="0" fontId="57" fillId="56" borderId="61" xfId="98" applyFont="1" applyFill="1" applyBorder="1" applyAlignment="1">
      <alignment horizontal="center" vertical="center"/>
    </xf>
    <xf numFmtId="1" fontId="124" fillId="56" borderId="64" xfId="1732" applyNumberFormat="1" applyFont="1" applyFill="1" applyBorder="1" applyAlignment="1">
      <alignment horizontal="center"/>
    </xf>
    <xf numFmtId="1" fontId="124" fillId="56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  <xf numFmtId="1" fontId="124" fillId="0" borderId="59" xfId="1731" applyNumberFormat="1" applyFont="1" applyFill="1" applyBorder="1" applyAlignment="1">
      <alignment horizontal="left"/>
    </xf>
    <xf numFmtId="1" fontId="124" fillId="0" borderId="0" xfId="1732" applyNumberFormat="1" applyFont="1" applyAlignment="1">
      <alignment horizontal="center"/>
    </xf>
    <xf numFmtId="1" fontId="124" fillId="55" borderId="47" xfId="41" applyNumberFormat="1" applyFont="1" applyFill="1" applyBorder="1" applyAlignment="1" applyProtection="1">
      <alignment horizontal="center" vertical="center"/>
      <protection locked="0"/>
    </xf>
    <xf numFmtId="1" fontId="124" fillId="55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4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4" fillId="0" borderId="73" xfId="1731" applyNumberFormat="1" applyFont="1" applyBorder="1" applyAlignment="1">
      <alignment horizontal="left"/>
    </xf>
    <xf numFmtId="1" fontId="124" fillId="0" borderId="74" xfId="1731" applyNumberFormat="1" applyFont="1" applyBorder="1" applyAlignment="1">
      <alignment horizontal="left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/>
      <sheetData sheetId="4"/>
      <sheetData sheetId="5">
        <row r="4">
          <cell r="F4" t="str">
            <v>Итого по сбытовым компаниям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69" customWidth="1"/>
    <col min="3" max="3" width="12.140625" style="70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1" customWidth="1"/>
    <col min="8" max="8" width="9.7109375" style="72" customWidth="1"/>
    <col min="9" max="9" width="13.28515625" style="72" customWidth="1"/>
    <col min="10" max="10" width="14.42578125" style="30" customWidth="1"/>
    <col min="11" max="11" width="12.7109375" style="55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45" t="s">
        <v>0</v>
      </c>
      <c r="B1" s="246"/>
      <c r="C1" s="51"/>
      <c r="D1" s="91"/>
      <c r="E1" s="52"/>
      <c r="F1" s="52"/>
      <c r="G1" s="53"/>
      <c r="H1" s="54"/>
      <c r="I1" s="54"/>
      <c r="J1" s="52"/>
      <c r="L1" s="56"/>
      <c r="M1" s="56" t="s">
        <v>1</v>
      </c>
      <c r="N1" s="56"/>
      <c r="O1" s="56"/>
      <c r="P1" s="57"/>
      <c r="Q1" s="14"/>
    </row>
    <row r="2" spans="1:17" ht="15.75" customHeight="1">
      <c r="A2" s="246" t="s">
        <v>2</v>
      </c>
      <c r="B2" s="246"/>
      <c r="C2" s="246"/>
      <c r="D2" s="246"/>
      <c r="E2" s="52"/>
      <c r="F2" s="52"/>
      <c r="G2" s="53"/>
      <c r="H2" s="54"/>
      <c r="I2" s="54"/>
      <c r="J2" s="52"/>
      <c r="L2" s="58"/>
      <c r="M2" s="58" t="s">
        <v>123</v>
      </c>
      <c r="N2" s="58"/>
      <c r="O2" s="58"/>
      <c r="P2" s="59"/>
      <c r="Q2" s="13"/>
    </row>
    <row r="3" spans="1:17" ht="15.75" customHeight="1">
      <c r="A3" s="244" t="s">
        <v>147</v>
      </c>
      <c r="B3" s="244"/>
      <c r="C3" s="244"/>
      <c r="D3" s="244"/>
      <c r="E3" s="52"/>
      <c r="F3" s="52"/>
      <c r="G3" s="53"/>
      <c r="H3" s="54"/>
      <c r="I3" s="54"/>
      <c r="J3" s="52"/>
      <c r="L3" s="58"/>
      <c r="M3" s="60" t="s">
        <v>148</v>
      </c>
      <c r="N3" s="58"/>
      <c r="O3" s="58"/>
      <c r="P3" s="59"/>
      <c r="Q3" s="13"/>
    </row>
    <row r="4" spans="1:17" ht="15.75" customHeight="1">
      <c r="A4" s="91" t="s">
        <v>3</v>
      </c>
      <c r="B4" s="91"/>
      <c r="C4" s="91"/>
      <c r="D4" s="91"/>
      <c r="E4" s="52"/>
      <c r="F4" s="52"/>
      <c r="G4" s="53"/>
      <c r="H4" s="54"/>
      <c r="I4" s="54"/>
      <c r="J4" s="52"/>
      <c r="L4" s="58"/>
      <c r="M4" s="60" t="s">
        <v>4</v>
      </c>
      <c r="N4" s="58"/>
      <c r="O4" s="58"/>
      <c r="P4" s="59"/>
      <c r="Q4" s="13"/>
    </row>
    <row r="5" spans="1:17" ht="15.75" customHeight="1">
      <c r="A5" s="247" t="s">
        <v>129</v>
      </c>
      <c r="B5" s="247"/>
      <c r="C5" s="247"/>
      <c r="D5" s="247"/>
      <c r="E5" s="52"/>
      <c r="F5" s="52"/>
      <c r="G5" s="53"/>
      <c r="H5" s="54"/>
      <c r="I5" s="54"/>
      <c r="J5" s="52"/>
      <c r="L5" s="58"/>
      <c r="M5" s="61" t="s">
        <v>130</v>
      </c>
      <c r="N5" s="61"/>
      <c r="O5" s="61"/>
      <c r="P5" s="59"/>
      <c r="Q5" s="13"/>
    </row>
    <row r="6" spans="1:17" ht="15.75" customHeight="1">
      <c r="A6" s="247"/>
      <c r="B6" s="247"/>
      <c r="C6" s="247"/>
      <c r="D6" s="247"/>
      <c r="E6" s="52"/>
      <c r="F6" s="52"/>
      <c r="G6" s="52"/>
      <c r="H6" s="52"/>
      <c r="I6" s="52"/>
      <c r="J6" s="52"/>
      <c r="L6" s="61"/>
      <c r="M6" s="61"/>
      <c r="N6" s="61"/>
      <c r="O6" s="61"/>
      <c r="P6" s="62"/>
      <c r="Q6" s="19"/>
    </row>
    <row r="7" spans="1:17" ht="15" customHeight="1">
      <c r="A7" s="92"/>
      <c r="B7" s="92"/>
      <c r="C7" s="92"/>
      <c r="D7" s="92"/>
      <c r="E7" s="52"/>
      <c r="F7" s="52"/>
      <c r="G7" s="52"/>
      <c r="H7" s="52"/>
      <c r="I7" s="52"/>
      <c r="J7" s="52"/>
      <c r="K7" s="92"/>
      <c r="L7" s="92"/>
      <c r="M7" s="92"/>
      <c r="N7" s="92"/>
      <c r="O7" s="92"/>
      <c r="P7" s="62"/>
      <c r="Q7" s="19"/>
    </row>
    <row r="8" spans="1:17" ht="15" customHeight="1">
      <c r="A8" s="92" t="s">
        <v>74</v>
      </c>
      <c r="B8" s="92"/>
      <c r="C8" s="92"/>
      <c r="D8" s="92" t="s">
        <v>75</v>
      </c>
      <c r="E8" s="52"/>
      <c r="F8" s="52"/>
      <c r="G8" s="52"/>
      <c r="H8" s="52"/>
      <c r="I8" s="52"/>
      <c r="J8" s="52"/>
      <c r="K8" s="92"/>
      <c r="L8" s="92"/>
      <c r="M8" s="92"/>
      <c r="N8" s="92"/>
      <c r="O8" s="92"/>
      <c r="P8" s="62"/>
      <c r="Q8" s="19"/>
    </row>
    <row r="9" spans="1:17" ht="27.75" customHeight="1">
      <c r="A9" s="244" t="s">
        <v>76</v>
      </c>
      <c r="B9" s="244"/>
      <c r="C9" s="244"/>
      <c r="D9" s="92" t="s">
        <v>77</v>
      </c>
      <c r="E9" s="52"/>
      <c r="F9" s="52"/>
      <c r="G9" s="52"/>
      <c r="H9" s="52"/>
      <c r="I9" s="52"/>
      <c r="J9" s="52"/>
      <c r="K9" s="92"/>
      <c r="L9" s="92"/>
      <c r="M9" s="92"/>
      <c r="N9" s="92"/>
      <c r="O9" s="92"/>
      <c r="P9" s="62"/>
      <c r="Q9" s="19"/>
    </row>
    <row r="10" spans="1:17" ht="15" customHeight="1">
      <c r="A10" s="92" t="s">
        <v>78</v>
      </c>
      <c r="B10" s="92"/>
      <c r="C10" s="92"/>
      <c r="D10" s="92" t="s">
        <v>79</v>
      </c>
      <c r="E10" s="52"/>
      <c r="F10" s="52"/>
      <c r="G10" s="52"/>
      <c r="H10" s="52"/>
      <c r="I10" s="52"/>
      <c r="J10" s="52"/>
      <c r="K10" s="92"/>
      <c r="L10" s="92"/>
      <c r="M10" s="92"/>
      <c r="N10" s="92"/>
      <c r="O10" s="92"/>
      <c r="P10" s="62"/>
      <c r="Q10" s="19"/>
    </row>
    <row r="11" spans="1:17" ht="15" customHeight="1">
      <c r="A11" s="92" t="s">
        <v>80</v>
      </c>
      <c r="B11" s="92"/>
      <c r="C11" s="92"/>
      <c r="D11" s="92" t="s">
        <v>81</v>
      </c>
      <c r="E11" s="52"/>
      <c r="F11" s="52"/>
      <c r="G11" s="52"/>
      <c r="H11" s="52"/>
      <c r="I11" s="52"/>
      <c r="J11" s="52"/>
      <c r="K11" s="92"/>
      <c r="L11" s="92"/>
      <c r="M11" s="92"/>
      <c r="N11" s="92"/>
      <c r="O11" s="92"/>
      <c r="P11" s="62"/>
      <c r="Q11" s="19"/>
    </row>
    <row r="12" spans="1:17" ht="15" customHeight="1">
      <c r="A12" s="92" t="s">
        <v>82</v>
      </c>
      <c r="B12" s="92"/>
      <c r="C12" s="92"/>
      <c r="D12" s="92">
        <v>1215099739</v>
      </c>
      <c r="E12" s="52"/>
      <c r="F12" s="52"/>
      <c r="G12" s="52"/>
      <c r="H12" s="52"/>
      <c r="I12" s="52"/>
      <c r="J12" s="52"/>
      <c r="K12" s="92"/>
      <c r="L12" s="92"/>
      <c r="M12" s="92"/>
      <c r="N12" s="92"/>
      <c r="O12" s="92"/>
      <c r="P12" s="62"/>
      <c r="Q12" s="19"/>
    </row>
    <row r="13" spans="1:17" ht="15" customHeight="1">
      <c r="A13" s="92" t="s">
        <v>83</v>
      </c>
      <c r="B13" s="92"/>
      <c r="C13" s="92"/>
      <c r="D13" s="92">
        <v>121550001</v>
      </c>
      <c r="E13" s="52"/>
      <c r="F13" s="52"/>
      <c r="G13" s="52"/>
      <c r="H13" s="52"/>
      <c r="I13" s="52"/>
      <c r="J13" s="52"/>
      <c r="K13" s="92"/>
      <c r="L13" s="92"/>
      <c r="M13" s="92"/>
      <c r="N13" s="92"/>
      <c r="O13" s="92"/>
      <c r="P13" s="62"/>
      <c r="Q13" s="19"/>
    </row>
    <row r="14" spans="1:17" ht="15" customHeight="1">
      <c r="A14" s="92" t="s">
        <v>84</v>
      </c>
      <c r="B14" s="63"/>
      <c r="C14" s="63"/>
      <c r="D14" s="92">
        <v>88401000000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35"/>
      <c r="Q14" s="2"/>
    </row>
    <row r="15" spans="1:17" ht="16.5" customHeight="1">
      <c r="A15" s="92"/>
      <c r="B15" s="63"/>
      <c r="C15" s="63"/>
      <c r="D15" s="9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35"/>
      <c r="Q15" s="2"/>
    </row>
    <row r="16" spans="1:17" ht="15.75" customHeight="1">
      <c r="A16" s="248" t="s">
        <v>149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35"/>
      <c r="Q16" s="2"/>
    </row>
    <row r="17" spans="1:17" ht="15" customHeight="1">
      <c r="A17" s="35"/>
      <c r="B17" s="64"/>
      <c r="C17" s="23"/>
      <c r="D17" s="38"/>
      <c r="E17" s="38"/>
      <c r="F17" s="38"/>
      <c r="G17" s="65"/>
      <c r="H17" s="66"/>
      <c r="I17" s="66"/>
      <c r="J17" s="38"/>
      <c r="K17" s="67"/>
      <c r="L17" s="68"/>
      <c r="M17" s="68"/>
      <c r="N17" s="35"/>
      <c r="O17" s="35"/>
      <c r="P17" s="35"/>
      <c r="Q17" s="2"/>
    </row>
    <row r="18" spans="1:17" ht="44.25" hidden="1" customHeight="1" thickBot="1">
      <c r="D18" s="35"/>
    </row>
    <row r="19" spans="1:17" ht="17.25" customHeight="1">
      <c r="A19" s="249" t="s">
        <v>5</v>
      </c>
      <c r="B19" s="249" t="s">
        <v>6</v>
      </c>
      <c r="C19" s="249" t="s">
        <v>7</v>
      </c>
      <c r="D19" s="249" t="s">
        <v>8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 t="s">
        <v>120</v>
      </c>
      <c r="O19" s="249" t="s">
        <v>9</v>
      </c>
      <c r="P19" s="21"/>
      <c r="Q19" s="20"/>
    </row>
    <row r="20" spans="1:17" ht="29.25" customHeight="1">
      <c r="A20" s="249"/>
      <c r="B20" s="249"/>
      <c r="C20" s="249"/>
      <c r="D20" s="250" t="s">
        <v>10</v>
      </c>
      <c r="E20" s="250" t="s">
        <v>11</v>
      </c>
      <c r="F20" s="250" t="s">
        <v>12</v>
      </c>
      <c r="G20" s="251"/>
      <c r="H20" s="250" t="s">
        <v>13</v>
      </c>
      <c r="I20" s="250" t="s">
        <v>14</v>
      </c>
      <c r="J20" s="250"/>
      <c r="K20" s="257" t="s">
        <v>15</v>
      </c>
      <c r="L20" s="250" t="s">
        <v>16</v>
      </c>
      <c r="M20" s="250"/>
      <c r="N20" s="249"/>
      <c r="O20" s="249"/>
      <c r="P20" s="21"/>
      <c r="Q20" s="20"/>
    </row>
    <row r="21" spans="1:17" ht="24.75" customHeight="1">
      <c r="A21" s="249"/>
      <c r="B21" s="249"/>
      <c r="C21" s="249"/>
      <c r="D21" s="250"/>
      <c r="E21" s="250"/>
      <c r="F21" s="251"/>
      <c r="G21" s="251"/>
      <c r="H21" s="250"/>
      <c r="I21" s="250"/>
      <c r="J21" s="250"/>
      <c r="K21" s="257"/>
      <c r="L21" s="250" t="s">
        <v>17</v>
      </c>
      <c r="M21" s="250" t="s">
        <v>18</v>
      </c>
      <c r="N21" s="249"/>
      <c r="O21" s="249"/>
      <c r="P21" s="21"/>
      <c r="Q21" s="20"/>
    </row>
    <row r="22" spans="1:17" ht="57.75" customHeight="1">
      <c r="A22" s="249"/>
      <c r="B22" s="249"/>
      <c r="C22" s="249"/>
      <c r="D22" s="250"/>
      <c r="E22" s="250"/>
      <c r="F22" s="90" t="s">
        <v>19</v>
      </c>
      <c r="G22" s="90" t="s">
        <v>20</v>
      </c>
      <c r="H22" s="250"/>
      <c r="I22" s="90" t="s">
        <v>21</v>
      </c>
      <c r="J22" s="90" t="s">
        <v>20</v>
      </c>
      <c r="K22" s="257"/>
      <c r="L22" s="250"/>
      <c r="M22" s="250"/>
      <c r="N22" s="249"/>
      <c r="O22" s="249"/>
      <c r="P22" s="21"/>
      <c r="Q22" s="20"/>
    </row>
    <row r="23" spans="1:17" ht="13.5" customHeight="1">
      <c r="A23" s="36">
        <v>1</v>
      </c>
      <c r="B23" s="73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  <c r="I23" s="39">
        <v>9</v>
      </c>
      <c r="J23" s="39">
        <v>10</v>
      </c>
      <c r="K23" s="39">
        <v>11</v>
      </c>
      <c r="L23" s="39">
        <v>12</v>
      </c>
      <c r="M23" s="39">
        <v>13</v>
      </c>
      <c r="N23" s="39">
        <v>14</v>
      </c>
      <c r="O23" s="39">
        <v>15</v>
      </c>
      <c r="P23" s="21"/>
      <c r="Q23" s="20"/>
    </row>
    <row r="24" spans="1:17" s="30" customFormat="1" ht="78.75" customHeight="1">
      <c r="A24" s="29">
        <v>1</v>
      </c>
      <c r="B24" s="89" t="s">
        <v>22</v>
      </c>
      <c r="C24" s="89">
        <v>7010020</v>
      </c>
      <c r="D24" s="5" t="s">
        <v>102</v>
      </c>
      <c r="E24" s="5" t="s">
        <v>106</v>
      </c>
      <c r="F24" s="27" t="s">
        <v>23</v>
      </c>
      <c r="G24" s="89" t="s">
        <v>24</v>
      </c>
      <c r="H24" s="3">
        <v>304.10000000000002</v>
      </c>
      <c r="I24" s="89">
        <v>88401000000</v>
      </c>
      <c r="J24" s="5" t="s">
        <v>25</v>
      </c>
      <c r="K24" s="32">
        <v>3201815</v>
      </c>
      <c r="L24" s="89" t="s">
        <v>145</v>
      </c>
      <c r="M24" s="89" t="s">
        <v>141</v>
      </c>
      <c r="N24" s="89" t="s">
        <v>105</v>
      </c>
      <c r="O24" s="89" t="s">
        <v>26</v>
      </c>
      <c r="P24" s="21"/>
      <c r="Q24" s="21"/>
    </row>
    <row r="25" spans="1:17" s="30" customFormat="1" ht="79.5" customHeight="1">
      <c r="A25" s="3">
        <f>A24+1</f>
        <v>2</v>
      </c>
      <c r="B25" s="89" t="s">
        <v>27</v>
      </c>
      <c r="C25" s="89">
        <v>7010020</v>
      </c>
      <c r="D25" s="5" t="s">
        <v>140</v>
      </c>
      <c r="E25" s="5" t="s">
        <v>106</v>
      </c>
      <c r="F25" s="27" t="s">
        <v>23</v>
      </c>
      <c r="G25" s="89" t="s">
        <v>24</v>
      </c>
      <c r="H25" s="3">
        <v>107.6</v>
      </c>
      <c r="I25" s="89">
        <v>88212501000</v>
      </c>
      <c r="J25" s="5" t="s">
        <v>144</v>
      </c>
      <c r="K25" s="32" t="s">
        <v>143</v>
      </c>
      <c r="L25" s="89" t="s">
        <v>145</v>
      </c>
      <c r="M25" s="89" t="s">
        <v>142</v>
      </c>
      <c r="N25" s="89" t="s">
        <v>105</v>
      </c>
      <c r="O25" s="89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89" t="s">
        <v>22</v>
      </c>
      <c r="C26" s="89">
        <v>7010020</v>
      </c>
      <c r="D26" s="5" t="s">
        <v>97</v>
      </c>
      <c r="E26" s="5" t="s">
        <v>106</v>
      </c>
      <c r="F26" s="27" t="s">
        <v>23</v>
      </c>
      <c r="G26" s="89" t="s">
        <v>24</v>
      </c>
      <c r="H26" s="3">
        <v>240</v>
      </c>
      <c r="I26" s="89">
        <v>88415000000</v>
      </c>
      <c r="J26" s="5" t="s">
        <v>121</v>
      </c>
      <c r="K26" s="32">
        <v>1651224</v>
      </c>
      <c r="L26" s="89" t="s">
        <v>145</v>
      </c>
      <c r="M26" s="89" t="s">
        <v>146</v>
      </c>
      <c r="N26" s="89" t="s">
        <v>105</v>
      </c>
      <c r="O26" s="89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0" t="s">
        <v>71</v>
      </c>
      <c r="D27" s="5" t="s">
        <v>72</v>
      </c>
      <c r="E27" s="5" t="s">
        <v>106</v>
      </c>
      <c r="F27" s="89">
        <v>796</v>
      </c>
      <c r="G27" s="89" t="s">
        <v>68</v>
      </c>
      <c r="H27" s="89">
        <v>1</v>
      </c>
      <c r="I27" s="89">
        <v>88401000000</v>
      </c>
      <c r="J27" s="5" t="s">
        <v>25</v>
      </c>
      <c r="K27" s="32">
        <v>1800000</v>
      </c>
      <c r="L27" s="89" t="s">
        <v>150</v>
      </c>
      <c r="M27" s="89" t="s">
        <v>151</v>
      </c>
      <c r="N27" s="89" t="s">
        <v>105</v>
      </c>
      <c r="O27" s="89" t="s">
        <v>26</v>
      </c>
      <c r="P27" s="21"/>
      <c r="Q27" s="21"/>
    </row>
    <row r="28" spans="1:17" ht="77.25" customHeight="1">
      <c r="A28" s="3">
        <f t="shared" si="0"/>
        <v>5</v>
      </c>
      <c r="B28" s="89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89" t="s">
        <v>176</v>
      </c>
      <c r="H28" s="11">
        <v>1</v>
      </c>
      <c r="I28" s="89">
        <v>88401000000</v>
      </c>
      <c r="J28" s="5" t="s">
        <v>118</v>
      </c>
      <c r="K28" s="32">
        <v>2540300</v>
      </c>
      <c r="L28" s="89" t="s">
        <v>145</v>
      </c>
      <c r="M28" s="89" t="s">
        <v>142</v>
      </c>
      <c r="N28" s="89" t="s">
        <v>105</v>
      </c>
      <c r="O28" s="89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89" t="s">
        <v>28</v>
      </c>
      <c r="C29" s="89">
        <v>6410000</v>
      </c>
      <c r="D29" s="5" t="s">
        <v>29</v>
      </c>
      <c r="E29" s="5" t="s">
        <v>106</v>
      </c>
      <c r="F29" s="4">
        <v>876</v>
      </c>
      <c r="G29" s="89" t="s">
        <v>176</v>
      </c>
      <c r="H29" s="11">
        <v>1</v>
      </c>
      <c r="I29" s="89">
        <v>88401000000</v>
      </c>
      <c r="J29" s="5" t="s">
        <v>118</v>
      </c>
      <c r="K29" s="32">
        <v>14460000</v>
      </c>
      <c r="L29" s="89" t="s">
        <v>145</v>
      </c>
      <c r="M29" s="89" t="s">
        <v>142</v>
      </c>
      <c r="N29" s="89" t="s">
        <v>105</v>
      </c>
      <c r="O29" s="89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89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89" t="s">
        <v>176</v>
      </c>
      <c r="H30" s="11">
        <v>1</v>
      </c>
      <c r="I30" s="89">
        <v>88401000000</v>
      </c>
      <c r="J30" s="5" t="s">
        <v>118</v>
      </c>
      <c r="K30" s="32">
        <v>4538706</v>
      </c>
      <c r="L30" s="89" t="s">
        <v>145</v>
      </c>
      <c r="M30" s="89" t="s">
        <v>142</v>
      </c>
      <c r="N30" s="89" t="s">
        <v>105</v>
      </c>
      <c r="O30" s="89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89" t="s">
        <v>95</v>
      </c>
      <c r="C31" s="89">
        <v>2200000</v>
      </c>
      <c r="D31" s="5" t="s">
        <v>96</v>
      </c>
      <c r="E31" s="5" t="s">
        <v>106</v>
      </c>
      <c r="F31" s="4">
        <v>876</v>
      </c>
      <c r="G31" s="89" t="s">
        <v>176</v>
      </c>
      <c r="H31" s="11">
        <v>1</v>
      </c>
      <c r="I31" s="89">
        <v>88401000000</v>
      </c>
      <c r="J31" s="5" t="s">
        <v>118</v>
      </c>
      <c r="K31" s="32">
        <v>800000</v>
      </c>
      <c r="L31" s="89" t="s">
        <v>145</v>
      </c>
      <c r="M31" s="89" t="s">
        <v>142</v>
      </c>
      <c r="N31" s="89" t="s">
        <v>105</v>
      </c>
      <c r="O31" s="89" t="s">
        <v>26</v>
      </c>
      <c r="P31" s="21"/>
      <c r="Q31" s="21"/>
    </row>
    <row r="32" spans="1:17" ht="79.5" customHeight="1">
      <c r="A32" s="3">
        <f t="shared" si="0"/>
        <v>9</v>
      </c>
      <c r="B32" s="90" t="s">
        <v>32</v>
      </c>
      <c r="C32" s="90">
        <v>7411019</v>
      </c>
      <c r="D32" s="5" t="s">
        <v>34</v>
      </c>
      <c r="E32" s="5" t="s">
        <v>106</v>
      </c>
      <c r="F32" s="4">
        <v>876</v>
      </c>
      <c r="G32" s="89" t="s">
        <v>176</v>
      </c>
      <c r="H32" s="11">
        <v>1</v>
      </c>
      <c r="I32" s="89">
        <v>88401000000</v>
      </c>
      <c r="J32" s="5" t="s">
        <v>118</v>
      </c>
      <c r="K32" s="33">
        <v>2000000</v>
      </c>
      <c r="L32" s="89" t="s">
        <v>145</v>
      </c>
      <c r="M32" s="89" t="s">
        <v>152</v>
      </c>
      <c r="N32" s="89" t="s">
        <v>105</v>
      </c>
      <c r="O32" s="89" t="s">
        <v>26</v>
      </c>
      <c r="P32" s="21"/>
      <c r="Q32" s="21"/>
    </row>
    <row r="33" spans="1:17" ht="70.5" customHeight="1">
      <c r="A33" s="3">
        <f t="shared" si="0"/>
        <v>10</v>
      </c>
      <c r="B33" s="89" t="s">
        <v>73</v>
      </c>
      <c r="C33" s="89">
        <v>6410000</v>
      </c>
      <c r="D33" s="5" t="s">
        <v>100</v>
      </c>
      <c r="E33" s="5" t="s">
        <v>106</v>
      </c>
      <c r="F33" s="4">
        <v>796</v>
      </c>
      <c r="G33" s="89" t="s">
        <v>68</v>
      </c>
      <c r="H33" s="89" t="s">
        <v>60</v>
      </c>
      <c r="I33" s="89">
        <v>88401000000</v>
      </c>
      <c r="J33" s="5" t="s">
        <v>118</v>
      </c>
      <c r="K33" s="32">
        <v>1000000</v>
      </c>
      <c r="L33" s="89" t="s">
        <v>145</v>
      </c>
      <c r="M33" s="89" t="s">
        <v>152</v>
      </c>
      <c r="N33" s="89" t="s">
        <v>105</v>
      </c>
      <c r="O33" s="89" t="s">
        <v>26</v>
      </c>
      <c r="P33" s="21"/>
      <c r="Q33" s="21"/>
    </row>
    <row r="34" spans="1:17" ht="76.5" customHeight="1">
      <c r="A34" s="3">
        <f t="shared" si="0"/>
        <v>11</v>
      </c>
      <c r="B34" s="90" t="s">
        <v>46</v>
      </c>
      <c r="C34" s="90">
        <v>7260090</v>
      </c>
      <c r="D34" s="5" t="s">
        <v>47</v>
      </c>
      <c r="E34" s="5" t="s">
        <v>106</v>
      </c>
      <c r="F34" s="4">
        <v>876</v>
      </c>
      <c r="G34" s="89" t="s">
        <v>176</v>
      </c>
      <c r="H34" s="8">
        <v>1</v>
      </c>
      <c r="I34" s="89">
        <v>88401000000</v>
      </c>
      <c r="J34" s="5" t="s">
        <v>118</v>
      </c>
      <c r="K34" s="33">
        <v>988200</v>
      </c>
      <c r="L34" s="89" t="s">
        <v>145</v>
      </c>
      <c r="M34" s="89" t="s">
        <v>152</v>
      </c>
      <c r="N34" s="89" t="s">
        <v>105</v>
      </c>
      <c r="O34" s="89" t="s">
        <v>26</v>
      </c>
      <c r="P34" s="217"/>
      <c r="Q34" s="217"/>
    </row>
    <row r="35" spans="1:17" ht="76.5" customHeight="1">
      <c r="A35" s="3">
        <f t="shared" si="0"/>
        <v>12</v>
      </c>
      <c r="B35" s="89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89" t="s">
        <v>176</v>
      </c>
      <c r="H35" s="8">
        <v>1</v>
      </c>
      <c r="I35" s="89">
        <v>88401000000</v>
      </c>
      <c r="J35" s="5" t="s">
        <v>118</v>
      </c>
      <c r="K35" s="33">
        <v>2000000</v>
      </c>
      <c r="L35" s="89" t="s">
        <v>145</v>
      </c>
      <c r="M35" s="89" t="s">
        <v>152</v>
      </c>
      <c r="N35" s="89" t="s">
        <v>105</v>
      </c>
      <c r="O35" s="89" t="s">
        <v>26</v>
      </c>
      <c r="P35" s="217"/>
      <c r="Q35" s="217"/>
    </row>
    <row r="36" spans="1:17" ht="76.5" customHeight="1">
      <c r="A36" s="3">
        <f t="shared" si="0"/>
        <v>13</v>
      </c>
      <c r="B36" s="89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89" t="s">
        <v>176</v>
      </c>
      <c r="H36" s="8">
        <v>1</v>
      </c>
      <c r="I36" s="89">
        <v>88401000000</v>
      </c>
      <c r="J36" s="5" t="s">
        <v>118</v>
      </c>
      <c r="K36" s="33">
        <v>780000</v>
      </c>
      <c r="L36" s="89" t="s">
        <v>145</v>
      </c>
      <c r="M36" s="89" t="s">
        <v>152</v>
      </c>
      <c r="N36" s="89" t="s">
        <v>105</v>
      </c>
      <c r="O36" s="89" t="s">
        <v>26</v>
      </c>
      <c r="P36" s="217"/>
      <c r="Q36" s="217"/>
    </row>
    <row r="37" spans="1:17" ht="96.75" customHeight="1">
      <c r="A37" s="3">
        <f t="shared" si="0"/>
        <v>14</v>
      </c>
      <c r="B37" s="89" t="s">
        <v>41</v>
      </c>
      <c r="C37" s="89" t="s">
        <v>42</v>
      </c>
      <c r="D37" s="5" t="s">
        <v>43</v>
      </c>
      <c r="E37" s="5" t="s">
        <v>213</v>
      </c>
      <c r="F37" s="4">
        <v>876</v>
      </c>
      <c r="G37" s="89" t="s">
        <v>176</v>
      </c>
      <c r="H37" s="8">
        <v>1</v>
      </c>
      <c r="I37" s="89">
        <v>88401000000</v>
      </c>
      <c r="J37" s="5" t="s">
        <v>25</v>
      </c>
      <c r="K37" s="33">
        <v>80000000</v>
      </c>
      <c r="L37" s="89" t="s">
        <v>145</v>
      </c>
      <c r="M37" s="89" t="s">
        <v>216</v>
      </c>
      <c r="N37" s="89" t="s">
        <v>44</v>
      </c>
      <c r="O37" s="89" t="s">
        <v>26</v>
      </c>
      <c r="P37" s="21"/>
      <c r="Q37" s="21"/>
    </row>
    <row r="38" spans="1:17" ht="43.5" customHeight="1">
      <c r="A38" s="3">
        <f t="shared" si="0"/>
        <v>15</v>
      </c>
      <c r="B38" s="90" t="s">
        <v>119</v>
      </c>
      <c r="C38" s="90">
        <v>3612334</v>
      </c>
      <c r="D38" s="5" t="s">
        <v>253</v>
      </c>
      <c r="E38" s="5" t="s">
        <v>106</v>
      </c>
      <c r="F38" s="3">
        <v>796</v>
      </c>
      <c r="G38" s="89" t="s">
        <v>51</v>
      </c>
      <c r="H38" s="89">
        <v>3649</v>
      </c>
      <c r="I38" s="89">
        <v>88401000000</v>
      </c>
      <c r="J38" s="5" t="s">
        <v>118</v>
      </c>
      <c r="K38" s="32">
        <v>19923540</v>
      </c>
      <c r="L38" s="3" t="s">
        <v>219</v>
      </c>
      <c r="M38" s="89" t="s">
        <v>242</v>
      </c>
      <c r="N38" s="89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89" t="s">
        <v>41</v>
      </c>
      <c r="C39" s="89" t="s">
        <v>42</v>
      </c>
      <c r="D39" s="5" t="s">
        <v>43</v>
      </c>
      <c r="E39" s="5" t="s">
        <v>218</v>
      </c>
      <c r="F39" s="4">
        <v>876</v>
      </c>
      <c r="G39" s="89" t="s">
        <v>176</v>
      </c>
      <c r="H39" s="8">
        <v>1</v>
      </c>
      <c r="I39" s="89">
        <v>88401000000</v>
      </c>
      <c r="J39" s="5" t="s">
        <v>25</v>
      </c>
      <c r="K39" s="33">
        <v>45000000</v>
      </c>
      <c r="L39" s="89" t="s">
        <v>219</v>
      </c>
      <c r="M39" s="89" t="s">
        <v>220</v>
      </c>
      <c r="N39" s="89" t="s">
        <v>44</v>
      </c>
      <c r="O39" s="89" t="s">
        <v>26</v>
      </c>
      <c r="P39" s="21"/>
      <c r="Q39" s="21"/>
    </row>
    <row r="40" spans="1:17" ht="42" customHeight="1">
      <c r="A40" s="3">
        <f t="shared" si="0"/>
        <v>17</v>
      </c>
      <c r="B40" s="94" t="s">
        <v>179</v>
      </c>
      <c r="C40" s="93">
        <v>7260090</v>
      </c>
      <c r="D40" s="5" t="s">
        <v>254</v>
      </c>
      <c r="E40" s="5" t="s">
        <v>106</v>
      </c>
      <c r="F40" s="3">
        <v>796</v>
      </c>
      <c r="G40" s="94" t="s">
        <v>51</v>
      </c>
      <c r="H40" s="8">
        <v>20000</v>
      </c>
      <c r="I40" s="94">
        <v>88401000000</v>
      </c>
      <c r="J40" s="5" t="s">
        <v>118</v>
      </c>
      <c r="K40" s="33">
        <v>12000000</v>
      </c>
      <c r="L40" s="3" t="s">
        <v>219</v>
      </c>
      <c r="M40" s="94" t="s">
        <v>242</v>
      </c>
      <c r="N40" s="94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89" t="s">
        <v>41</v>
      </c>
      <c r="C41" s="89" t="s">
        <v>42</v>
      </c>
      <c r="D41" s="5" t="s">
        <v>43</v>
      </c>
      <c r="E41" s="5" t="s">
        <v>221</v>
      </c>
      <c r="F41" s="4">
        <v>876</v>
      </c>
      <c r="G41" s="89" t="s">
        <v>176</v>
      </c>
      <c r="H41" s="8">
        <v>1</v>
      </c>
      <c r="I41" s="89">
        <v>88401000000</v>
      </c>
      <c r="J41" s="5" t="s">
        <v>25</v>
      </c>
      <c r="K41" s="33">
        <v>80000000</v>
      </c>
      <c r="L41" s="89" t="s">
        <v>155</v>
      </c>
      <c r="M41" s="89" t="s">
        <v>222</v>
      </c>
      <c r="N41" s="89" t="s">
        <v>44</v>
      </c>
      <c r="O41" s="89" t="s">
        <v>26</v>
      </c>
      <c r="P41" s="21"/>
      <c r="Q41" s="21"/>
    </row>
    <row r="42" spans="1:17" ht="39" customHeight="1">
      <c r="A42" s="3">
        <f t="shared" si="0"/>
        <v>19</v>
      </c>
      <c r="B42" s="90" t="s">
        <v>86</v>
      </c>
      <c r="C42" s="90">
        <v>5010000</v>
      </c>
      <c r="D42" s="5" t="s">
        <v>233</v>
      </c>
      <c r="E42" s="10" t="s">
        <v>234</v>
      </c>
      <c r="F42" s="12">
        <v>796</v>
      </c>
      <c r="G42" s="90" t="s">
        <v>68</v>
      </c>
      <c r="H42" s="12">
        <v>1</v>
      </c>
      <c r="I42" s="90">
        <v>88401000000</v>
      </c>
      <c r="J42" s="10" t="s">
        <v>25</v>
      </c>
      <c r="K42" s="40">
        <v>2700000</v>
      </c>
      <c r="L42" s="12" t="s">
        <v>155</v>
      </c>
      <c r="M42" s="89" t="s">
        <v>235</v>
      </c>
      <c r="N42" s="90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0" t="s">
        <v>86</v>
      </c>
      <c r="C43" s="90">
        <v>5010000</v>
      </c>
      <c r="D43" s="5" t="s">
        <v>233</v>
      </c>
      <c r="E43" s="10" t="s">
        <v>236</v>
      </c>
      <c r="F43" s="12">
        <v>796</v>
      </c>
      <c r="G43" s="90" t="s">
        <v>68</v>
      </c>
      <c r="H43" s="12">
        <v>1</v>
      </c>
      <c r="I43" s="90">
        <v>88401000000</v>
      </c>
      <c r="J43" s="10" t="s">
        <v>25</v>
      </c>
      <c r="K43" s="40">
        <v>2200000</v>
      </c>
      <c r="L43" s="12" t="s">
        <v>155</v>
      </c>
      <c r="M43" s="89" t="s">
        <v>235</v>
      </c>
      <c r="N43" s="90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89" t="s">
        <v>41</v>
      </c>
      <c r="C44" s="89" t="s">
        <v>42</v>
      </c>
      <c r="D44" s="5" t="s">
        <v>43</v>
      </c>
      <c r="E44" s="5" t="s">
        <v>223</v>
      </c>
      <c r="F44" s="4">
        <v>876</v>
      </c>
      <c r="G44" s="89" t="s">
        <v>176</v>
      </c>
      <c r="H44" s="8">
        <v>1</v>
      </c>
      <c r="I44" s="89">
        <v>88401000000</v>
      </c>
      <c r="J44" s="5" t="s">
        <v>25</v>
      </c>
      <c r="K44" s="33">
        <v>60000000</v>
      </c>
      <c r="L44" s="89" t="s">
        <v>153</v>
      </c>
      <c r="M44" s="89" t="s">
        <v>224</v>
      </c>
      <c r="N44" s="89" t="s">
        <v>44</v>
      </c>
      <c r="O44" s="89" t="s">
        <v>26</v>
      </c>
      <c r="P44" s="21"/>
      <c r="Q44" s="21"/>
    </row>
    <row r="45" spans="1:17" ht="68.25" customHeight="1">
      <c r="A45" s="3">
        <f t="shared" si="0"/>
        <v>22</v>
      </c>
      <c r="B45" s="90" t="s">
        <v>111</v>
      </c>
      <c r="C45" s="90">
        <v>9220000</v>
      </c>
      <c r="D45" s="5" t="s">
        <v>104</v>
      </c>
      <c r="E45" s="6" t="s">
        <v>124</v>
      </c>
      <c r="F45" s="4">
        <v>876</v>
      </c>
      <c r="G45" s="89" t="s">
        <v>176</v>
      </c>
      <c r="H45" s="8">
        <v>1</v>
      </c>
      <c r="I45" s="89">
        <v>88401000000</v>
      </c>
      <c r="J45" s="5" t="s">
        <v>118</v>
      </c>
      <c r="K45" s="33">
        <v>1800000</v>
      </c>
      <c r="L45" s="15" t="s">
        <v>153</v>
      </c>
      <c r="M45" s="89" t="s">
        <v>154</v>
      </c>
      <c r="N45" s="90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0" t="s">
        <v>52</v>
      </c>
      <c r="C46" s="90" t="s">
        <v>53</v>
      </c>
      <c r="D46" s="5" t="s">
        <v>237</v>
      </c>
      <c r="E46" s="5" t="s">
        <v>114</v>
      </c>
      <c r="F46" s="27" t="s">
        <v>127</v>
      </c>
      <c r="G46" s="89" t="s">
        <v>24</v>
      </c>
      <c r="H46" s="96">
        <v>4429.1000000000004</v>
      </c>
      <c r="I46" s="89">
        <v>88401000000</v>
      </c>
      <c r="J46" s="5" t="s">
        <v>118</v>
      </c>
      <c r="K46" s="32">
        <v>1800000</v>
      </c>
      <c r="L46" s="3" t="s">
        <v>155</v>
      </c>
      <c r="M46" s="89" t="s">
        <v>157</v>
      </c>
      <c r="N46" s="89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89" t="s">
        <v>174</v>
      </c>
      <c r="C47" s="89">
        <v>6420030</v>
      </c>
      <c r="D47" s="5" t="s">
        <v>175</v>
      </c>
      <c r="E47" s="5" t="s">
        <v>106</v>
      </c>
      <c r="F47" s="4">
        <v>876</v>
      </c>
      <c r="G47" s="89" t="s">
        <v>176</v>
      </c>
      <c r="H47" s="85">
        <v>1</v>
      </c>
      <c r="I47" s="89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89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0" t="s">
        <v>111</v>
      </c>
      <c r="C48" s="90">
        <v>9220000</v>
      </c>
      <c r="D48" s="5" t="s">
        <v>103</v>
      </c>
      <c r="E48" s="5" t="s">
        <v>85</v>
      </c>
      <c r="F48" s="4">
        <v>876</v>
      </c>
      <c r="G48" s="89" t="s">
        <v>176</v>
      </c>
      <c r="H48" s="8">
        <v>1</v>
      </c>
      <c r="I48" s="89">
        <v>88401000000</v>
      </c>
      <c r="J48" s="5" t="s">
        <v>118</v>
      </c>
      <c r="K48" s="33">
        <v>2400000</v>
      </c>
      <c r="L48" s="15" t="s">
        <v>155</v>
      </c>
      <c r="M48" s="89" t="s">
        <v>156</v>
      </c>
      <c r="N48" s="89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0" t="s">
        <v>32</v>
      </c>
      <c r="C49" s="90" t="s">
        <v>33</v>
      </c>
      <c r="D49" s="5" t="s">
        <v>125</v>
      </c>
      <c r="E49" s="5" t="s">
        <v>126</v>
      </c>
      <c r="F49" s="4">
        <v>876</v>
      </c>
      <c r="G49" s="89" t="s">
        <v>176</v>
      </c>
      <c r="H49" s="89">
        <v>1</v>
      </c>
      <c r="I49" s="89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89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0" t="s">
        <v>36</v>
      </c>
      <c r="C50" s="90" t="s">
        <v>37</v>
      </c>
      <c r="D50" s="5" t="s">
        <v>122</v>
      </c>
      <c r="E50" s="5" t="s">
        <v>106</v>
      </c>
      <c r="F50" s="89">
        <v>792</v>
      </c>
      <c r="G50" s="89" t="s">
        <v>241</v>
      </c>
      <c r="H50" s="8">
        <v>174</v>
      </c>
      <c r="I50" s="89">
        <v>88401000000</v>
      </c>
      <c r="J50" s="5" t="s">
        <v>25</v>
      </c>
      <c r="K50" s="34">
        <v>793860</v>
      </c>
      <c r="L50" s="8" t="s">
        <v>231</v>
      </c>
      <c r="M50" s="89" t="s">
        <v>232</v>
      </c>
      <c r="N50" s="89" t="s">
        <v>115</v>
      </c>
      <c r="O50" s="89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0" t="s">
        <v>54</v>
      </c>
      <c r="C51" s="90" t="s">
        <v>55</v>
      </c>
      <c r="D51" s="5" t="s">
        <v>56</v>
      </c>
      <c r="E51" s="5" t="s">
        <v>167</v>
      </c>
      <c r="F51" s="3">
        <v>796</v>
      </c>
      <c r="G51" s="89" t="s">
        <v>51</v>
      </c>
      <c r="H51" s="89">
        <v>6870</v>
      </c>
      <c r="I51" s="89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89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0" t="s">
        <v>54</v>
      </c>
      <c r="C52" s="90">
        <v>3699010</v>
      </c>
      <c r="D52" s="5" t="s">
        <v>57</v>
      </c>
      <c r="E52" s="5" t="s">
        <v>108</v>
      </c>
      <c r="F52" s="3">
        <v>839</v>
      </c>
      <c r="G52" s="89" t="s">
        <v>166</v>
      </c>
      <c r="H52" s="89">
        <v>1</v>
      </c>
      <c r="I52" s="89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89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89" t="s">
        <v>112</v>
      </c>
      <c r="C53" s="89">
        <v>5190090</v>
      </c>
      <c r="D53" s="5" t="s">
        <v>159</v>
      </c>
      <c r="E53" s="6" t="s">
        <v>158</v>
      </c>
      <c r="F53" s="4">
        <v>796</v>
      </c>
      <c r="G53" s="89" t="s">
        <v>51</v>
      </c>
      <c r="H53" s="89">
        <v>42</v>
      </c>
      <c r="I53" s="89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89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87" t="s">
        <v>180</v>
      </c>
      <c r="D54" s="86" t="s">
        <v>178</v>
      </c>
      <c r="E54" s="5" t="s">
        <v>106</v>
      </c>
      <c r="F54" s="4">
        <v>876</v>
      </c>
      <c r="G54" s="89" t="s">
        <v>176</v>
      </c>
      <c r="H54" s="85">
        <v>1</v>
      </c>
      <c r="I54" s="89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89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89" t="s">
        <v>112</v>
      </c>
      <c r="C55" s="89">
        <v>5190090</v>
      </c>
      <c r="D55" s="5" t="s">
        <v>160</v>
      </c>
      <c r="E55" s="6" t="s">
        <v>161</v>
      </c>
      <c r="F55" s="4">
        <v>796</v>
      </c>
      <c r="G55" s="89" t="s">
        <v>51</v>
      </c>
      <c r="H55" s="85">
        <v>56</v>
      </c>
      <c r="I55" s="89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89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0" t="s">
        <v>30</v>
      </c>
      <c r="C56" s="90">
        <v>4540020</v>
      </c>
      <c r="D56" s="5" t="s">
        <v>186</v>
      </c>
      <c r="E56" s="5" t="s">
        <v>187</v>
      </c>
      <c r="F56" s="3" t="s">
        <v>23</v>
      </c>
      <c r="G56" s="89" t="s">
        <v>132</v>
      </c>
      <c r="H56" s="12">
        <v>600</v>
      </c>
      <c r="I56" s="89">
        <v>88401000000</v>
      </c>
      <c r="J56" s="5" t="s">
        <v>25</v>
      </c>
      <c r="K56" s="41">
        <v>5500000</v>
      </c>
      <c r="L56" s="3" t="s">
        <v>245</v>
      </c>
      <c r="M56" s="89" t="s">
        <v>246</v>
      </c>
      <c r="N56" s="89" t="s">
        <v>39</v>
      </c>
      <c r="O56" s="89" t="s">
        <v>26</v>
      </c>
      <c r="P56" s="21"/>
      <c r="Q56" s="21"/>
    </row>
    <row r="57" spans="1:17" ht="42.75" customHeight="1">
      <c r="A57" s="3">
        <f t="shared" si="0"/>
        <v>34</v>
      </c>
      <c r="B57" s="89" t="s">
        <v>112</v>
      </c>
      <c r="C57" s="89">
        <v>5190090</v>
      </c>
      <c r="D57" s="5" t="s">
        <v>168</v>
      </c>
      <c r="E57" s="6" t="s">
        <v>169</v>
      </c>
      <c r="F57" s="4">
        <v>796</v>
      </c>
      <c r="G57" s="89" t="s">
        <v>51</v>
      </c>
      <c r="H57" s="85">
        <v>120</v>
      </c>
      <c r="I57" s="89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89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89" t="s">
        <v>112</v>
      </c>
      <c r="C58" s="89">
        <v>5190090</v>
      </c>
      <c r="D58" s="5" t="s">
        <v>172</v>
      </c>
      <c r="E58" s="86" t="s">
        <v>173</v>
      </c>
      <c r="F58" s="4">
        <v>796</v>
      </c>
      <c r="G58" s="89" t="s">
        <v>51</v>
      </c>
      <c r="H58" s="85">
        <v>36</v>
      </c>
      <c r="I58" s="89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89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0" t="s">
        <v>30</v>
      </c>
      <c r="C59" s="90">
        <v>4540020</v>
      </c>
      <c r="D59" s="10" t="s">
        <v>199</v>
      </c>
      <c r="E59" s="7" t="s">
        <v>197</v>
      </c>
      <c r="F59" s="4">
        <v>876</v>
      </c>
      <c r="G59" s="89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89" t="s">
        <v>170</v>
      </c>
      <c r="M59" s="89" t="s">
        <v>201</v>
      </c>
      <c r="N59" s="89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0" t="s">
        <v>30</v>
      </c>
      <c r="C60" s="90">
        <v>4540020</v>
      </c>
      <c r="D60" s="10" t="s">
        <v>200</v>
      </c>
      <c r="E60" s="5" t="s">
        <v>198</v>
      </c>
      <c r="F60" s="4">
        <v>876</v>
      </c>
      <c r="G60" s="89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89" t="s">
        <v>170</v>
      </c>
      <c r="M60" s="89" t="s">
        <v>201</v>
      </c>
      <c r="N60" s="89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0" t="s">
        <v>65</v>
      </c>
      <c r="C61" s="90">
        <v>2221000</v>
      </c>
      <c r="D61" s="5" t="s">
        <v>66</v>
      </c>
      <c r="E61" s="7" t="s">
        <v>67</v>
      </c>
      <c r="F61" s="3">
        <v>796</v>
      </c>
      <c r="G61" s="89" t="s">
        <v>68</v>
      </c>
      <c r="H61" s="28">
        <v>3600000</v>
      </c>
      <c r="I61" s="89">
        <v>88401000000</v>
      </c>
      <c r="J61" s="5" t="s">
        <v>118</v>
      </c>
      <c r="K61" s="32">
        <v>4248000</v>
      </c>
      <c r="L61" s="3" t="s">
        <v>170</v>
      </c>
      <c r="M61" s="89" t="s">
        <v>230</v>
      </c>
      <c r="N61" s="90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89" t="s">
        <v>131</v>
      </c>
      <c r="C62" s="89">
        <v>7000000</v>
      </c>
      <c r="D62" s="5" t="s">
        <v>189</v>
      </c>
      <c r="E62" s="6" t="s">
        <v>134</v>
      </c>
      <c r="F62" s="4" t="s">
        <v>23</v>
      </c>
      <c r="G62" s="89" t="s">
        <v>132</v>
      </c>
      <c r="H62" s="90">
        <v>60</v>
      </c>
      <c r="I62" s="89">
        <v>88252000000</v>
      </c>
      <c r="J62" s="5" t="s">
        <v>190</v>
      </c>
      <c r="K62" s="40">
        <v>1500000</v>
      </c>
      <c r="L62" s="89" t="s">
        <v>195</v>
      </c>
      <c r="M62" s="89" t="s">
        <v>163</v>
      </c>
      <c r="N62" s="89" t="s">
        <v>115</v>
      </c>
      <c r="O62" s="89" t="s">
        <v>26</v>
      </c>
      <c r="P62" s="23"/>
      <c r="Q62" s="23"/>
    </row>
    <row r="63" spans="1:17" ht="47.25" customHeight="1">
      <c r="A63" s="3">
        <f t="shared" si="0"/>
        <v>40</v>
      </c>
      <c r="B63" s="89" t="s">
        <v>131</v>
      </c>
      <c r="C63" s="89">
        <v>7000000</v>
      </c>
      <c r="D63" s="5" t="s">
        <v>194</v>
      </c>
      <c r="E63" s="6" t="s">
        <v>134</v>
      </c>
      <c r="F63" s="27" t="s">
        <v>23</v>
      </c>
      <c r="G63" s="89" t="s">
        <v>132</v>
      </c>
      <c r="H63" s="90">
        <v>60</v>
      </c>
      <c r="I63" s="89">
        <v>88220000000</v>
      </c>
      <c r="J63" s="5" t="s">
        <v>196</v>
      </c>
      <c r="K63" s="40">
        <v>1500000</v>
      </c>
      <c r="L63" s="89" t="s">
        <v>195</v>
      </c>
      <c r="M63" s="89" t="s">
        <v>163</v>
      </c>
      <c r="N63" s="89" t="s">
        <v>115</v>
      </c>
      <c r="O63" s="89" t="s">
        <v>26</v>
      </c>
      <c r="P63" s="23"/>
      <c r="Q63" s="23"/>
    </row>
    <row r="64" spans="1:17" ht="47.25" customHeight="1">
      <c r="A64" s="3">
        <f t="shared" si="0"/>
        <v>41</v>
      </c>
      <c r="B64" s="90" t="s">
        <v>93</v>
      </c>
      <c r="C64" s="90" t="s">
        <v>92</v>
      </c>
      <c r="D64" s="25" t="s">
        <v>87</v>
      </c>
      <c r="E64" s="5" t="s">
        <v>88</v>
      </c>
      <c r="F64" s="3">
        <v>796</v>
      </c>
      <c r="G64" s="89" t="s">
        <v>51</v>
      </c>
      <c r="H64" s="3">
        <v>2</v>
      </c>
      <c r="I64" s="89">
        <v>88415000000</v>
      </c>
      <c r="J64" s="5" t="s">
        <v>121</v>
      </c>
      <c r="K64" s="32">
        <v>960000</v>
      </c>
      <c r="L64" s="3" t="s">
        <v>191</v>
      </c>
      <c r="M64" s="89" t="s">
        <v>225</v>
      </c>
      <c r="N64" s="90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0" t="s">
        <v>94</v>
      </c>
      <c r="C65" s="90" t="s">
        <v>71</v>
      </c>
      <c r="D65" s="25" t="s">
        <v>87</v>
      </c>
      <c r="E65" s="5" t="s">
        <v>89</v>
      </c>
      <c r="F65" s="3">
        <v>796</v>
      </c>
      <c r="G65" s="89" t="s">
        <v>51</v>
      </c>
      <c r="H65" s="3">
        <v>2</v>
      </c>
      <c r="I65" s="89">
        <v>88248000000</v>
      </c>
      <c r="J65" s="5" t="s">
        <v>90</v>
      </c>
      <c r="K65" s="32">
        <v>960000</v>
      </c>
      <c r="L65" s="3" t="s">
        <v>191</v>
      </c>
      <c r="M65" s="89" t="s">
        <v>225</v>
      </c>
      <c r="N65" s="90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89" t="s">
        <v>131</v>
      </c>
      <c r="C66" s="89">
        <v>7000000</v>
      </c>
      <c r="D66" s="5" t="s">
        <v>202</v>
      </c>
      <c r="E66" s="6" t="s">
        <v>134</v>
      </c>
      <c r="F66" s="27" t="s">
        <v>23</v>
      </c>
      <c r="G66" s="89" t="s">
        <v>132</v>
      </c>
      <c r="H66" s="89">
        <v>60</v>
      </c>
      <c r="I66" s="87">
        <v>88244000000</v>
      </c>
      <c r="J66" s="5" t="s">
        <v>203</v>
      </c>
      <c r="K66" s="40">
        <v>1500000</v>
      </c>
      <c r="L66" s="89" t="s">
        <v>191</v>
      </c>
      <c r="M66" s="89" t="s">
        <v>171</v>
      </c>
      <c r="N66" s="89" t="s">
        <v>115</v>
      </c>
      <c r="O66" s="89" t="s">
        <v>26</v>
      </c>
      <c r="P66" s="21"/>
      <c r="Q66" s="21"/>
    </row>
    <row r="67" spans="1:17" ht="42" customHeight="1">
      <c r="A67" s="3">
        <f t="shared" si="0"/>
        <v>44</v>
      </c>
      <c r="B67" s="90" t="s">
        <v>48</v>
      </c>
      <c r="C67" s="90" t="s">
        <v>49</v>
      </c>
      <c r="D67" s="5" t="s">
        <v>50</v>
      </c>
      <c r="E67" s="5" t="s">
        <v>99</v>
      </c>
      <c r="F67" s="3">
        <v>796</v>
      </c>
      <c r="G67" s="89" t="s">
        <v>51</v>
      </c>
      <c r="H67" s="3">
        <v>3</v>
      </c>
      <c r="I67" s="89">
        <v>88401000000</v>
      </c>
      <c r="J67" s="5" t="s">
        <v>25</v>
      </c>
      <c r="K67" s="33">
        <v>1540000</v>
      </c>
      <c r="L67" s="3" t="s">
        <v>181</v>
      </c>
      <c r="M67" s="89" t="s">
        <v>183</v>
      </c>
      <c r="N67" s="90" t="s">
        <v>39</v>
      </c>
      <c r="O67" s="89" t="s">
        <v>26</v>
      </c>
      <c r="P67" s="21"/>
      <c r="Q67" s="21"/>
    </row>
    <row r="68" spans="1:17" ht="45" customHeight="1">
      <c r="A68" s="3">
        <f t="shared" si="0"/>
        <v>45</v>
      </c>
      <c r="B68" s="90" t="s">
        <v>61</v>
      </c>
      <c r="C68" s="90" t="s">
        <v>62</v>
      </c>
      <c r="D68" s="5" t="s">
        <v>63</v>
      </c>
      <c r="E68" s="5" t="s">
        <v>64</v>
      </c>
      <c r="F68" s="3">
        <v>796</v>
      </c>
      <c r="G68" s="89" t="s">
        <v>51</v>
      </c>
      <c r="H68" s="28">
        <v>4009200</v>
      </c>
      <c r="I68" s="89">
        <v>88401000000</v>
      </c>
      <c r="J68" s="5" t="s">
        <v>118</v>
      </c>
      <c r="K68" s="32">
        <v>17151300</v>
      </c>
      <c r="L68" s="3" t="s">
        <v>181</v>
      </c>
      <c r="M68" s="89" t="s">
        <v>229</v>
      </c>
      <c r="N68" s="90" t="s">
        <v>44</v>
      </c>
      <c r="O68" s="89" t="s">
        <v>26</v>
      </c>
      <c r="P68" s="21"/>
      <c r="Q68" s="21"/>
    </row>
    <row r="69" spans="1:17" ht="37.5" customHeight="1">
      <c r="A69" s="3">
        <f t="shared" si="0"/>
        <v>46</v>
      </c>
      <c r="B69" s="90" t="s">
        <v>69</v>
      </c>
      <c r="C69" s="90">
        <v>9111000</v>
      </c>
      <c r="D69" s="5" t="s">
        <v>70</v>
      </c>
      <c r="E69" s="5" t="s">
        <v>116</v>
      </c>
      <c r="F69" s="4">
        <v>876</v>
      </c>
      <c r="G69" s="89" t="s">
        <v>176</v>
      </c>
      <c r="H69" s="28">
        <v>945637</v>
      </c>
      <c r="I69" s="89">
        <v>88401000000</v>
      </c>
      <c r="J69" s="5" t="s">
        <v>118</v>
      </c>
      <c r="K69" s="32">
        <v>43461415</v>
      </c>
      <c r="L69" s="3" t="s">
        <v>181</v>
      </c>
      <c r="M69" s="89" t="s">
        <v>227</v>
      </c>
      <c r="N69" s="90" t="s">
        <v>44</v>
      </c>
      <c r="O69" s="89" t="s">
        <v>26</v>
      </c>
      <c r="P69" s="21"/>
      <c r="Q69" s="21"/>
    </row>
    <row r="70" spans="1:17" ht="36.75" customHeight="1">
      <c r="A70" s="3">
        <f t="shared" si="0"/>
        <v>47</v>
      </c>
      <c r="B70" s="90" t="s">
        <v>113</v>
      </c>
      <c r="C70" s="90">
        <v>2320212</v>
      </c>
      <c r="D70" s="7" t="s">
        <v>58</v>
      </c>
      <c r="E70" s="5" t="s">
        <v>109</v>
      </c>
      <c r="F70" s="89">
        <v>112</v>
      </c>
      <c r="G70" s="89" t="s">
        <v>59</v>
      </c>
      <c r="H70" s="28">
        <v>60000</v>
      </c>
      <c r="I70" s="89">
        <v>88401000000</v>
      </c>
      <c r="J70" s="5" t="s">
        <v>118</v>
      </c>
      <c r="K70" s="32">
        <v>2200000</v>
      </c>
      <c r="L70" s="3" t="s">
        <v>181</v>
      </c>
      <c r="M70" s="89" t="s">
        <v>182</v>
      </c>
      <c r="N70" s="89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89" t="s">
        <v>131</v>
      </c>
      <c r="C71" s="89">
        <v>7000000</v>
      </c>
      <c r="D71" s="5" t="s">
        <v>192</v>
      </c>
      <c r="E71" s="6" t="s">
        <v>134</v>
      </c>
      <c r="F71" s="27" t="s">
        <v>23</v>
      </c>
      <c r="G71" s="89" t="s">
        <v>132</v>
      </c>
      <c r="H71" s="89">
        <v>150</v>
      </c>
      <c r="I71" s="89">
        <v>88248000000</v>
      </c>
      <c r="J71" s="5" t="s">
        <v>193</v>
      </c>
      <c r="K71" s="41">
        <v>6000000</v>
      </c>
      <c r="L71" s="89" t="s">
        <v>181</v>
      </c>
      <c r="M71" s="89" t="s">
        <v>204</v>
      </c>
      <c r="N71" s="89" t="s">
        <v>115</v>
      </c>
      <c r="O71" s="89" t="s">
        <v>26</v>
      </c>
      <c r="P71" s="24"/>
      <c r="Q71" s="17"/>
    </row>
    <row r="72" spans="1:17" ht="42" customHeight="1">
      <c r="A72" s="3">
        <f t="shared" si="0"/>
        <v>49</v>
      </c>
      <c r="B72" s="89" t="s">
        <v>30</v>
      </c>
      <c r="C72" s="89">
        <v>4540020</v>
      </c>
      <c r="D72" s="5" t="s">
        <v>209</v>
      </c>
      <c r="E72" s="6" t="s">
        <v>133</v>
      </c>
      <c r="F72" s="4" t="s">
        <v>23</v>
      </c>
      <c r="G72" s="89" t="s">
        <v>132</v>
      </c>
      <c r="H72" s="90">
        <v>60</v>
      </c>
      <c r="I72" s="89">
        <v>88252000000</v>
      </c>
      <c r="J72" s="5" t="s">
        <v>190</v>
      </c>
      <c r="K72" s="41">
        <v>900000</v>
      </c>
      <c r="L72" s="89" t="s">
        <v>181</v>
      </c>
      <c r="M72" s="89" t="s">
        <v>251</v>
      </c>
      <c r="N72" s="89" t="s">
        <v>39</v>
      </c>
      <c r="O72" s="89" t="s">
        <v>26</v>
      </c>
      <c r="P72" s="24"/>
      <c r="Q72" s="17"/>
    </row>
    <row r="73" spans="1:17" ht="45" customHeight="1">
      <c r="A73" s="3">
        <f t="shared" si="0"/>
        <v>50</v>
      </c>
      <c r="B73" s="89" t="s">
        <v>131</v>
      </c>
      <c r="C73" s="89">
        <v>7000000</v>
      </c>
      <c r="D73" s="5" t="s">
        <v>205</v>
      </c>
      <c r="E73" s="6" t="s">
        <v>134</v>
      </c>
      <c r="F73" s="27" t="s">
        <v>23</v>
      </c>
      <c r="G73" s="89" t="s">
        <v>132</v>
      </c>
      <c r="H73" s="89">
        <v>60</v>
      </c>
      <c r="I73" s="89">
        <v>88224000000</v>
      </c>
      <c r="J73" s="5" t="s">
        <v>206</v>
      </c>
      <c r="K73" s="40">
        <v>1500000</v>
      </c>
      <c r="L73" s="89" t="s">
        <v>207</v>
      </c>
      <c r="M73" s="89" t="s">
        <v>208</v>
      </c>
      <c r="N73" s="89" t="s">
        <v>115</v>
      </c>
      <c r="O73" s="89" t="s">
        <v>26</v>
      </c>
      <c r="P73" s="24"/>
      <c r="Q73" s="17"/>
    </row>
    <row r="74" spans="1:17" ht="46.5" customHeight="1">
      <c r="A74" s="3">
        <f t="shared" si="0"/>
        <v>51</v>
      </c>
      <c r="B74" s="90" t="s">
        <v>30</v>
      </c>
      <c r="C74" s="90">
        <v>4540020</v>
      </c>
      <c r="D74" s="5" t="s">
        <v>210</v>
      </c>
      <c r="E74" s="6" t="s">
        <v>133</v>
      </c>
      <c r="F74" s="4" t="s">
        <v>23</v>
      </c>
      <c r="G74" s="89" t="s">
        <v>132</v>
      </c>
      <c r="H74" s="90">
        <v>60</v>
      </c>
      <c r="I74" s="89">
        <v>88220000000</v>
      </c>
      <c r="J74" s="5" t="s">
        <v>196</v>
      </c>
      <c r="K74" s="41">
        <v>900000</v>
      </c>
      <c r="L74" s="41" t="s">
        <v>207</v>
      </c>
      <c r="M74" s="89" t="s">
        <v>247</v>
      </c>
      <c r="N74" s="89" t="s">
        <v>39</v>
      </c>
      <c r="O74" s="89" t="s">
        <v>26</v>
      </c>
      <c r="P74" s="24"/>
      <c r="Q74" s="17"/>
    </row>
    <row r="75" spans="1:17" ht="46.5" customHeight="1">
      <c r="A75" s="3">
        <f t="shared" si="0"/>
        <v>52</v>
      </c>
      <c r="B75" s="90" t="s">
        <v>30</v>
      </c>
      <c r="C75" s="90">
        <v>4540020</v>
      </c>
      <c r="D75" s="5" t="s">
        <v>211</v>
      </c>
      <c r="E75" s="6" t="s">
        <v>133</v>
      </c>
      <c r="F75" s="4" t="s">
        <v>23</v>
      </c>
      <c r="G75" s="89" t="s">
        <v>132</v>
      </c>
      <c r="H75" s="90">
        <v>60</v>
      </c>
      <c r="I75" s="88">
        <v>88244000000</v>
      </c>
      <c r="J75" s="5" t="s">
        <v>203</v>
      </c>
      <c r="K75" s="41">
        <v>900000</v>
      </c>
      <c r="L75" s="89" t="s">
        <v>248</v>
      </c>
      <c r="M75" s="89" t="s">
        <v>250</v>
      </c>
      <c r="N75" s="89" t="s">
        <v>39</v>
      </c>
      <c r="O75" s="89" t="s">
        <v>26</v>
      </c>
      <c r="P75" s="24"/>
      <c r="Q75" s="17"/>
    </row>
    <row r="76" spans="1:17" ht="45.75" customHeight="1">
      <c r="A76" s="3">
        <f t="shared" si="0"/>
        <v>53</v>
      </c>
      <c r="B76" s="90" t="s">
        <v>30</v>
      </c>
      <c r="C76" s="90">
        <v>4540020</v>
      </c>
      <c r="D76" s="5" t="s">
        <v>212</v>
      </c>
      <c r="E76" s="6" t="s">
        <v>133</v>
      </c>
      <c r="F76" s="4" t="s">
        <v>23</v>
      </c>
      <c r="G76" s="89" t="s">
        <v>132</v>
      </c>
      <c r="H76" s="90">
        <v>60</v>
      </c>
      <c r="I76" s="89">
        <v>88224000000</v>
      </c>
      <c r="J76" s="5" t="s">
        <v>206</v>
      </c>
      <c r="K76" s="41">
        <v>900000</v>
      </c>
      <c r="L76" s="89" t="s">
        <v>248</v>
      </c>
      <c r="M76" s="89" t="s">
        <v>226</v>
      </c>
      <c r="N76" s="89" t="s">
        <v>39</v>
      </c>
      <c r="O76" s="89" t="s">
        <v>26</v>
      </c>
      <c r="P76" s="24"/>
      <c r="Q76" s="17"/>
    </row>
    <row r="77" spans="1:17" ht="30.75" customHeight="1">
      <c r="A77" s="3">
        <f t="shared" si="0"/>
        <v>54</v>
      </c>
      <c r="B77" s="90" t="s">
        <v>117</v>
      </c>
      <c r="C77" s="48">
        <v>4530050</v>
      </c>
      <c r="D77" s="5" t="s">
        <v>110</v>
      </c>
      <c r="E77" s="5" t="s">
        <v>106</v>
      </c>
      <c r="F77" s="3">
        <v>796</v>
      </c>
      <c r="G77" s="89" t="s">
        <v>51</v>
      </c>
      <c r="H77" s="96">
        <v>60500</v>
      </c>
      <c r="I77" s="89">
        <v>88401000000</v>
      </c>
      <c r="J77" s="5" t="s">
        <v>118</v>
      </c>
      <c r="K77" s="33">
        <v>36406000</v>
      </c>
      <c r="L77" s="89" t="s">
        <v>248</v>
      </c>
      <c r="M77" s="84" t="s">
        <v>228</v>
      </c>
      <c r="N77" s="90" t="s">
        <v>44</v>
      </c>
      <c r="O77" s="89" t="s">
        <v>26</v>
      </c>
      <c r="P77" s="24"/>
      <c r="Q77" s="17"/>
    </row>
    <row r="78" spans="1:17" ht="42" customHeight="1">
      <c r="A78" s="3">
        <f t="shared" si="0"/>
        <v>55</v>
      </c>
      <c r="B78" s="96" t="s">
        <v>32</v>
      </c>
      <c r="C78" s="96">
        <v>7411019</v>
      </c>
      <c r="D78" s="5" t="s">
        <v>35</v>
      </c>
      <c r="E78" s="5" t="s">
        <v>106</v>
      </c>
      <c r="F78" s="4">
        <v>876</v>
      </c>
      <c r="G78" s="95" t="s">
        <v>176</v>
      </c>
      <c r="H78" s="8">
        <v>1</v>
      </c>
      <c r="I78" s="95">
        <v>88401000000</v>
      </c>
      <c r="J78" s="5" t="s">
        <v>118</v>
      </c>
      <c r="K78" s="33">
        <v>7200000</v>
      </c>
      <c r="L78" s="95" t="s">
        <v>248</v>
      </c>
      <c r="M78" s="95" t="s">
        <v>249</v>
      </c>
      <c r="N78" s="95" t="s">
        <v>115</v>
      </c>
      <c r="O78" s="95" t="s">
        <v>26</v>
      </c>
      <c r="P78" s="24"/>
      <c r="Q78" s="17"/>
    </row>
    <row r="79" spans="1:17" ht="51" customHeight="1">
      <c r="A79" s="3">
        <f t="shared" si="0"/>
        <v>56</v>
      </c>
      <c r="B79" s="90" t="s">
        <v>30</v>
      </c>
      <c r="C79" s="90">
        <v>4540020</v>
      </c>
      <c r="D79" s="5" t="s">
        <v>239</v>
      </c>
      <c r="E79" s="6" t="s">
        <v>133</v>
      </c>
      <c r="F79" s="4" t="s">
        <v>23</v>
      </c>
      <c r="G79" s="89" t="s">
        <v>132</v>
      </c>
      <c r="H79" s="90">
        <v>60</v>
      </c>
      <c r="I79" s="89">
        <v>88248000000</v>
      </c>
      <c r="J79" s="5" t="s">
        <v>193</v>
      </c>
      <c r="K79" s="41">
        <v>2000000</v>
      </c>
      <c r="L79" s="89" t="s">
        <v>215</v>
      </c>
      <c r="M79" s="89" t="s">
        <v>226</v>
      </c>
      <c r="N79" s="89" t="s">
        <v>39</v>
      </c>
      <c r="O79" s="89" t="s">
        <v>26</v>
      </c>
      <c r="P79" s="24"/>
      <c r="Q79" s="17"/>
    </row>
    <row r="80" spans="1:17" ht="161.25" customHeight="1">
      <c r="A80" s="3">
        <f t="shared" si="0"/>
        <v>57</v>
      </c>
      <c r="B80" s="90" t="s">
        <v>36</v>
      </c>
      <c r="C80" s="90" t="s">
        <v>37</v>
      </c>
      <c r="D80" s="5" t="s">
        <v>38</v>
      </c>
      <c r="E80" s="5" t="s">
        <v>98</v>
      </c>
      <c r="F80" s="89">
        <v>792</v>
      </c>
      <c r="G80" s="89" t="s">
        <v>241</v>
      </c>
      <c r="H80" s="8">
        <v>227</v>
      </c>
      <c r="I80" s="89">
        <v>88401000000</v>
      </c>
      <c r="J80" s="5" t="s">
        <v>25</v>
      </c>
      <c r="K80" s="33">
        <v>1700000</v>
      </c>
      <c r="L80" s="89" t="s">
        <v>215</v>
      </c>
      <c r="M80" s="89" t="s">
        <v>252</v>
      </c>
      <c r="N80" s="90" t="s">
        <v>39</v>
      </c>
      <c r="O80" s="89" t="s">
        <v>26</v>
      </c>
      <c r="P80" s="24"/>
      <c r="Q80" s="17"/>
    </row>
    <row r="81" spans="1:17" ht="45" customHeight="1">
      <c r="A81" s="3">
        <f t="shared" si="0"/>
        <v>58</v>
      </c>
      <c r="B81" s="90" t="s">
        <v>32</v>
      </c>
      <c r="C81" s="90">
        <v>7411019</v>
      </c>
      <c r="D81" s="5" t="s">
        <v>34</v>
      </c>
      <c r="E81" s="49" t="s">
        <v>106</v>
      </c>
      <c r="F81" s="4">
        <v>876</v>
      </c>
      <c r="G81" s="89" t="s">
        <v>176</v>
      </c>
      <c r="H81" s="8">
        <v>1</v>
      </c>
      <c r="I81" s="89">
        <v>88401000000</v>
      </c>
      <c r="J81" s="5" t="s">
        <v>25</v>
      </c>
      <c r="K81" s="50">
        <v>5000000</v>
      </c>
      <c r="L81" s="83" t="s">
        <v>215</v>
      </c>
      <c r="M81" s="89" t="s">
        <v>226</v>
      </c>
      <c r="N81" s="83" t="s">
        <v>115</v>
      </c>
      <c r="O81" s="83" t="s">
        <v>26</v>
      </c>
      <c r="P81" s="24"/>
      <c r="Q81" s="17"/>
    </row>
    <row r="82" spans="1:17" ht="96" customHeight="1">
      <c r="A82" s="3">
        <f t="shared" si="0"/>
        <v>59</v>
      </c>
      <c r="B82" s="89" t="s">
        <v>41</v>
      </c>
      <c r="C82" s="89" t="s">
        <v>42</v>
      </c>
      <c r="D82" s="5" t="s">
        <v>43</v>
      </c>
      <c r="E82" s="5" t="s">
        <v>214</v>
      </c>
      <c r="F82" s="4">
        <v>876</v>
      </c>
      <c r="G82" s="89" t="s">
        <v>176</v>
      </c>
      <c r="H82" s="8">
        <v>1</v>
      </c>
      <c r="I82" s="89">
        <v>88401000000</v>
      </c>
      <c r="J82" s="5" t="s">
        <v>25</v>
      </c>
      <c r="K82" s="33">
        <v>40000000</v>
      </c>
      <c r="L82" s="89" t="s">
        <v>215</v>
      </c>
      <c r="M82" s="89" t="s">
        <v>217</v>
      </c>
      <c r="N82" s="89" t="s">
        <v>44</v>
      </c>
      <c r="O82" s="89" t="s">
        <v>26</v>
      </c>
      <c r="P82" s="24"/>
      <c r="Q82" s="17"/>
    </row>
    <row r="83" spans="1:17" ht="38.25" customHeight="1">
      <c r="A83" s="3">
        <f t="shared" si="0"/>
        <v>60</v>
      </c>
      <c r="B83" s="90" t="s">
        <v>48</v>
      </c>
      <c r="C83" s="90" t="s">
        <v>49</v>
      </c>
      <c r="D83" s="5" t="s">
        <v>50</v>
      </c>
      <c r="E83" s="5" t="s">
        <v>99</v>
      </c>
      <c r="F83" s="3">
        <v>796</v>
      </c>
      <c r="G83" s="89" t="s">
        <v>51</v>
      </c>
      <c r="H83" s="3">
        <v>6</v>
      </c>
      <c r="I83" s="89">
        <v>88401000000</v>
      </c>
      <c r="J83" s="5" t="s">
        <v>25</v>
      </c>
      <c r="K83" s="33">
        <v>600000</v>
      </c>
      <c r="L83" s="3" t="s">
        <v>184</v>
      </c>
      <c r="M83" s="89" t="s">
        <v>185</v>
      </c>
      <c r="N83" s="90" t="s">
        <v>39</v>
      </c>
      <c r="O83" s="89" t="s">
        <v>26</v>
      </c>
      <c r="P83" s="24"/>
      <c r="Q83" s="17"/>
    </row>
    <row r="84" spans="1:17" ht="19.5" customHeight="1">
      <c r="A84" s="252" t="s">
        <v>240</v>
      </c>
      <c r="B84" s="253"/>
      <c r="C84" s="253"/>
      <c r="D84" s="254"/>
      <c r="E84" s="7"/>
      <c r="F84" s="5"/>
      <c r="G84" s="5"/>
      <c r="H84" s="5"/>
      <c r="I84" s="5"/>
      <c r="J84" s="5"/>
      <c r="K84" s="37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2"/>
      <c r="B85" s="42"/>
      <c r="C85" s="42"/>
      <c r="D85" s="42"/>
      <c r="E85" s="24"/>
      <c r="F85" s="16"/>
      <c r="G85" s="16"/>
      <c r="H85" s="16"/>
      <c r="I85" s="16"/>
      <c r="J85" s="16"/>
      <c r="K85" s="43"/>
      <c r="L85" s="16"/>
      <c r="M85" s="16"/>
      <c r="N85" s="16"/>
      <c r="O85" s="24"/>
      <c r="P85" s="24"/>
      <c r="Q85" s="17"/>
    </row>
    <row r="86" spans="1:17" ht="19.5" customHeight="1">
      <c r="A86" s="42"/>
      <c r="B86" s="42"/>
      <c r="C86" s="42"/>
      <c r="D86" s="42"/>
      <c r="E86" s="24"/>
      <c r="F86" s="16"/>
      <c r="G86" s="16"/>
      <c r="H86" s="16"/>
      <c r="I86" s="16"/>
      <c r="J86" s="16"/>
      <c r="K86" s="43"/>
      <c r="L86" s="16"/>
      <c r="M86" s="16"/>
      <c r="N86" s="16"/>
      <c r="O86" s="24"/>
      <c r="P86" s="24"/>
      <c r="Q86" s="17"/>
    </row>
    <row r="87" spans="1:17" ht="19.5" customHeight="1">
      <c r="A87" s="74" t="s">
        <v>243</v>
      </c>
      <c r="B87" s="75"/>
      <c r="C87" s="75"/>
      <c r="D87" s="75"/>
      <c r="E87" s="75"/>
      <c r="F87" s="74" t="s">
        <v>135</v>
      </c>
      <c r="G87" s="75"/>
      <c r="H87" s="75"/>
      <c r="I87" s="75"/>
      <c r="J87" s="76"/>
      <c r="K87" s="76"/>
      <c r="L87" s="45"/>
      <c r="M87" s="45"/>
      <c r="N87" s="45"/>
      <c r="O87" s="45"/>
      <c r="Q87" s="44"/>
    </row>
    <row r="88" spans="1:17" ht="19.5" customHeight="1">
      <c r="A88" s="74" t="s">
        <v>136</v>
      </c>
      <c r="B88" s="75"/>
      <c r="C88" s="75"/>
      <c r="D88" s="75"/>
      <c r="E88" s="75"/>
      <c r="F88" s="75"/>
      <c r="G88" s="75"/>
      <c r="H88" s="75"/>
      <c r="I88" s="75"/>
      <c r="J88" s="76"/>
      <c r="K88" s="76"/>
      <c r="L88" s="45"/>
      <c r="M88" s="45"/>
      <c r="N88" s="45"/>
      <c r="O88" s="45"/>
      <c r="P88" s="45"/>
      <c r="Q88" s="44"/>
    </row>
    <row r="89" spans="1:17" ht="19.5" customHeight="1">
      <c r="A89" s="74"/>
      <c r="B89" s="75"/>
      <c r="C89" s="75"/>
      <c r="D89" s="75"/>
      <c r="E89" s="75"/>
      <c r="F89" s="75"/>
      <c r="G89" s="75"/>
      <c r="H89" s="75"/>
      <c r="I89" s="75"/>
      <c r="J89" s="76"/>
      <c r="K89" s="76"/>
      <c r="L89" s="45"/>
      <c r="M89" s="45"/>
      <c r="N89" s="45"/>
      <c r="O89" s="45"/>
      <c r="P89" s="45"/>
      <c r="Q89" s="44"/>
    </row>
    <row r="90" spans="1:17" ht="17.25" customHeight="1">
      <c r="A90" s="91"/>
      <c r="B90" s="46"/>
      <c r="C90" s="46"/>
      <c r="D90" s="47"/>
      <c r="E90" s="77"/>
      <c r="F90" s="47"/>
      <c r="G90" s="47"/>
      <c r="H90" s="47"/>
      <c r="I90" s="47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55" t="s">
        <v>137</v>
      </c>
      <c r="B91" s="255"/>
      <c r="C91" s="255"/>
      <c r="D91" s="255"/>
      <c r="E91" s="255"/>
      <c r="F91" s="78"/>
      <c r="G91" s="78"/>
      <c r="H91" s="78"/>
      <c r="I91" s="78"/>
      <c r="K91" s="30"/>
      <c r="P91" s="24"/>
      <c r="Q91" s="24"/>
    </row>
    <row r="92" spans="1:17" ht="17.25" customHeight="1">
      <c r="A92" s="255" t="s">
        <v>138</v>
      </c>
      <c r="B92" s="255"/>
      <c r="C92" s="255"/>
      <c r="D92" s="255"/>
      <c r="E92" s="255"/>
      <c r="F92" s="78" t="s">
        <v>139</v>
      </c>
      <c r="G92" s="78"/>
      <c r="H92" s="78"/>
      <c r="I92" s="78"/>
      <c r="K92" s="30"/>
      <c r="P92" s="24"/>
      <c r="Q92" s="24"/>
    </row>
    <row r="93" spans="1:17" ht="17.25" customHeight="1">
      <c r="B93" s="30"/>
      <c r="C93" s="55"/>
      <c r="F93" s="256"/>
      <c r="G93" s="256"/>
      <c r="H93" s="256"/>
      <c r="I93" s="256"/>
      <c r="J93" s="256"/>
      <c r="K93" s="256"/>
      <c r="L93" s="256"/>
      <c r="M93" s="35"/>
      <c r="N93" s="35"/>
      <c r="O93" s="35"/>
      <c r="P93" s="35"/>
      <c r="Q93" s="2"/>
    </row>
    <row r="94" spans="1:17" ht="44.25" customHeight="1">
      <c r="B94" s="64"/>
      <c r="C94" s="79"/>
      <c r="D94" s="35"/>
      <c r="E94" s="35"/>
      <c r="F94" s="35"/>
      <c r="G94" s="80"/>
      <c r="H94" s="81"/>
      <c r="I94" s="81"/>
      <c r="J94" s="35"/>
      <c r="K94" s="82"/>
      <c r="L94" s="35"/>
      <c r="M94" s="35"/>
      <c r="N94" s="35"/>
      <c r="O94" s="35"/>
      <c r="P94" s="35"/>
      <c r="Q94" s="2"/>
    </row>
  </sheetData>
  <mergeCells count="26"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9:C9"/>
    <mergeCell ref="A1:B1"/>
    <mergeCell ref="A2:D2"/>
    <mergeCell ref="A3:D3"/>
    <mergeCell ref="A5:D5"/>
    <mergeCell ref="A6:D6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96"/>
  <sheetViews>
    <sheetView tabSelected="1" topLeftCell="A79" zoomScaleNormal="100" zoomScaleSheetLayoutView="100" workbookViewId="0">
      <selection activeCell="D82" sqref="D82"/>
    </sheetView>
  </sheetViews>
  <sheetFormatPr defaultRowHeight="44.25" customHeight="1"/>
  <cols>
    <col min="1" max="1" width="6" style="222" customWidth="1"/>
    <col min="2" max="2" width="12.140625" style="69" customWidth="1"/>
    <col min="3" max="3" width="12.140625" style="70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1" customWidth="1"/>
    <col min="8" max="8" width="9.7109375" style="72" customWidth="1"/>
    <col min="9" max="9" width="13.28515625" style="72" customWidth="1"/>
    <col min="10" max="10" width="14.42578125" style="30" customWidth="1"/>
    <col min="11" max="11" width="12.7109375" style="55" customWidth="1"/>
    <col min="12" max="13" width="14.5703125" style="30" customWidth="1"/>
    <col min="14" max="14" width="16.28515625" style="30" customWidth="1"/>
    <col min="15" max="15" width="13.28515625" style="30" customWidth="1"/>
    <col min="16" max="16" width="20" style="1" hidden="1" customWidth="1"/>
    <col min="17" max="16384" width="9.140625" style="1"/>
  </cols>
  <sheetData>
    <row r="1" spans="1:16" ht="17.25" customHeight="1">
      <c r="A1" s="245" t="s">
        <v>0</v>
      </c>
      <c r="B1" s="245"/>
      <c r="C1" s="51"/>
      <c r="D1" s="233"/>
      <c r="E1" s="52"/>
      <c r="F1" s="52"/>
      <c r="G1" s="53"/>
      <c r="H1" s="54"/>
      <c r="I1" s="54"/>
      <c r="J1" s="52"/>
      <c r="L1" s="56" t="s">
        <v>1</v>
      </c>
      <c r="N1" s="56"/>
      <c r="O1" s="56"/>
      <c r="P1" s="14"/>
    </row>
    <row r="2" spans="1:16" ht="15.75" customHeight="1">
      <c r="A2" s="246" t="s">
        <v>346</v>
      </c>
      <c r="B2" s="246"/>
      <c r="C2" s="246"/>
      <c r="D2" s="246"/>
      <c r="E2" s="52"/>
      <c r="F2" s="52"/>
      <c r="G2" s="53"/>
      <c r="H2" s="54"/>
      <c r="I2" s="54"/>
      <c r="J2" s="52"/>
      <c r="L2" s="58" t="s">
        <v>348</v>
      </c>
      <c r="N2" s="58"/>
      <c r="O2" s="58"/>
      <c r="P2" s="13"/>
    </row>
    <row r="3" spans="1:16" ht="15.75" customHeight="1">
      <c r="A3" s="269" t="s">
        <v>380</v>
      </c>
      <c r="B3" s="269"/>
      <c r="C3" s="269"/>
      <c r="D3" s="269"/>
      <c r="E3" s="52"/>
      <c r="F3" s="52"/>
      <c r="G3" s="53"/>
      <c r="H3" s="54"/>
      <c r="I3" s="54"/>
      <c r="J3" s="52"/>
      <c r="L3" s="231" t="s">
        <v>379</v>
      </c>
      <c r="N3" s="232"/>
      <c r="O3" s="58"/>
      <c r="P3" s="13"/>
    </row>
    <row r="4" spans="1:16" ht="15.75" customHeight="1">
      <c r="A4" s="219" t="s">
        <v>3</v>
      </c>
      <c r="B4" s="233"/>
      <c r="C4" s="233"/>
      <c r="D4" s="233"/>
      <c r="E4" s="52"/>
      <c r="F4" s="52"/>
      <c r="G4" s="53"/>
      <c r="H4" s="54"/>
      <c r="I4" s="54"/>
      <c r="J4" s="52"/>
      <c r="L4" s="60" t="s">
        <v>4</v>
      </c>
      <c r="N4" s="58"/>
      <c r="O4" s="58"/>
      <c r="P4" s="13"/>
    </row>
    <row r="5" spans="1:16" ht="15.75" customHeight="1">
      <c r="A5" s="247" t="s">
        <v>129</v>
      </c>
      <c r="B5" s="247"/>
      <c r="C5" s="247"/>
      <c r="D5" s="247"/>
      <c r="E5" s="52"/>
      <c r="F5" s="52"/>
      <c r="G5" s="53"/>
      <c r="H5" s="54"/>
      <c r="I5" s="54"/>
      <c r="J5" s="52"/>
      <c r="L5" s="61" t="s">
        <v>130</v>
      </c>
      <c r="N5" s="61"/>
      <c r="O5" s="61"/>
      <c r="P5" s="13"/>
    </row>
    <row r="6" spans="1:16" ht="15.75" customHeight="1">
      <c r="A6" s="247"/>
      <c r="B6" s="247"/>
      <c r="C6" s="247"/>
      <c r="D6" s="247"/>
      <c r="E6" s="52"/>
      <c r="F6" s="52"/>
      <c r="G6" s="52"/>
      <c r="H6" s="52"/>
      <c r="I6" s="52"/>
      <c r="J6" s="52"/>
      <c r="L6" s="61"/>
      <c r="M6" s="61"/>
      <c r="N6" s="61"/>
      <c r="O6" s="61"/>
      <c r="P6" s="19"/>
    </row>
    <row r="7" spans="1:16" ht="15" customHeight="1">
      <c r="A7" s="220"/>
      <c r="B7" s="234"/>
      <c r="C7" s="234"/>
      <c r="D7" s="234"/>
      <c r="E7" s="52"/>
      <c r="F7" s="52"/>
      <c r="G7" s="52"/>
      <c r="H7" s="52"/>
      <c r="I7" s="52"/>
      <c r="J7" s="52"/>
      <c r="K7" s="234"/>
      <c r="L7" s="234"/>
      <c r="M7" s="234"/>
      <c r="N7" s="234"/>
      <c r="O7" s="234"/>
      <c r="P7" s="19"/>
    </row>
    <row r="8" spans="1:16" ht="15" customHeight="1">
      <c r="A8" s="220" t="s">
        <v>74</v>
      </c>
      <c r="B8" s="234"/>
      <c r="C8" s="234"/>
      <c r="D8" s="234" t="s">
        <v>347</v>
      </c>
      <c r="E8" s="52"/>
      <c r="F8" s="52"/>
      <c r="G8" s="52"/>
      <c r="H8" s="52"/>
      <c r="I8" s="52"/>
      <c r="J8" s="52"/>
      <c r="K8" s="234"/>
      <c r="L8" s="234"/>
      <c r="M8" s="234"/>
      <c r="N8" s="234"/>
      <c r="O8" s="234"/>
      <c r="P8" s="19"/>
    </row>
    <row r="9" spans="1:16" ht="27.75" customHeight="1">
      <c r="A9" s="244" t="s">
        <v>76</v>
      </c>
      <c r="B9" s="244"/>
      <c r="C9" s="244"/>
      <c r="D9" s="234" t="s">
        <v>77</v>
      </c>
      <c r="E9" s="52"/>
      <c r="F9" s="52"/>
      <c r="G9" s="52"/>
      <c r="H9" s="52"/>
      <c r="I9" s="52"/>
      <c r="J9" s="52"/>
      <c r="K9" s="234"/>
      <c r="L9" s="234"/>
      <c r="M9" s="234"/>
      <c r="N9" s="234"/>
      <c r="O9" s="234"/>
      <c r="P9" s="19"/>
    </row>
    <row r="10" spans="1:16" ht="15" customHeight="1">
      <c r="A10" s="220" t="s">
        <v>78</v>
      </c>
      <c r="B10" s="234"/>
      <c r="C10" s="234"/>
      <c r="D10" s="234" t="s">
        <v>79</v>
      </c>
      <c r="E10" s="52"/>
      <c r="F10" s="52"/>
      <c r="G10" s="52"/>
      <c r="H10" s="52"/>
      <c r="I10" s="52"/>
      <c r="J10" s="52"/>
      <c r="K10" s="234"/>
      <c r="L10" s="234"/>
      <c r="M10" s="234"/>
      <c r="N10" s="234"/>
      <c r="O10" s="234"/>
      <c r="P10" s="19"/>
    </row>
    <row r="11" spans="1:16" ht="15" customHeight="1">
      <c r="A11" s="220" t="s">
        <v>80</v>
      </c>
      <c r="B11" s="234"/>
      <c r="C11" s="234"/>
      <c r="D11" s="234" t="s">
        <v>81</v>
      </c>
      <c r="E11" s="52"/>
      <c r="F11" s="52"/>
      <c r="G11" s="52"/>
      <c r="H11" s="52"/>
      <c r="I11" s="52"/>
      <c r="J11" s="52"/>
      <c r="K11" s="234"/>
      <c r="L11" s="234"/>
      <c r="M11" s="234"/>
      <c r="N11" s="234"/>
      <c r="O11" s="234"/>
      <c r="P11" s="19"/>
    </row>
    <row r="12" spans="1:16" ht="15" customHeight="1">
      <c r="A12" s="220" t="s">
        <v>82</v>
      </c>
      <c r="B12" s="234"/>
      <c r="C12" s="234"/>
      <c r="D12" s="234">
        <v>1215099739</v>
      </c>
      <c r="E12" s="52"/>
      <c r="F12" s="52"/>
      <c r="G12" s="52"/>
      <c r="H12" s="52"/>
      <c r="I12" s="52"/>
      <c r="J12" s="52"/>
      <c r="K12" s="234"/>
      <c r="L12" s="234"/>
      <c r="M12" s="234"/>
      <c r="N12" s="234"/>
      <c r="O12" s="234"/>
      <c r="P12" s="19"/>
    </row>
    <row r="13" spans="1:16" ht="15" customHeight="1">
      <c r="A13" s="220" t="s">
        <v>83</v>
      </c>
      <c r="B13" s="234"/>
      <c r="C13" s="234"/>
      <c r="D13" s="234">
        <v>121550001</v>
      </c>
      <c r="E13" s="52"/>
      <c r="F13" s="52"/>
      <c r="G13" s="52"/>
      <c r="H13" s="52"/>
      <c r="I13" s="52"/>
      <c r="J13" s="52"/>
      <c r="K13" s="234"/>
      <c r="L13" s="234"/>
      <c r="M13" s="234"/>
      <c r="N13" s="234"/>
      <c r="O13" s="234"/>
      <c r="P13" s="19"/>
    </row>
    <row r="14" spans="1:16" ht="15" customHeight="1">
      <c r="A14" s="220" t="s">
        <v>84</v>
      </c>
      <c r="B14" s="63"/>
      <c r="C14" s="63"/>
      <c r="D14" s="234">
        <v>88401000000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2"/>
    </row>
    <row r="15" spans="1:16" ht="16.5" customHeight="1">
      <c r="A15" s="220"/>
      <c r="B15" s="63"/>
      <c r="C15" s="63"/>
      <c r="D15" s="234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2"/>
    </row>
    <row r="16" spans="1:16" ht="51.75" customHeight="1">
      <c r="A16" s="270" t="s">
        <v>368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"/>
    </row>
    <row r="17" spans="1:16" ht="15" customHeight="1">
      <c r="A17" s="221"/>
      <c r="B17" s="64"/>
      <c r="C17" s="23"/>
      <c r="D17" s="38"/>
      <c r="E17" s="38"/>
      <c r="F17" s="38"/>
      <c r="G17" s="65"/>
      <c r="H17" s="66"/>
      <c r="I17" s="66"/>
      <c r="J17" s="38"/>
      <c r="K17" s="67"/>
      <c r="L17" s="68"/>
      <c r="M17" s="68"/>
      <c r="N17" s="35"/>
      <c r="O17" s="35"/>
      <c r="P17" s="2"/>
    </row>
    <row r="18" spans="1:16" ht="44.25" hidden="1" customHeight="1" thickBot="1">
      <c r="D18" s="35"/>
    </row>
    <row r="19" spans="1:16" ht="17.25" customHeight="1">
      <c r="A19" s="250" t="s">
        <v>5</v>
      </c>
      <c r="B19" s="259" t="s">
        <v>6</v>
      </c>
      <c r="C19" s="259" t="s">
        <v>7</v>
      </c>
      <c r="D19" s="262" t="s">
        <v>8</v>
      </c>
      <c r="E19" s="263"/>
      <c r="F19" s="263"/>
      <c r="G19" s="263"/>
      <c r="H19" s="263"/>
      <c r="I19" s="263"/>
      <c r="J19" s="263"/>
      <c r="K19" s="263"/>
      <c r="L19" s="263"/>
      <c r="M19" s="264"/>
      <c r="N19" s="259" t="s">
        <v>120</v>
      </c>
      <c r="O19" s="259" t="s">
        <v>9</v>
      </c>
      <c r="P19" s="20"/>
    </row>
    <row r="20" spans="1:16" ht="29.25" customHeight="1">
      <c r="A20" s="250"/>
      <c r="B20" s="260"/>
      <c r="C20" s="260"/>
      <c r="D20" s="267" t="s">
        <v>10</v>
      </c>
      <c r="E20" s="267" t="s">
        <v>11</v>
      </c>
      <c r="F20" s="272" t="s">
        <v>12</v>
      </c>
      <c r="G20" s="273"/>
      <c r="H20" s="267" t="s">
        <v>13</v>
      </c>
      <c r="I20" s="272" t="s">
        <v>14</v>
      </c>
      <c r="J20" s="273"/>
      <c r="K20" s="276" t="s">
        <v>15</v>
      </c>
      <c r="L20" s="265" t="s">
        <v>16</v>
      </c>
      <c r="M20" s="266"/>
      <c r="N20" s="260"/>
      <c r="O20" s="260"/>
      <c r="P20" s="20"/>
    </row>
    <row r="21" spans="1:16" ht="24.75" customHeight="1">
      <c r="A21" s="250"/>
      <c r="B21" s="260"/>
      <c r="C21" s="260"/>
      <c r="D21" s="271"/>
      <c r="E21" s="271"/>
      <c r="F21" s="274"/>
      <c r="G21" s="275"/>
      <c r="H21" s="271"/>
      <c r="I21" s="274"/>
      <c r="J21" s="275"/>
      <c r="K21" s="277"/>
      <c r="L21" s="267" t="s">
        <v>17</v>
      </c>
      <c r="M21" s="267" t="s">
        <v>18</v>
      </c>
      <c r="N21" s="260"/>
      <c r="O21" s="260"/>
      <c r="P21" s="20"/>
    </row>
    <row r="22" spans="1:16" ht="57.75" customHeight="1">
      <c r="A22" s="250"/>
      <c r="B22" s="261"/>
      <c r="C22" s="261"/>
      <c r="D22" s="268"/>
      <c r="E22" s="268"/>
      <c r="F22" s="236" t="s">
        <v>19</v>
      </c>
      <c r="G22" s="236" t="s">
        <v>20</v>
      </c>
      <c r="H22" s="268"/>
      <c r="I22" s="236" t="s">
        <v>21</v>
      </c>
      <c r="J22" s="236" t="s">
        <v>20</v>
      </c>
      <c r="K22" s="278"/>
      <c r="L22" s="268"/>
      <c r="M22" s="268"/>
      <c r="N22" s="261"/>
      <c r="O22" s="261"/>
      <c r="P22" s="20"/>
    </row>
    <row r="23" spans="1:16" ht="13.5" customHeight="1">
      <c r="A23" s="223">
        <v>1</v>
      </c>
      <c r="B23" s="73">
        <v>2</v>
      </c>
      <c r="C23" s="238">
        <v>3</v>
      </c>
      <c r="D23" s="238">
        <v>4</v>
      </c>
      <c r="E23" s="238">
        <v>5</v>
      </c>
      <c r="F23" s="238">
        <v>6</v>
      </c>
      <c r="G23" s="238">
        <v>7</v>
      </c>
      <c r="H23" s="238">
        <v>8</v>
      </c>
      <c r="I23" s="238">
        <v>9</v>
      </c>
      <c r="J23" s="238">
        <v>10</v>
      </c>
      <c r="K23" s="238">
        <v>11</v>
      </c>
      <c r="L23" s="238">
        <v>12</v>
      </c>
      <c r="M23" s="238">
        <v>13</v>
      </c>
      <c r="N23" s="238">
        <v>14</v>
      </c>
      <c r="O23" s="238">
        <v>15</v>
      </c>
      <c r="P23" s="20"/>
    </row>
    <row r="24" spans="1:16" s="30" customFormat="1" ht="78.75" customHeight="1">
      <c r="A24" s="223">
        <v>1</v>
      </c>
      <c r="B24" s="235" t="s">
        <v>22</v>
      </c>
      <c r="C24" s="235">
        <v>7010020</v>
      </c>
      <c r="D24" s="5" t="s">
        <v>102</v>
      </c>
      <c r="E24" s="5" t="s">
        <v>106</v>
      </c>
      <c r="F24" s="27" t="s">
        <v>23</v>
      </c>
      <c r="G24" s="235" t="s">
        <v>24</v>
      </c>
      <c r="H24" s="3">
        <v>304.10000000000002</v>
      </c>
      <c r="I24" s="235">
        <v>88401000000</v>
      </c>
      <c r="J24" s="5" t="s">
        <v>25</v>
      </c>
      <c r="K24" s="32">
        <v>3201815</v>
      </c>
      <c r="L24" s="235" t="s">
        <v>145</v>
      </c>
      <c r="M24" s="235" t="s">
        <v>141</v>
      </c>
      <c r="N24" s="235" t="s">
        <v>105</v>
      </c>
      <c r="O24" s="235" t="s">
        <v>26</v>
      </c>
      <c r="P24" s="21"/>
    </row>
    <row r="25" spans="1:16" s="30" customFormat="1" ht="79.5" customHeight="1">
      <c r="A25" s="12">
        <f>A24+1</f>
        <v>2</v>
      </c>
      <c r="B25" s="235" t="s">
        <v>27</v>
      </c>
      <c r="C25" s="235">
        <v>7010020</v>
      </c>
      <c r="D25" s="5" t="s">
        <v>140</v>
      </c>
      <c r="E25" s="5" t="s">
        <v>106</v>
      </c>
      <c r="F25" s="27" t="s">
        <v>23</v>
      </c>
      <c r="G25" s="235" t="s">
        <v>24</v>
      </c>
      <c r="H25" s="3">
        <v>107.6</v>
      </c>
      <c r="I25" s="235">
        <v>88212501000</v>
      </c>
      <c r="J25" s="5" t="s">
        <v>144</v>
      </c>
      <c r="K25" s="32">
        <f>39064.71*12</f>
        <v>468776.52</v>
      </c>
      <c r="L25" s="235" t="s">
        <v>145</v>
      </c>
      <c r="M25" s="235" t="s">
        <v>142</v>
      </c>
      <c r="N25" s="235" t="s">
        <v>105</v>
      </c>
      <c r="O25" s="235" t="s">
        <v>26</v>
      </c>
      <c r="P25" s="21"/>
    </row>
    <row r="26" spans="1:16" s="30" customFormat="1" ht="79.5" customHeight="1">
      <c r="A26" s="12">
        <f t="shared" ref="A26:A78" si="0">A25+1</f>
        <v>3</v>
      </c>
      <c r="B26" s="235" t="s">
        <v>22</v>
      </c>
      <c r="C26" s="235">
        <v>7010020</v>
      </c>
      <c r="D26" s="5" t="s">
        <v>97</v>
      </c>
      <c r="E26" s="5" t="s">
        <v>106</v>
      </c>
      <c r="F26" s="27" t="s">
        <v>23</v>
      </c>
      <c r="G26" s="235" t="s">
        <v>24</v>
      </c>
      <c r="H26" s="3">
        <v>240</v>
      </c>
      <c r="I26" s="235">
        <v>88415000000</v>
      </c>
      <c r="J26" s="5" t="s">
        <v>121</v>
      </c>
      <c r="K26" s="32">
        <v>1651224</v>
      </c>
      <c r="L26" s="235" t="s">
        <v>145</v>
      </c>
      <c r="M26" s="235" t="s">
        <v>146</v>
      </c>
      <c r="N26" s="235" t="s">
        <v>105</v>
      </c>
      <c r="O26" s="235" t="s">
        <v>26</v>
      </c>
      <c r="P26" s="21"/>
    </row>
    <row r="27" spans="1:16" s="30" customFormat="1" ht="79.5" customHeight="1">
      <c r="A27" s="12">
        <f t="shared" si="0"/>
        <v>4</v>
      </c>
      <c r="B27" s="10" t="s">
        <v>101</v>
      </c>
      <c r="C27" s="236" t="s">
        <v>71</v>
      </c>
      <c r="D27" s="5" t="s">
        <v>72</v>
      </c>
      <c r="E27" s="5" t="s">
        <v>106</v>
      </c>
      <c r="F27" s="235">
        <v>796</v>
      </c>
      <c r="G27" s="235" t="s">
        <v>68</v>
      </c>
      <c r="H27" s="235">
        <v>1</v>
      </c>
      <c r="I27" s="235">
        <v>88401000000</v>
      </c>
      <c r="J27" s="5" t="s">
        <v>25</v>
      </c>
      <c r="K27" s="32">
        <v>1800000</v>
      </c>
      <c r="L27" s="235" t="s">
        <v>150</v>
      </c>
      <c r="M27" s="235" t="s">
        <v>151</v>
      </c>
      <c r="N27" s="235" t="s">
        <v>105</v>
      </c>
      <c r="O27" s="235" t="s">
        <v>26</v>
      </c>
      <c r="P27" s="21"/>
    </row>
    <row r="28" spans="1:16" ht="77.25" customHeight="1">
      <c r="A28" s="12">
        <f t="shared" si="0"/>
        <v>5</v>
      </c>
      <c r="B28" s="235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235" t="s">
        <v>176</v>
      </c>
      <c r="H28" s="11">
        <v>1</v>
      </c>
      <c r="I28" s="235">
        <v>88401000000</v>
      </c>
      <c r="J28" s="5" t="s">
        <v>118</v>
      </c>
      <c r="K28" s="32">
        <v>2540300</v>
      </c>
      <c r="L28" s="235" t="s">
        <v>145</v>
      </c>
      <c r="M28" s="235" t="s">
        <v>142</v>
      </c>
      <c r="N28" s="235" t="s">
        <v>105</v>
      </c>
      <c r="O28" s="235" t="s">
        <v>26</v>
      </c>
      <c r="P28" s="258"/>
    </row>
    <row r="29" spans="1:16" s="30" customFormat="1" ht="78" customHeight="1">
      <c r="A29" s="12">
        <f t="shared" si="0"/>
        <v>6</v>
      </c>
      <c r="B29" s="235" t="s">
        <v>28</v>
      </c>
      <c r="C29" s="235">
        <v>6410000</v>
      </c>
      <c r="D29" s="5" t="s">
        <v>29</v>
      </c>
      <c r="E29" s="5" t="s">
        <v>106</v>
      </c>
      <c r="F29" s="4">
        <v>876</v>
      </c>
      <c r="G29" s="235" t="s">
        <v>176</v>
      </c>
      <c r="H29" s="11">
        <v>1</v>
      </c>
      <c r="I29" s="235">
        <v>88401000000</v>
      </c>
      <c r="J29" s="5" t="s">
        <v>118</v>
      </c>
      <c r="K29" s="32">
        <v>14460000</v>
      </c>
      <c r="L29" s="235" t="s">
        <v>145</v>
      </c>
      <c r="M29" s="235" t="s">
        <v>142</v>
      </c>
      <c r="N29" s="235" t="s">
        <v>105</v>
      </c>
      <c r="O29" s="235" t="s">
        <v>26</v>
      </c>
      <c r="P29" s="258"/>
    </row>
    <row r="30" spans="1:16" s="30" customFormat="1" ht="78" customHeight="1">
      <c r="A30" s="12">
        <f t="shared" si="0"/>
        <v>7</v>
      </c>
      <c r="B30" s="235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235" t="s">
        <v>176</v>
      </c>
      <c r="H30" s="11">
        <v>1</v>
      </c>
      <c r="I30" s="235">
        <v>88401000000</v>
      </c>
      <c r="J30" s="5" t="s">
        <v>118</v>
      </c>
      <c r="K30" s="32">
        <v>4538706</v>
      </c>
      <c r="L30" s="235" t="s">
        <v>145</v>
      </c>
      <c r="M30" s="235" t="s">
        <v>142</v>
      </c>
      <c r="N30" s="235" t="s">
        <v>105</v>
      </c>
      <c r="O30" s="235" t="s">
        <v>26</v>
      </c>
      <c r="P30" s="258"/>
    </row>
    <row r="31" spans="1:16" s="30" customFormat="1" ht="83.25" customHeight="1">
      <c r="A31" s="12">
        <f t="shared" si="0"/>
        <v>8</v>
      </c>
      <c r="B31" s="235" t="s">
        <v>95</v>
      </c>
      <c r="C31" s="235">
        <v>2200000</v>
      </c>
      <c r="D31" s="5" t="s">
        <v>96</v>
      </c>
      <c r="E31" s="5" t="s">
        <v>106</v>
      </c>
      <c r="F31" s="4">
        <v>876</v>
      </c>
      <c r="G31" s="235" t="s">
        <v>176</v>
      </c>
      <c r="H31" s="11">
        <v>1</v>
      </c>
      <c r="I31" s="235">
        <v>88401000000</v>
      </c>
      <c r="J31" s="5" t="s">
        <v>118</v>
      </c>
      <c r="K31" s="32">
        <v>800000</v>
      </c>
      <c r="L31" s="235" t="s">
        <v>145</v>
      </c>
      <c r="M31" s="235" t="s">
        <v>142</v>
      </c>
      <c r="N31" s="235" t="s">
        <v>105</v>
      </c>
      <c r="O31" s="235" t="s">
        <v>26</v>
      </c>
      <c r="P31" s="21"/>
    </row>
    <row r="32" spans="1:16" ht="79.5" customHeight="1">
      <c r="A32" s="12">
        <f t="shared" si="0"/>
        <v>9</v>
      </c>
      <c r="B32" s="236" t="s">
        <v>32</v>
      </c>
      <c r="C32" s="236">
        <v>7411019</v>
      </c>
      <c r="D32" s="5" t="s">
        <v>34</v>
      </c>
      <c r="E32" s="5" t="s">
        <v>106</v>
      </c>
      <c r="F32" s="4">
        <v>876</v>
      </c>
      <c r="G32" s="235" t="s">
        <v>176</v>
      </c>
      <c r="H32" s="11">
        <v>1</v>
      </c>
      <c r="I32" s="235">
        <v>88401000000</v>
      </c>
      <c r="J32" s="5" t="s">
        <v>118</v>
      </c>
      <c r="K32" s="33">
        <v>2000000</v>
      </c>
      <c r="L32" s="235" t="s">
        <v>145</v>
      </c>
      <c r="M32" s="235" t="s">
        <v>152</v>
      </c>
      <c r="N32" s="235" t="s">
        <v>105</v>
      </c>
      <c r="O32" s="235" t="s">
        <v>26</v>
      </c>
      <c r="P32" s="21"/>
    </row>
    <row r="33" spans="1:16" ht="75.75" customHeight="1">
      <c r="A33" s="12">
        <f t="shared" si="0"/>
        <v>10</v>
      </c>
      <c r="B33" s="235" t="s">
        <v>73</v>
      </c>
      <c r="C33" s="235">
        <v>6410000</v>
      </c>
      <c r="D33" s="5" t="s">
        <v>100</v>
      </c>
      <c r="E33" s="5" t="s">
        <v>106</v>
      </c>
      <c r="F33" s="4">
        <v>796</v>
      </c>
      <c r="G33" s="235" t="s">
        <v>68</v>
      </c>
      <c r="H33" s="235" t="s">
        <v>60</v>
      </c>
      <c r="I33" s="235">
        <v>88401000000</v>
      </c>
      <c r="J33" s="5" t="s">
        <v>118</v>
      </c>
      <c r="K33" s="32">
        <v>1000000</v>
      </c>
      <c r="L33" s="235" t="s">
        <v>145</v>
      </c>
      <c r="M33" s="235" t="s">
        <v>152</v>
      </c>
      <c r="N33" s="235" t="s">
        <v>105</v>
      </c>
      <c r="O33" s="235" t="s">
        <v>26</v>
      </c>
      <c r="P33" s="21"/>
    </row>
    <row r="34" spans="1:16" ht="76.5" customHeight="1">
      <c r="A34" s="12">
        <f t="shared" si="0"/>
        <v>11</v>
      </c>
      <c r="B34" s="236" t="s">
        <v>46</v>
      </c>
      <c r="C34" s="236">
        <v>7260090</v>
      </c>
      <c r="D34" s="5" t="s">
        <v>47</v>
      </c>
      <c r="E34" s="5" t="s">
        <v>106</v>
      </c>
      <c r="F34" s="4">
        <v>876</v>
      </c>
      <c r="G34" s="235" t="s">
        <v>176</v>
      </c>
      <c r="H34" s="8">
        <v>1</v>
      </c>
      <c r="I34" s="235">
        <v>88401000000</v>
      </c>
      <c r="J34" s="5" t="s">
        <v>118</v>
      </c>
      <c r="K34" s="33">
        <v>988200</v>
      </c>
      <c r="L34" s="235" t="s">
        <v>145</v>
      </c>
      <c r="M34" s="235" t="s">
        <v>152</v>
      </c>
      <c r="N34" s="235" t="s">
        <v>115</v>
      </c>
      <c r="O34" s="235" t="s">
        <v>26</v>
      </c>
      <c r="P34" s="97" t="s">
        <v>310</v>
      </c>
    </row>
    <row r="35" spans="1:16" ht="76.5" customHeight="1">
      <c r="A35" s="12">
        <f t="shared" si="0"/>
        <v>12</v>
      </c>
      <c r="B35" s="235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235" t="s">
        <v>176</v>
      </c>
      <c r="H35" s="8">
        <v>1</v>
      </c>
      <c r="I35" s="235">
        <v>88401000000</v>
      </c>
      <c r="J35" s="5" t="s">
        <v>118</v>
      </c>
      <c r="K35" s="33">
        <v>2000000</v>
      </c>
      <c r="L35" s="235" t="s">
        <v>145</v>
      </c>
      <c r="M35" s="235" t="s">
        <v>152</v>
      </c>
      <c r="N35" s="235" t="s">
        <v>105</v>
      </c>
      <c r="O35" s="235" t="s">
        <v>26</v>
      </c>
      <c r="P35" s="218" t="s">
        <v>311</v>
      </c>
    </row>
    <row r="36" spans="1:16" ht="54" customHeight="1">
      <c r="A36" s="12">
        <f t="shared" si="0"/>
        <v>13</v>
      </c>
      <c r="B36" s="235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235" t="s">
        <v>176</v>
      </c>
      <c r="H36" s="8">
        <v>1</v>
      </c>
      <c r="I36" s="235">
        <v>88401000000</v>
      </c>
      <c r="J36" s="5" t="s">
        <v>118</v>
      </c>
      <c r="K36" s="33">
        <v>780000</v>
      </c>
      <c r="L36" s="235" t="s">
        <v>184</v>
      </c>
      <c r="M36" s="235" t="s">
        <v>314</v>
      </c>
      <c r="N36" s="235" t="s">
        <v>115</v>
      </c>
      <c r="O36" s="235" t="s">
        <v>26</v>
      </c>
      <c r="P36" s="218"/>
    </row>
    <row r="37" spans="1:16" ht="96.75" customHeight="1">
      <c r="A37" s="12">
        <f t="shared" si="0"/>
        <v>14</v>
      </c>
      <c r="B37" s="235" t="s">
        <v>41</v>
      </c>
      <c r="C37" s="235" t="s">
        <v>42</v>
      </c>
      <c r="D37" s="5" t="s">
        <v>43</v>
      </c>
      <c r="E37" s="5" t="s">
        <v>213</v>
      </c>
      <c r="F37" s="4">
        <v>876</v>
      </c>
      <c r="G37" s="235" t="s">
        <v>176</v>
      </c>
      <c r="H37" s="8">
        <v>1</v>
      </c>
      <c r="I37" s="235">
        <v>88401000000</v>
      </c>
      <c r="J37" s="5" t="s">
        <v>25</v>
      </c>
      <c r="K37" s="33">
        <v>80000000</v>
      </c>
      <c r="L37" s="235" t="s">
        <v>145</v>
      </c>
      <c r="M37" s="235" t="s">
        <v>216</v>
      </c>
      <c r="N37" s="235" t="s">
        <v>44</v>
      </c>
      <c r="O37" s="235" t="s">
        <v>26</v>
      </c>
      <c r="P37" s="21"/>
    </row>
    <row r="38" spans="1:16" ht="60" customHeight="1">
      <c r="A38" s="12">
        <f t="shared" si="0"/>
        <v>15</v>
      </c>
      <c r="B38" s="236" t="s">
        <v>119</v>
      </c>
      <c r="C38" s="236">
        <v>3612334</v>
      </c>
      <c r="D38" s="5" t="s">
        <v>375</v>
      </c>
      <c r="E38" s="5" t="s">
        <v>106</v>
      </c>
      <c r="F38" s="3">
        <v>796</v>
      </c>
      <c r="G38" s="235" t="s">
        <v>51</v>
      </c>
      <c r="H38" s="235">
        <f>700+632</f>
        <v>1332</v>
      </c>
      <c r="I38" s="235">
        <v>88401000000</v>
      </c>
      <c r="J38" s="5" t="s">
        <v>118</v>
      </c>
      <c r="K38" s="33">
        <v>5460000</v>
      </c>
      <c r="L38" s="236" t="s">
        <v>184</v>
      </c>
      <c r="M38" s="236" t="s">
        <v>369</v>
      </c>
      <c r="N38" s="236" t="s">
        <v>39</v>
      </c>
      <c r="O38" s="236" t="s">
        <v>26</v>
      </c>
      <c r="P38" s="21"/>
    </row>
    <row r="39" spans="1:16" ht="96.75" customHeight="1">
      <c r="A39" s="12">
        <f t="shared" si="0"/>
        <v>16</v>
      </c>
      <c r="B39" s="235" t="s">
        <v>41</v>
      </c>
      <c r="C39" s="235" t="s">
        <v>42</v>
      </c>
      <c r="D39" s="5" t="s">
        <v>43</v>
      </c>
      <c r="E39" s="5" t="s">
        <v>218</v>
      </c>
      <c r="F39" s="4">
        <v>876</v>
      </c>
      <c r="G39" s="235" t="s">
        <v>176</v>
      </c>
      <c r="H39" s="8">
        <v>1</v>
      </c>
      <c r="I39" s="235">
        <v>88401000000</v>
      </c>
      <c r="J39" s="5" t="s">
        <v>25</v>
      </c>
      <c r="K39" s="33">
        <v>45000000</v>
      </c>
      <c r="L39" s="235" t="s">
        <v>219</v>
      </c>
      <c r="M39" s="235" t="s">
        <v>220</v>
      </c>
      <c r="N39" s="235" t="s">
        <v>44</v>
      </c>
      <c r="O39" s="235" t="s">
        <v>26</v>
      </c>
      <c r="P39" s="21"/>
    </row>
    <row r="40" spans="1:16" ht="96.75" customHeight="1">
      <c r="A40" s="12">
        <f t="shared" si="0"/>
        <v>17</v>
      </c>
      <c r="B40" s="235" t="s">
        <v>41</v>
      </c>
      <c r="C40" s="235" t="s">
        <v>42</v>
      </c>
      <c r="D40" s="5" t="s">
        <v>43</v>
      </c>
      <c r="E40" s="5" t="s">
        <v>221</v>
      </c>
      <c r="F40" s="4">
        <v>876</v>
      </c>
      <c r="G40" s="235" t="s">
        <v>176</v>
      </c>
      <c r="H40" s="8">
        <v>1</v>
      </c>
      <c r="I40" s="235">
        <v>88401000000</v>
      </c>
      <c r="J40" s="5" t="s">
        <v>25</v>
      </c>
      <c r="K40" s="33">
        <v>80000000</v>
      </c>
      <c r="L40" s="235" t="s">
        <v>155</v>
      </c>
      <c r="M40" s="235" t="s">
        <v>222</v>
      </c>
      <c r="N40" s="235" t="s">
        <v>44</v>
      </c>
      <c r="O40" s="235" t="s">
        <v>26</v>
      </c>
      <c r="P40" s="21"/>
    </row>
    <row r="41" spans="1:16" ht="96.75" customHeight="1">
      <c r="A41" s="12">
        <f t="shared" si="0"/>
        <v>18</v>
      </c>
      <c r="B41" s="235" t="s">
        <v>41</v>
      </c>
      <c r="C41" s="235" t="s">
        <v>42</v>
      </c>
      <c r="D41" s="5" t="s">
        <v>43</v>
      </c>
      <c r="E41" s="5" t="s">
        <v>329</v>
      </c>
      <c r="F41" s="4">
        <v>876</v>
      </c>
      <c r="G41" s="235" t="s">
        <v>176</v>
      </c>
      <c r="H41" s="8">
        <v>1</v>
      </c>
      <c r="I41" s="235">
        <v>88401000000</v>
      </c>
      <c r="J41" s="5" t="s">
        <v>25</v>
      </c>
      <c r="K41" s="33">
        <v>84000000</v>
      </c>
      <c r="L41" s="235" t="s">
        <v>153</v>
      </c>
      <c r="M41" s="236" t="s">
        <v>327</v>
      </c>
      <c r="N41" s="235" t="s">
        <v>115</v>
      </c>
      <c r="O41" s="235" t="s">
        <v>26</v>
      </c>
      <c r="P41" s="21"/>
    </row>
    <row r="42" spans="1:16" ht="68.25" customHeight="1">
      <c r="A42" s="12">
        <f t="shared" si="0"/>
        <v>19</v>
      </c>
      <c r="B42" s="236" t="s">
        <v>111</v>
      </c>
      <c r="C42" s="236">
        <v>9220000</v>
      </c>
      <c r="D42" s="5" t="s">
        <v>104</v>
      </c>
      <c r="E42" s="6" t="s">
        <v>124</v>
      </c>
      <c r="F42" s="4">
        <v>876</v>
      </c>
      <c r="G42" s="235" t="s">
        <v>176</v>
      </c>
      <c r="H42" s="8">
        <v>1</v>
      </c>
      <c r="I42" s="235">
        <v>88401000000</v>
      </c>
      <c r="J42" s="5" t="s">
        <v>118</v>
      </c>
      <c r="K42" s="33">
        <v>1800000</v>
      </c>
      <c r="L42" s="15" t="s">
        <v>245</v>
      </c>
      <c r="M42" s="235" t="s">
        <v>320</v>
      </c>
      <c r="N42" s="236" t="s">
        <v>31</v>
      </c>
      <c r="O42" s="3" t="s">
        <v>26</v>
      </c>
      <c r="P42" s="22"/>
    </row>
    <row r="43" spans="1:16" ht="36.75" customHeight="1">
      <c r="A43" s="12">
        <f t="shared" si="0"/>
        <v>20</v>
      </c>
      <c r="B43" s="236" t="s">
        <v>52</v>
      </c>
      <c r="C43" s="236" t="s">
        <v>53</v>
      </c>
      <c r="D43" s="5" t="s">
        <v>237</v>
      </c>
      <c r="E43" s="5" t="s">
        <v>114</v>
      </c>
      <c r="F43" s="27" t="s">
        <v>127</v>
      </c>
      <c r="G43" s="235" t="s">
        <v>24</v>
      </c>
      <c r="H43" s="236">
        <v>4429.1000000000004</v>
      </c>
      <c r="I43" s="236">
        <v>88401000000</v>
      </c>
      <c r="J43" s="10" t="s">
        <v>118</v>
      </c>
      <c r="K43" s="32">
        <v>1800000</v>
      </c>
      <c r="L43" s="3" t="s">
        <v>155</v>
      </c>
      <c r="M43" s="235" t="s">
        <v>157</v>
      </c>
      <c r="N43" s="235" t="s">
        <v>39</v>
      </c>
      <c r="O43" s="3" t="s">
        <v>40</v>
      </c>
      <c r="P43" s="23"/>
    </row>
    <row r="44" spans="1:16" s="30" customFormat="1" ht="114" customHeight="1">
      <c r="A44" s="12">
        <f t="shared" si="0"/>
        <v>21</v>
      </c>
      <c r="B44" s="236" t="s">
        <v>111</v>
      </c>
      <c r="C44" s="236">
        <v>9220000</v>
      </c>
      <c r="D44" s="5" t="s">
        <v>103</v>
      </c>
      <c r="E44" s="5" t="s">
        <v>85</v>
      </c>
      <c r="F44" s="4">
        <v>876</v>
      </c>
      <c r="G44" s="235" t="s">
        <v>176</v>
      </c>
      <c r="H44" s="8">
        <v>1</v>
      </c>
      <c r="I44" s="235">
        <v>88401000000</v>
      </c>
      <c r="J44" s="5" t="s">
        <v>118</v>
      </c>
      <c r="K44" s="33">
        <v>2400000</v>
      </c>
      <c r="L44" s="15" t="s">
        <v>153</v>
      </c>
      <c r="M44" s="235" t="s">
        <v>321</v>
      </c>
      <c r="N44" s="235" t="s">
        <v>39</v>
      </c>
      <c r="O44" s="3" t="s">
        <v>26</v>
      </c>
      <c r="P44" s="21"/>
    </row>
    <row r="45" spans="1:16" s="30" customFormat="1" ht="37.5" customHeight="1">
      <c r="A45" s="12">
        <f t="shared" si="0"/>
        <v>22</v>
      </c>
      <c r="B45" s="236" t="s">
        <v>32</v>
      </c>
      <c r="C45" s="236" t="s">
        <v>33</v>
      </c>
      <c r="D45" s="5" t="s">
        <v>125</v>
      </c>
      <c r="E45" s="5" t="s">
        <v>126</v>
      </c>
      <c r="F45" s="4">
        <v>876</v>
      </c>
      <c r="G45" s="235" t="s">
        <v>176</v>
      </c>
      <c r="H45" s="235">
        <v>1</v>
      </c>
      <c r="I45" s="235">
        <v>88401000000</v>
      </c>
      <c r="J45" s="5" t="s">
        <v>118</v>
      </c>
      <c r="K45" s="32">
        <v>1200000</v>
      </c>
      <c r="L45" s="3" t="s">
        <v>155</v>
      </c>
      <c r="M45" s="3" t="s">
        <v>188</v>
      </c>
      <c r="N45" s="235" t="s">
        <v>115</v>
      </c>
      <c r="O45" s="3" t="s">
        <v>26</v>
      </c>
      <c r="P45" s="21"/>
    </row>
    <row r="46" spans="1:16" s="30" customFormat="1" ht="39.75" customHeight="1">
      <c r="A46" s="12">
        <f t="shared" si="0"/>
        <v>23</v>
      </c>
      <c r="B46" s="236" t="s">
        <v>54</v>
      </c>
      <c r="C46" s="236" t="s">
        <v>55</v>
      </c>
      <c r="D46" s="5" t="s">
        <v>56</v>
      </c>
      <c r="E46" s="5" t="s">
        <v>167</v>
      </c>
      <c r="F46" s="3">
        <v>796</v>
      </c>
      <c r="G46" s="235" t="s">
        <v>51</v>
      </c>
      <c r="H46" s="235">
        <v>6870</v>
      </c>
      <c r="I46" s="235">
        <v>88401000000</v>
      </c>
      <c r="J46" s="5" t="s">
        <v>118</v>
      </c>
      <c r="K46" s="32">
        <v>1100000</v>
      </c>
      <c r="L46" s="3" t="s">
        <v>153</v>
      </c>
      <c r="M46" s="8" t="s">
        <v>165</v>
      </c>
      <c r="N46" s="235" t="s">
        <v>39</v>
      </c>
      <c r="O46" s="3" t="s">
        <v>40</v>
      </c>
      <c r="P46" s="21"/>
    </row>
    <row r="47" spans="1:16" s="30" customFormat="1" ht="42.75" customHeight="1">
      <c r="A47" s="12">
        <f t="shared" si="0"/>
        <v>24</v>
      </c>
      <c r="B47" s="236" t="s">
        <v>54</v>
      </c>
      <c r="C47" s="236">
        <v>3699010</v>
      </c>
      <c r="D47" s="5" t="s">
        <v>57</v>
      </c>
      <c r="E47" s="5" t="s">
        <v>108</v>
      </c>
      <c r="F47" s="3">
        <v>839</v>
      </c>
      <c r="G47" s="235" t="s">
        <v>166</v>
      </c>
      <c r="H47" s="235">
        <v>1</v>
      </c>
      <c r="I47" s="235">
        <v>88401000000</v>
      </c>
      <c r="J47" s="5" t="s">
        <v>25</v>
      </c>
      <c r="K47" s="32">
        <v>1000000</v>
      </c>
      <c r="L47" s="3" t="s">
        <v>153</v>
      </c>
      <c r="M47" s="8" t="s">
        <v>165</v>
      </c>
      <c r="N47" s="235" t="s">
        <v>39</v>
      </c>
      <c r="O47" s="9" t="s">
        <v>40</v>
      </c>
      <c r="P47" s="21"/>
    </row>
    <row r="48" spans="1:16" ht="42" customHeight="1">
      <c r="A48" s="12">
        <f t="shared" si="0"/>
        <v>25</v>
      </c>
      <c r="B48" s="236" t="s">
        <v>48</v>
      </c>
      <c r="C48" s="236" t="s">
        <v>49</v>
      </c>
      <c r="D48" s="5" t="s">
        <v>50</v>
      </c>
      <c r="E48" s="5" t="s">
        <v>99</v>
      </c>
      <c r="F48" s="3">
        <v>796</v>
      </c>
      <c r="G48" s="235" t="s">
        <v>51</v>
      </c>
      <c r="H48" s="3">
        <v>3</v>
      </c>
      <c r="I48" s="235">
        <v>88401000000</v>
      </c>
      <c r="J48" s="5" t="s">
        <v>25</v>
      </c>
      <c r="K48" s="33">
        <v>1540000</v>
      </c>
      <c r="L48" s="3" t="s">
        <v>181</v>
      </c>
      <c r="M48" s="235" t="s">
        <v>183</v>
      </c>
      <c r="N48" s="236" t="s">
        <v>39</v>
      </c>
      <c r="O48" s="235" t="s">
        <v>26</v>
      </c>
      <c r="P48" s="21"/>
    </row>
    <row r="49" spans="1:16" ht="36.75" customHeight="1">
      <c r="A49" s="12">
        <f t="shared" si="0"/>
        <v>26</v>
      </c>
      <c r="B49" s="236" t="s">
        <v>113</v>
      </c>
      <c r="C49" s="236">
        <v>2320212</v>
      </c>
      <c r="D49" s="7" t="s">
        <v>58</v>
      </c>
      <c r="E49" s="5" t="s">
        <v>109</v>
      </c>
      <c r="F49" s="235">
        <v>112</v>
      </c>
      <c r="G49" s="235" t="s">
        <v>59</v>
      </c>
      <c r="H49" s="28">
        <v>60000</v>
      </c>
      <c r="I49" s="235">
        <v>88401000000</v>
      </c>
      <c r="J49" s="5" t="s">
        <v>118</v>
      </c>
      <c r="K49" s="32">
        <v>2200000</v>
      </c>
      <c r="L49" s="3" t="s">
        <v>181</v>
      </c>
      <c r="M49" s="235" t="s">
        <v>182</v>
      </c>
      <c r="N49" s="235" t="s">
        <v>39</v>
      </c>
      <c r="O49" s="3" t="s">
        <v>40</v>
      </c>
      <c r="P49" s="21"/>
    </row>
    <row r="50" spans="1:16" ht="161.25" customHeight="1">
      <c r="A50" s="12">
        <f t="shared" si="0"/>
        <v>27</v>
      </c>
      <c r="B50" s="236" t="s">
        <v>36</v>
      </c>
      <c r="C50" s="236" t="s">
        <v>37</v>
      </c>
      <c r="D50" s="5" t="s">
        <v>38</v>
      </c>
      <c r="E50" s="5" t="s">
        <v>98</v>
      </c>
      <c r="F50" s="235">
        <v>792</v>
      </c>
      <c r="G50" s="235" t="s">
        <v>241</v>
      </c>
      <c r="H50" s="8">
        <v>232</v>
      </c>
      <c r="I50" s="235">
        <v>88401000000</v>
      </c>
      <c r="J50" s="5" t="s">
        <v>25</v>
      </c>
      <c r="K50" s="33">
        <v>1700000</v>
      </c>
      <c r="L50" s="235" t="s">
        <v>184</v>
      </c>
      <c r="M50" s="235" t="s">
        <v>252</v>
      </c>
      <c r="N50" s="236" t="s">
        <v>39</v>
      </c>
      <c r="O50" s="235" t="s">
        <v>26</v>
      </c>
      <c r="P50" s="17"/>
    </row>
    <row r="51" spans="1:16" ht="89.25" customHeight="1">
      <c r="A51" s="12">
        <f t="shared" si="0"/>
        <v>28</v>
      </c>
      <c r="B51" s="235" t="s">
        <v>41</v>
      </c>
      <c r="C51" s="235" t="s">
        <v>42</v>
      </c>
      <c r="D51" s="5" t="s">
        <v>43</v>
      </c>
      <c r="E51" s="10" t="s">
        <v>362</v>
      </c>
      <c r="F51" s="4">
        <v>876</v>
      </c>
      <c r="G51" s="235" t="s">
        <v>176</v>
      </c>
      <c r="H51" s="8">
        <v>1</v>
      </c>
      <c r="I51" s="235">
        <v>88401000000</v>
      </c>
      <c r="J51" s="5" t="s">
        <v>25</v>
      </c>
      <c r="K51" s="33">
        <v>75000000</v>
      </c>
      <c r="L51" s="235" t="s">
        <v>215</v>
      </c>
      <c r="M51" s="236" t="s">
        <v>358</v>
      </c>
      <c r="N51" s="235" t="s">
        <v>355</v>
      </c>
      <c r="O51" s="235" t="s">
        <v>26</v>
      </c>
      <c r="P51" s="17"/>
    </row>
    <row r="52" spans="1:16" ht="38.25" customHeight="1">
      <c r="A52" s="12">
        <f t="shared" si="0"/>
        <v>29</v>
      </c>
      <c r="B52" s="236" t="s">
        <v>48</v>
      </c>
      <c r="C52" s="236" t="s">
        <v>49</v>
      </c>
      <c r="D52" s="5" t="s">
        <v>50</v>
      </c>
      <c r="E52" s="5" t="s">
        <v>99</v>
      </c>
      <c r="F52" s="3">
        <v>796</v>
      </c>
      <c r="G52" s="235" t="s">
        <v>51</v>
      </c>
      <c r="H52" s="3">
        <v>6</v>
      </c>
      <c r="I52" s="235">
        <v>88401000000</v>
      </c>
      <c r="J52" s="5" t="s">
        <v>25</v>
      </c>
      <c r="K52" s="33">
        <v>600000</v>
      </c>
      <c r="L52" s="3" t="s">
        <v>184</v>
      </c>
      <c r="M52" s="235" t="s">
        <v>185</v>
      </c>
      <c r="N52" s="236" t="s">
        <v>39</v>
      </c>
      <c r="O52" s="235" t="s">
        <v>26</v>
      </c>
      <c r="P52" s="17"/>
    </row>
    <row r="53" spans="1:16" ht="38.25" customHeight="1">
      <c r="A53" s="12">
        <f t="shared" si="0"/>
        <v>30</v>
      </c>
      <c r="B53" s="236" t="s">
        <v>32</v>
      </c>
      <c r="C53" s="236">
        <v>7411019</v>
      </c>
      <c r="D53" s="5" t="s">
        <v>35</v>
      </c>
      <c r="E53" s="5" t="s">
        <v>106</v>
      </c>
      <c r="F53" s="4">
        <v>876</v>
      </c>
      <c r="G53" s="235" t="s">
        <v>176</v>
      </c>
      <c r="H53" s="3">
        <v>1</v>
      </c>
      <c r="I53" s="235">
        <v>88401000000</v>
      </c>
      <c r="J53" s="5" t="s">
        <v>118</v>
      </c>
      <c r="K53" s="33">
        <v>4560000</v>
      </c>
      <c r="L53" s="3" t="s">
        <v>145</v>
      </c>
      <c r="M53" s="235" t="s">
        <v>313</v>
      </c>
      <c r="N53" s="236" t="s">
        <v>115</v>
      </c>
      <c r="O53" s="235" t="s">
        <v>26</v>
      </c>
      <c r="P53" s="17"/>
    </row>
    <row r="54" spans="1:16" ht="38.25" customHeight="1">
      <c r="A54" s="12">
        <f t="shared" si="0"/>
        <v>31</v>
      </c>
      <c r="B54" s="236" t="s">
        <v>179</v>
      </c>
      <c r="C54" s="236">
        <v>7260090</v>
      </c>
      <c r="D54" s="5" t="s">
        <v>254</v>
      </c>
      <c r="E54" s="5" t="s">
        <v>106</v>
      </c>
      <c r="F54" s="3">
        <v>796</v>
      </c>
      <c r="G54" s="235" t="s">
        <v>51</v>
      </c>
      <c r="H54" s="32">
        <v>13000</v>
      </c>
      <c r="I54" s="235">
        <v>88401000000</v>
      </c>
      <c r="J54" s="5" t="s">
        <v>118</v>
      </c>
      <c r="K54" s="33">
        <v>8000000</v>
      </c>
      <c r="L54" s="3" t="s">
        <v>219</v>
      </c>
      <c r="M54" s="235" t="s">
        <v>242</v>
      </c>
      <c r="N54" s="236" t="s">
        <v>39</v>
      </c>
      <c r="O54" s="235" t="s">
        <v>26</v>
      </c>
      <c r="P54" s="17"/>
    </row>
    <row r="55" spans="1:16" ht="38.25" customHeight="1">
      <c r="A55" s="224">
        <f t="shared" si="0"/>
        <v>32</v>
      </c>
      <c r="B55" s="239" t="s">
        <v>117</v>
      </c>
      <c r="C55" s="241">
        <v>4530050</v>
      </c>
      <c r="D55" s="242" t="s">
        <v>110</v>
      </c>
      <c r="E55" s="10" t="s">
        <v>106</v>
      </c>
      <c r="F55" s="12">
        <v>796</v>
      </c>
      <c r="G55" s="236" t="s">
        <v>51</v>
      </c>
      <c r="H55" s="33">
        <f>57000</f>
        <v>57000</v>
      </c>
      <c r="I55" s="236">
        <v>88401000000</v>
      </c>
      <c r="J55" s="10" t="s">
        <v>118</v>
      </c>
      <c r="K55" s="33">
        <v>32490000</v>
      </c>
      <c r="L55" s="236" t="s">
        <v>184</v>
      </c>
      <c r="M55" s="236" t="s">
        <v>314</v>
      </c>
      <c r="N55" s="236" t="s">
        <v>31</v>
      </c>
      <c r="O55" s="236" t="s">
        <v>26</v>
      </c>
      <c r="P55" s="17"/>
    </row>
    <row r="56" spans="1:16" ht="38.25" customHeight="1">
      <c r="A56" s="224">
        <f t="shared" si="0"/>
        <v>33</v>
      </c>
      <c r="B56" s="236" t="s">
        <v>69</v>
      </c>
      <c r="C56" s="236">
        <v>9111000</v>
      </c>
      <c r="D56" s="5" t="s">
        <v>70</v>
      </c>
      <c r="E56" s="5" t="s">
        <v>116</v>
      </c>
      <c r="F56" s="4">
        <v>876</v>
      </c>
      <c r="G56" s="235" t="s">
        <v>176</v>
      </c>
      <c r="H56" s="28">
        <v>945637</v>
      </c>
      <c r="I56" s="235">
        <v>88401000000</v>
      </c>
      <c r="J56" s="5" t="s">
        <v>118</v>
      </c>
      <c r="K56" s="32">
        <v>44600000</v>
      </c>
      <c r="L56" s="3" t="s">
        <v>153</v>
      </c>
      <c r="M56" s="235" t="s">
        <v>328</v>
      </c>
      <c r="N56" s="236" t="s">
        <v>44</v>
      </c>
      <c r="O56" s="235" t="s">
        <v>26</v>
      </c>
      <c r="P56" s="17"/>
    </row>
    <row r="57" spans="1:16" ht="46.5" customHeight="1">
      <c r="A57" s="224">
        <f t="shared" si="0"/>
        <v>34</v>
      </c>
      <c r="B57" s="236" t="s">
        <v>86</v>
      </c>
      <c r="C57" s="236">
        <v>5010000</v>
      </c>
      <c r="D57" s="5" t="s">
        <v>233</v>
      </c>
      <c r="E57" s="10" t="s">
        <v>316</v>
      </c>
      <c r="F57" s="12">
        <v>796</v>
      </c>
      <c r="G57" s="236" t="s">
        <v>68</v>
      </c>
      <c r="H57" s="12">
        <v>1</v>
      </c>
      <c r="I57" s="236">
        <v>88401000000</v>
      </c>
      <c r="J57" s="10" t="s">
        <v>25</v>
      </c>
      <c r="K57" s="33">
        <v>1300000</v>
      </c>
      <c r="L57" s="12" t="s">
        <v>245</v>
      </c>
      <c r="M57" s="235" t="s">
        <v>195</v>
      </c>
      <c r="N57" s="236" t="s">
        <v>31</v>
      </c>
      <c r="O57" s="9" t="s">
        <v>40</v>
      </c>
      <c r="P57" s="17"/>
    </row>
    <row r="58" spans="1:16" ht="105" customHeight="1">
      <c r="A58" s="224">
        <f t="shared" si="0"/>
        <v>35</v>
      </c>
      <c r="B58" s="235" t="s">
        <v>41</v>
      </c>
      <c r="C58" s="235" t="s">
        <v>42</v>
      </c>
      <c r="D58" s="5" t="s">
        <v>43</v>
      </c>
      <c r="E58" s="5" t="s">
        <v>315</v>
      </c>
      <c r="F58" s="4">
        <v>876</v>
      </c>
      <c r="G58" s="235" t="s">
        <v>176</v>
      </c>
      <c r="H58" s="8">
        <v>1</v>
      </c>
      <c r="I58" s="235">
        <v>88401000000</v>
      </c>
      <c r="J58" s="5" t="s">
        <v>25</v>
      </c>
      <c r="K58" s="33">
        <v>112000000</v>
      </c>
      <c r="L58" s="235" t="s">
        <v>245</v>
      </c>
      <c r="M58" s="236" t="s">
        <v>327</v>
      </c>
      <c r="N58" s="235" t="s">
        <v>44</v>
      </c>
      <c r="O58" s="235" t="s">
        <v>26</v>
      </c>
      <c r="P58" s="17"/>
    </row>
    <row r="59" spans="1:16" ht="48.75" customHeight="1">
      <c r="A59" s="224">
        <f t="shared" si="0"/>
        <v>36</v>
      </c>
      <c r="B59" s="235" t="s">
        <v>112</v>
      </c>
      <c r="C59" s="235">
        <v>5190090</v>
      </c>
      <c r="D59" s="5" t="s">
        <v>160</v>
      </c>
      <c r="E59" s="6" t="s">
        <v>325</v>
      </c>
      <c r="F59" s="4">
        <v>876</v>
      </c>
      <c r="G59" s="235" t="s">
        <v>176</v>
      </c>
      <c r="H59" s="8">
        <v>1</v>
      </c>
      <c r="I59" s="235">
        <v>88401000000</v>
      </c>
      <c r="J59" s="5" t="s">
        <v>25</v>
      </c>
      <c r="K59" s="33">
        <v>1600000</v>
      </c>
      <c r="L59" s="3" t="s">
        <v>162</v>
      </c>
      <c r="M59" s="235" t="s">
        <v>326</v>
      </c>
      <c r="N59" s="235" t="s">
        <v>31</v>
      </c>
      <c r="O59" s="3" t="s">
        <v>40</v>
      </c>
      <c r="P59" s="17"/>
    </row>
    <row r="60" spans="1:16" ht="54.75" customHeight="1">
      <c r="A60" s="224">
        <f t="shared" si="0"/>
        <v>37</v>
      </c>
      <c r="B60" s="236" t="s">
        <v>30</v>
      </c>
      <c r="C60" s="236">
        <v>4540020</v>
      </c>
      <c r="D60" s="5" t="s">
        <v>318</v>
      </c>
      <c r="E60" s="5" t="s">
        <v>319</v>
      </c>
      <c r="F60" s="3" t="s">
        <v>23</v>
      </c>
      <c r="G60" s="235" t="s">
        <v>132</v>
      </c>
      <c r="H60" s="12">
        <v>600</v>
      </c>
      <c r="I60" s="235">
        <v>88401000000</v>
      </c>
      <c r="J60" s="5" t="s">
        <v>25</v>
      </c>
      <c r="K60" s="33">
        <v>2000000</v>
      </c>
      <c r="L60" s="3" t="s">
        <v>184</v>
      </c>
      <c r="M60" s="235" t="s">
        <v>353</v>
      </c>
      <c r="N60" s="235" t="s">
        <v>39</v>
      </c>
      <c r="O60" s="235" t="s">
        <v>26</v>
      </c>
      <c r="P60" s="17"/>
    </row>
    <row r="61" spans="1:16" s="30" customFormat="1" ht="36.75" customHeight="1">
      <c r="A61" s="224">
        <f t="shared" si="0"/>
        <v>38</v>
      </c>
      <c r="B61" s="236" t="s">
        <v>65</v>
      </c>
      <c r="C61" s="236">
        <v>2221000</v>
      </c>
      <c r="D61" s="5" t="s">
        <v>66</v>
      </c>
      <c r="E61" s="7" t="s">
        <v>67</v>
      </c>
      <c r="F61" s="3">
        <v>796</v>
      </c>
      <c r="G61" s="235" t="s">
        <v>68</v>
      </c>
      <c r="H61" s="28">
        <v>3600000</v>
      </c>
      <c r="I61" s="235">
        <v>88401000000</v>
      </c>
      <c r="J61" s="5" t="s">
        <v>118</v>
      </c>
      <c r="K61" s="32">
        <v>4680000</v>
      </c>
      <c r="L61" s="3" t="s">
        <v>345</v>
      </c>
      <c r="M61" s="235" t="s">
        <v>230</v>
      </c>
      <c r="N61" s="236" t="s">
        <v>128</v>
      </c>
      <c r="O61" s="3" t="s">
        <v>40</v>
      </c>
      <c r="P61" s="24"/>
    </row>
    <row r="62" spans="1:16" ht="42.75" customHeight="1">
      <c r="A62" s="224">
        <f t="shared" si="0"/>
        <v>39</v>
      </c>
      <c r="B62" s="236" t="s">
        <v>93</v>
      </c>
      <c r="C62" s="236" t="s">
        <v>92</v>
      </c>
      <c r="D62" s="25" t="s">
        <v>87</v>
      </c>
      <c r="E62" s="5" t="s">
        <v>88</v>
      </c>
      <c r="F62" s="3">
        <v>796</v>
      </c>
      <c r="G62" s="235" t="s">
        <v>51</v>
      </c>
      <c r="H62" s="3">
        <v>2</v>
      </c>
      <c r="I62" s="235">
        <v>88415000000</v>
      </c>
      <c r="J62" s="5" t="s">
        <v>121</v>
      </c>
      <c r="K62" s="32">
        <v>900000</v>
      </c>
      <c r="L62" s="3" t="s">
        <v>195</v>
      </c>
      <c r="M62" s="235" t="s">
        <v>225</v>
      </c>
      <c r="N62" s="236" t="s">
        <v>31</v>
      </c>
      <c r="O62" s="3" t="s">
        <v>26</v>
      </c>
      <c r="P62" s="17"/>
    </row>
    <row r="63" spans="1:16" ht="42.75" customHeight="1">
      <c r="A63" s="224">
        <f t="shared" si="0"/>
        <v>40</v>
      </c>
      <c r="B63" s="236" t="s">
        <v>94</v>
      </c>
      <c r="C63" s="236" t="s">
        <v>71</v>
      </c>
      <c r="D63" s="25" t="s">
        <v>87</v>
      </c>
      <c r="E63" s="5" t="s">
        <v>89</v>
      </c>
      <c r="F63" s="3">
        <v>796</v>
      </c>
      <c r="G63" s="235" t="s">
        <v>51</v>
      </c>
      <c r="H63" s="3">
        <v>2</v>
      </c>
      <c r="I63" s="235">
        <v>88248000000</v>
      </c>
      <c r="J63" s="5" t="s">
        <v>90</v>
      </c>
      <c r="K63" s="32">
        <v>900000</v>
      </c>
      <c r="L63" s="3" t="s">
        <v>195</v>
      </c>
      <c r="M63" s="235" t="s">
        <v>225</v>
      </c>
      <c r="N63" s="236" t="s">
        <v>31</v>
      </c>
      <c r="O63" s="3" t="s">
        <v>26</v>
      </c>
      <c r="P63" s="17"/>
    </row>
    <row r="64" spans="1:16" ht="42.75" customHeight="1">
      <c r="A64" s="224">
        <f t="shared" si="0"/>
        <v>41</v>
      </c>
      <c r="B64" s="235" t="s">
        <v>112</v>
      </c>
      <c r="C64" s="235">
        <v>5190090</v>
      </c>
      <c r="D64" s="5" t="s">
        <v>322</v>
      </c>
      <c r="E64" s="6" t="s">
        <v>323</v>
      </c>
      <c r="F64" s="4">
        <v>876</v>
      </c>
      <c r="G64" s="235" t="s">
        <v>176</v>
      </c>
      <c r="H64" s="8">
        <v>1</v>
      </c>
      <c r="I64" s="235">
        <v>88401000000</v>
      </c>
      <c r="J64" s="5" t="s">
        <v>25</v>
      </c>
      <c r="K64" s="33">
        <v>1000000</v>
      </c>
      <c r="L64" s="3" t="s">
        <v>215</v>
      </c>
      <c r="M64" s="236" t="s">
        <v>364</v>
      </c>
      <c r="N64" s="235" t="s">
        <v>31</v>
      </c>
      <c r="O64" s="3" t="s">
        <v>40</v>
      </c>
      <c r="P64" s="17"/>
    </row>
    <row r="65" spans="1:16" ht="42.75" customHeight="1">
      <c r="A65" s="224">
        <f t="shared" si="0"/>
        <v>42</v>
      </c>
      <c r="B65" s="235" t="s">
        <v>317</v>
      </c>
      <c r="C65" s="235">
        <v>6420090</v>
      </c>
      <c r="D65" s="5" t="s">
        <v>351</v>
      </c>
      <c r="E65" s="5" t="s">
        <v>106</v>
      </c>
      <c r="F65" s="4">
        <v>876</v>
      </c>
      <c r="G65" s="235" t="s">
        <v>176</v>
      </c>
      <c r="H65" s="8">
        <v>1</v>
      </c>
      <c r="I65" s="235">
        <v>88401000000</v>
      </c>
      <c r="J65" s="5" t="s">
        <v>25</v>
      </c>
      <c r="K65" s="33">
        <v>3092000</v>
      </c>
      <c r="L65" s="12" t="s">
        <v>191</v>
      </c>
      <c r="M65" s="235" t="s">
        <v>350</v>
      </c>
      <c r="N65" s="235" t="s">
        <v>31</v>
      </c>
      <c r="O65" s="3" t="s">
        <v>26</v>
      </c>
      <c r="P65" s="17"/>
    </row>
    <row r="66" spans="1:16" ht="42.75" customHeight="1">
      <c r="A66" s="224">
        <f t="shared" si="0"/>
        <v>43</v>
      </c>
      <c r="B66" s="235" t="s">
        <v>131</v>
      </c>
      <c r="C66" s="235">
        <v>7000000</v>
      </c>
      <c r="D66" s="5" t="s">
        <v>354</v>
      </c>
      <c r="E66" s="6" t="s">
        <v>134</v>
      </c>
      <c r="F66" s="4" t="s">
        <v>23</v>
      </c>
      <c r="G66" s="235" t="s">
        <v>132</v>
      </c>
      <c r="H66" s="236">
        <v>59.05</v>
      </c>
      <c r="I66" s="235">
        <v>88252000000</v>
      </c>
      <c r="J66" s="5" t="s">
        <v>190</v>
      </c>
      <c r="K66" s="32">
        <f>1751483+30000</f>
        <v>1781483</v>
      </c>
      <c r="L66" s="3" t="s">
        <v>184</v>
      </c>
      <c r="M66" s="235" t="s">
        <v>371</v>
      </c>
      <c r="N66" s="235" t="s">
        <v>115</v>
      </c>
      <c r="O66" s="235" t="s">
        <v>26</v>
      </c>
      <c r="P66" s="17"/>
    </row>
    <row r="67" spans="1:16" ht="44.25" customHeight="1">
      <c r="A67" s="224">
        <f t="shared" si="0"/>
        <v>44</v>
      </c>
      <c r="B67" s="235" t="s">
        <v>112</v>
      </c>
      <c r="C67" s="235">
        <v>5190090</v>
      </c>
      <c r="D67" s="5" t="s">
        <v>324</v>
      </c>
      <c r="E67" s="7" t="s">
        <v>173</v>
      </c>
      <c r="F67" s="4">
        <v>876</v>
      </c>
      <c r="G67" s="235" t="s">
        <v>176</v>
      </c>
      <c r="H67" s="8">
        <v>1</v>
      </c>
      <c r="I67" s="235">
        <v>88401000000</v>
      </c>
      <c r="J67" s="5" t="s">
        <v>25</v>
      </c>
      <c r="K67" s="33">
        <v>840000</v>
      </c>
      <c r="L67" s="3" t="s">
        <v>215</v>
      </c>
      <c r="M67" s="236" t="s">
        <v>364</v>
      </c>
      <c r="N67" s="235" t="s">
        <v>31</v>
      </c>
      <c r="O67" s="3" t="s">
        <v>40</v>
      </c>
      <c r="P67" s="17"/>
    </row>
    <row r="68" spans="1:16" ht="39.75" customHeight="1">
      <c r="A68" s="224">
        <f t="shared" si="0"/>
        <v>45</v>
      </c>
      <c r="B68" s="236" t="s">
        <v>61</v>
      </c>
      <c r="C68" s="236" t="s">
        <v>62</v>
      </c>
      <c r="D68" s="5" t="s">
        <v>63</v>
      </c>
      <c r="E68" s="5" t="s">
        <v>64</v>
      </c>
      <c r="F68" s="3">
        <v>796</v>
      </c>
      <c r="G68" s="235" t="s">
        <v>51</v>
      </c>
      <c r="H68" s="28">
        <v>4009200</v>
      </c>
      <c r="I68" s="235">
        <v>88401000000</v>
      </c>
      <c r="J68" s="5" t="s">
        <v>118</v>
      </c>
      <c r="K68" s="32">
        <v>17000000</v>
      </c>
      <c r="L68" s="3" t="s">
        <v>181</v>
      </c>
      <c r="M68" s="235" t="s">
        <v>229</v>
      </c>
      <c r="N68" s="236" t="s">
        <v>44</v>
      </c>
      <c r="O68" s="235" t="s">
        <v>26</v>
      </c>
      <c r="P68" s="17"/>
    </row>
    <row r="69" spans="1:16" ht="45.75" customHeight="1">
      <c r="A69" s="224">
        <f t="shared" si="0"/>
        <v>46</v>
      </c>
      <c r="B69" s="236" t="s">
        <v>69</v>
      </c>
      <c r="C69" s="236">
        <v>9111000</v>
      </c>
      <c r="D69" s="5" t="s">
        <v>70</v>
      </c>
      <c r="E69" s="5" t="s">
        <v>116</v>
      </c>
      <c r="F69" s="4">
        <v>876</v>
      </c>
      <c r="G69" s="235" t="s">
        <v>176</v>
      </c>
      <c r="H69" s="28">
        <v>1</v>
      </c>
      <c r="I69" s="235">
        <v>88401000000</v>
      </c>
      <c r="J69" s="5" t="s">
        <v>118</v>
      </c>
      <c r="K69" s="32">
        <v>23000000</v>
      </c>
      <c r="L69" s="3" t="s">
        <v>184</v>
      </c>
      <c r="M69" s="236" t="s">
        <v>374</v>
      </c>
      <c r="N69" s="236" t="s">
        <v>44</v>
      </c>
      <c r="O69" s="235" t="s">
        <v>26</v>
      </c>
      <c r="P69" s="17"/>
    </row>
    <row r="70" spans="1:16" ht="42.75" customHeight="1">
      <c r="A70" s="224">
        <f t="shared" si="0"/>
        <v>47</v>
      </c>
      <c r="B70" s="235" t="s">
        <v>30</v>
      </c>
      <c r="C70" s="235">
        <v>4540020</v>
      </c>
      <c r="D70" s="5" t="s">
        <v>209</v>
      </c>
      <c r="E70" s="6" t="s">
        <v>133</v>
      </c>
      <c r="F70" s="4" t="s">
        <v>23</v>
      </c>
      <c r="G70" s="235" t="s">
        <v>132</v>
      </c>
      <c r="H70" s="236">
        <v>60</v>
      </c>
      <c r="I70" s="235">
        <v>88252000000</v>
      </c>
      <c r="J70" s="5" t="s">
        <v>190</v>
      </c>
      <c r="K70" s="32">
        <v>800000</v>
      </c>
      <c r="L70" s="235" t="s">
        <v>248</v>
      </c>
      <c r="M70" s="235" t="s">
        <v>330</v>
      </c>
      <c r="N70" s="235" t="s">
        <v>39</v>
      </c>
      <c r="O70" s="235" t="s">
        <v>26</v>
      </c>
      <c r="P70" s="17"/>
    </row>
    <row r="71" spans="1:16" ht="33" customHeight="1">
      <c r="A71" s="224">
        <f t="shared" si="0"/>
        <v>48</v>
      </c>
      <c r="B71" s="235" t="s">
        <v>174</v>
      </c>
      <c r="C71" s="235">
        <v>6420030</v>
      </c>
      <c r="D71" s="5" t="s">
        <v>175</v>
      </c>
      <c r="E71" s="5" t="s">
        <v>106</v>
      </c>
      <c r="F71" s="4">
        <v>876</v>
      </c>
      <c r="G71" s="235" t="s">
        <v>176</v>
      </c>
      <c r="H71" s="8">
        <v>1</v>
      </c>
      <c r="I71" s="235">
        <v>88401000000</v>
      </c>
      <c r="J71" s="5" t="s">
        <v>25</v>
      </c>
      <c r="K71" s="33">
        <v>650000</v>
      </c>
      <c r="L71" s="3" t="s">
        <v>184</v>
      </c>
      <c r="M71" s="235" t="s">
        <v>185</v>
      </c>
      <c r="N71" s="236" t="s">
        <v>31</v>
      </c>
      <c r="O71" s="3" t="s">
        <v>40</v>
      </c>
      <c r="P71" s="17"/>
    </row>
    <row r="72" spans="1:16" ht="52.5" customHeight="1">
      <c r="A72" s="224">
        <f t="shared" si="0"/>
        <v>49</v>
      </c>
      <c r="B72" s="235" t="s">
        <v>30</v>
      </c>
      <c r="C72" s="235">
        <v>4540020</v>
      </c>
      <c r="D72" s="5" t="s">
        <v>200</v>
      </c>
      <c r="E72" s="5" t="s">
        <v>331</v>
      </c>
      <c r="F72" s="4">
        <v>876</v>
      </c>
      <c r="G72" s="235" t="s">
        <v>176</v>
      </c>
      <c r="H72" s="8">
        <v>1</v>
      </c>
      <c r="I72" s="235">
        <v>88401820001</v>
      </c>
      <c r="J72" s="5" t="s">
        <v>91</v>
      </c>
      <c r="K72" s="33">
        <v>1750000</v>
      </c>
      <c r="L72" s="3" t="s">
        <v>162</v>
      </c>
      <c r="M72" s="235" t="s">
        <v>335</v>
      </c>
      <c r="N72" s="236" t="s">
        <v>39</v>
      </c>
      <c r="O72" s="3" t="s">
        <v>26</v>
      </c>
      <c r="P72" s="17"/>
    </row>
    <row r="73" spans="1:16" ht="36" customHeight="1">
      <c r="A73" s="224">
        <f t="shared" si="0"/>
        <v>50</v>
      </c>
      <c r="B73" s="235" t="s">
        <v>32</v>
      </c>
      <c r="C73" s="235">
        <v>7411019</v>
      </c>
      <c r="D73" s="5" t="s">
        <v>334</v>
      </c>
      <c r="E73" s="5" t="s">
        <v>106</v>
      </c>
      <c r="F73" s="235">
        <v>876</v>
      </c>
      <c r="G73" s="235" t="s">
        <v>176</v>
      </c>
      <c r="H73" s="235">
        <v>1</v>
      </c>
      <c r="I73" s="235">
        <v>88401000000</v>
      </c>
      <c r="J73" s="5" t="s">
        <v>118</v>
      </c>
      <c r="K73" s="33">
        <v>7955000</v>
      </c>
      <c r="L73" s="235" t="s">
        <v>245</v>
      </c>
      <c r="M73" s="15" t="s">
        <v>333</v>
      </c>
      <c r="N73" s="237" t="s">
        <v>115</v>
      </c>
      <c r="O73" s="235" t="s">
        <v>26</v>
      </c>
      <c r="P73" s="17"/>
    </row>
    <row r="74" spans="1:16" s="30" customFormat="1" ht="39" customHeight="1">
      <c r="A74" s="224">
        <f t="shared" si="0"/>
        <v>51</v>
      </c>
      <c r="B74" s="235" t="s">
        <v>32</v>
      </c>
      <c r="C74" s="235">
        <v>7411019</v>
      </c>
      <c r="D74" s="5" t="s">
        <v>332</v>
      </c>
      <c r="E74" s="5" t="s">
        <v>106</v>
      </c>
      <c r="F74" s="235">
        <v>876</v>
      </c>
      <c r="G74" s="235" t="s">
        <v>176</v>
      </c>
      <c r="H74" s="235">
        <v>1</v>
      </c>
      <c r="I74" s="235">
        <v>88401000000</v>
      </c>
      <c r="J74" s="5" t="s">
        <v>118</v>
      </c>
      <c r="K74" s="33">
        <v>5682000</v>
      </c>
      <c r="L74" s="235" t="s">
        <v>248</v>
      </c>
      <c r="M74" s="15" t="s">
        <v>359</v>
      </c>
      <c r="N74" s="237" t="s">
        <v>115</v>
      </c>
      <c r="O74" s="235" t="s">
        <v>26</v>
      </c>
      <c r="P74" s="24"/>
    </row>
    <row r="75" spans="1:16" ht="67.5" customHeight="1">
      <c r="A75" s="224">
        <f t="shared" si="0"/>
        <v>52</v>
      </c>
      <c r="B75" s="235" t="s">
        <v>41</v>
      </c>
      <c r="C75" s="235" t="s">
        <v>42</v>
      </c>
      <c r="D75" s="5" t="s">
        <v>43</v>
      </c>
      <c r="E75" s="10" t="s">
        <v>344</v>
      </c>
      <c r="F75" s="226">
        <v>876</v>
      </c>
      <c r="G75" s="236" t="s">
        <v>176</v>
      </c>
      <c r="H75" s="227">
        <v>1</v>
      </c>
      <c r="I75" s="236">
        <v>88401000000</v>
      </c>
      <c r="J75" s="10" t="s">
        <v>25</v>
      </c>
      <c r="K75" s="33">
        <v>14000000</v>
      </c>
      <c r="L75" s="236" t="s">
        <v>195</v>
      </c>
      <c r="M75" s="236" t="s">
        <v>342</v>
      </c>
      <c r="N75" s="235" t="s">
        <v>115</v>
      </c>
      <c r="O75" s="235" t="s">
        <v>26</v>
      </c>
      <c r="P75" s="17"/>
    </row>
    <row r="76" spans="1:16" ht="64.5" customHeight="1">
      <c r="A76" s="224">
        <f t="shared" si="0"/>
        <v>53</v>
      </c>
      <c r="B76" s="236" t="s">
        <v>337</v>
      </c>
      <c r="C76" s="236">
        <v>8000000</v>
      </c>
      <c r="D76" s="5" t="s">
        <v>339</v>
      </c>
      <c r="E76" s="5" t="s">
        <v>106</v>
      </c>
      <c r="F76" s="4"/>
      <c r="G76" s="235" t="s">
        <v>338</v>
      </c>
      <c r="H76" s="235">
        <v>25</v>
      </c>
      <c r="I76" s="235">
        <v>3251807001</v>
      </c>
      <c r="J76" s="25" t="s">
        <v>340</v>
      </c>
      <c r="K76" s="41">
        <v>1081594.8600000001</v>
      </c>
      <c r="L76" s="235" t="s">
        <v>195</v>
      </c>
      <c r="M76" s="235" t="s">
        <v>181</v>
      </c>
      <c r="N76" s="235" t="s">
        <v>115</v>
      </c>
      <c r="O76" s="235" t="s">
        <v>26</v>
      </c>
      <c r="P76" s="17"/>
    </row>
    <row r="77" spans="1:16" ht="85.5" customHeight="1">
      <c r="A77" s="224">
        <f t="shared" si="0"/>
        <v>54</v>
      </c>
      <c r="B77" s="228" t="s">
        <v>336</v>
      </c>
      <c r="C77" s="237">
        <v>7230000</v>
      </c>
      <c r="D77" s="25" t="s">
        <v>343</v>
      </c>
      <c r="E77" s="49" t="s">
        <v>106</v>
      </c>
      <c r="F77" s="4">
        <v>876</v>
      </c>
      <c r="G77" s="235" t="s">
        <v>176</v>
      </c>
      <c r="H77" s="8">
        <v>1</v>
      </c>
      <c r="I77" s="237">
        <v>88401000000</v>
      </c>
      <c r="J77" s="229" t="s">
        <v>25</v>
      </c>
      <c r="K77" s="50">
        <v>2700000</v>
      </c>
      <c r="L77" s="237" t="s">
        <v>191</v>
      </c>
      <c r="M77" s="237" t="s">
        <v>341</v>
      </c>
      <c r="N77" s="237" t="s">
        <v>39</v>
      </c>
      <c r="O77" s="237" t="s">
        <v>40</v>
      </c>
      <c r="P77" s="17"/>
    </row>
    <row r="78" spans="1:16" ht="72" customHeight="1">
      <c r="A78" s="224">
        <f t="shared" si="0"/>
        <v>55</v>
      </c>
      <c r="B78" s="235" t="s">
        <v>41</v>
      </c>
      <c r="C78" s="235" t="s">
        <v>42</v>
      </c>
      <c r="D78" s="5" t="s">
        <v>43</v>
      </c>
      <c r="E78" s="10" t="s">
        <v>349</v>
      </c>
      <c r="F78" s="226">
        <v>876</v>
      </c>
      <c r="G78" s="236" t="s">
        <v>176</v>
      </c>
      <c r="H78" s="227">
        <v>1</v>
      </c>
      <c r="I78" s="236">
        <v>88401000000</v>
      </c>
      <c r="J78" s="10" t="s">
        <v>25</v>
      </c>
      <c r="K78" s="33">
        <v>122666666.7</v>
      </c>
      <c r="L78" s="236" t="s">
        <v>181</v>
      </c>
      <c r="M78" s="236" t="s">
        <v>352</v>
      </c>
      <c r="N78" s="235" t="s">
        <v>115</v>
      </c>
      <c r="O78" s="235" t="s">
        <v>26</v>
      </c>
      <c r="P78" s="17"/>
    </row>
    <row r="79" spans="1:16" ht="86.25" customHeight="1">
      <c r="A79" s="12">
        <v>56</v>
      </c>
      <c r="B79" s="235" t="s">
        <v>41</v>
      </c>
      <c r="C79" s="235" t="s">
        <v>42</v>
      </c>
      <c r="D79" s="5" t="s">
        <v>43</v>
      </c>
      <c r="E79" s="10" t="s">
        <v>356</v>
      </c>
      <c r="F79" s="4">
        <v>876</v>
      </c>
      <c r="G79" s="235" t="s">
        <v>176</v>
      </c>
      <c r="H79" s="8">
        <v>1</v>
      </c>
      <c r="I79" s="235">
        <v>88401000000</v>
      </c>
      <c r="J79" s="5" t="s">
        <v>25</v>
      </c>
      <c r="K79" s="33">
        <v>75000000</v>
      </c>
      <c r="L79" s="235" t="s">
        <v>248</v>
      </c>
      <c r="M79" s="236" t="s">
        <v>357</v>
      </c>
      <c r="N79" s="235" t="s">
        <v>355</v>
      </c>
      <c r="O79" s="235" t="s">
        <v>26</v>
      </c>
      <c r="P79" s="17"/>
    </row>
    <row r="80" spans="1:16" ht="38.25" customHeight="1">
      <c r="A80" s="12">
        <v>57</v>
      </c>
      <c r="B80" s="235" t="s">
        <v>32</v>
      </c>
      <c r="C80" s="235">
        <v>7411019</v>
      </c>
      <c r="D80" s="5" t="s">
        <v>360</v>
      </c>
      <c r="E80" s="49" t="s">
        <v>106</v>
      </c>
      <c r="F80" s="4">
        <v>876</v>
      </c>
      <c r="G80" s="235" t="s">
        <v>176</v>
      </c>
      <c r="H80" s="8">
        <v>1</v>
      </c>
      <c r="I80" s="235">
        <v>88401000000</v>
      </c>
      <c r="J80" s="5" t="s">
        <v>25</v>
      </c>
      <c r="K80" s="33">
        <v>2000000</v>
      </c>
      <c r="L80" s="235" t="s">
        <v>248</v>
      </c>
      <c r="M80" s="236" t="s">
        <v>361</v>
      </c>
      <c r="N80" s="235" t="s">
        <v>355</v>
      </c>
      <c r="O80" s="235" t="s">
        <v>26</v>
      </c>
      <c r="P80" s="17"/>
    </row>
    <row r="81" spans="1:16" ht="38.25" customHeight="1">
      <c r="A81" s="12">
        <v>58</v>
      </c>
      <c r="B81" s="235" t="s">
        <v>112</v>
      </c>
      <c r="C81" s="235">
        <v>5190090</v>
      </c>
      <c r="D81" s="5" t="s">
        <v>365</v>
      </c>
      <c r="E81" s="5" t="s">
        <v>366</v>
      </c>
      <c r="F81" s="4">
        <v>876</v>
      </c>
      <c r="G81" s="235" t="s">
        <v>176</v>
      </c>
      <c r="H81" s="8">
        <v>1</v>
      </c>
      <c r="I81" s="235">
        <v>88401000000</v>
      </c>
      <c r="J81" s="5" t="s">
        <v>25</v>
      </c>
      <c r="K81" s="33">
        <v>8000000</v>
      </c>
      <c r="L81" s="3" t="s">
        <v>184</v>
      </c>
      <c r="M81" s="236" t="s">
        <v>367</v>
      </c>
      <c r="N81" s="235" t="s">
        <v>31</v>
      </c>
      <c r="O81" s="3" t="s">
        <v>40</v>
      </c>
      <c r="P81" s="17"/>
    </row>
    <row r="82" spans="1:16" ht="38.25" customHeight="1">
      <c r="A82" s="12">
        <v>59</v>
      </c>
      <c r="B82" s="236" t="s">
        <v>61</v>
      </c>
      <c r="C82" s="236" t="s">
        <v>62</v>
      </c>
      <c r="D82" s="5" t="s">
        <v>372</v>
      </c>
      <c r="E82" s="5" t="s">
        <v>373</v>
      </c>
      <c r="F82" s="3">
        <v>796</v>
      </c>
      <c r="G82" s="235" t="s">
        <v>51</v>
      </c>
      <c r="H82" s="28">
        <v>49200</v>
      </c>
      <c r="I82" s="235">
        <v>88401000000</v>
      </c>
      <c r="J82" s="5" t="s">
        <v>118</v>
      </c>
      <c r="K82" s="32">
        <v>2600000</v>
      </c>
      <c r="L82" s="3" t="s">
        <v>184</v>
      </c>
      <c r="M82" s="235" t="s">
        <v>370</v>
      </c>
      <c r="N82" s="237" t="s">
        <v>39</v>
      </c>
      <c r="O82" s="235" t="s">
        <v>26</v>
      </c>
      <c r="P82" s="17"/>
    </row>
    <row r="83" spans="1:16" ht="38.25" customHeight="1">
      <c r="A83" s="224">
        <f t="shared" ref="A83:A85" si="1">A82+1</f>
        <v>60</v>
      </c>
      <c r="B83" s="235" t="s">
        <v>131</v>
      </c>
      <c r="C83" s="235">
        <v>7000000</v>
      </c>
      <c r="D83" s="5" t="s">
        <v>376</v>
      </c>
      <c r="E83" s="6" t="s">
        <v>134</v>
      </c>
      <c r="F83" s="4" t="s">
        <v>23</v>
      </c>
      <c r="G83" s="235" t="s">
        <v>132</v>
      </c>
      <c r="H83" s="236">
        <v>39.700000000000003</v>
      </c>
      <c r="I83" s="235">
        <v>88252000000</v>
      </c>
      <c r="J83" s="5" t="s">
        <v>377</v>
      </c>
      <c r="K83" s="32">
        <v>980000</v>
      </c>
      <c r="L83" s="3" t="s">
        <v>184</v>
      </c>
      <c r="M83" s="235" t="s">
        <v>371</v>
      </c>
      <c r="N83" s="235" t="s">
        <v>115</v>
      </c>
      <c r="O83" s="235" t="s">
        <v>26</v>
      </c>
      <c r="P83" s="17"/>
    </row>
    <row r="84" spans="1:16" ht="38.25" customHeight="1">
      <c r="A84" s="12">
        <f t="shared" si="1"/>
        <v>61</v>
      </c>
      <c r="B84" s="236" t="s">
        <v>46</v>
      </c>
      <c r="C84" s="236">
        <v>7260090</v>
      </c>
      <c r="D84" s="5" t="s">
        <v>47</v>
      </c>
      <c r="E84" s="5" t="s">
        <v>106</v>
      </c>
      <c r="F84" s="4">
        <v>876</v>
      </c>
      <c r="G84" s="235" t="s">
        <v>176</v>
      </c>
      <c r="H84" s="8">
        <v>1</v>
      </c>
      <c r="I84" s="235">
        <v>88401000000</v>
      </c>
      <c r="J84" s="5" t="s">
        <v>118</v>
      </c>
      <c r="K84" s="33">
        <v>1097664</v>
      </c>
      <c r="L84" s="235" t="s">
        <v>184</v>
      </c>
      <c r="M84" s="235" t="s">
        <v>314</v>
      </c>
      <c r="N84" s="235" t="s">
        <v>115</v>
      </c>
      <c r="O84" s="235" t="s">
        <v>26</v>
      </c>
      <c r="P84" s="17"/>
    </row>
    <row r="85" spans="1:16" ht="38.25" customHeight="1">
      <c r="A85" s="12">
        <f t="shared" si="1"/>
        <v>62</v>
      </c>
      <c r="B85" s="236" t="s">
        <v>119</v>
      </c>
      <c r="C85" s="236">
        <v>3612334</v>
      </c>
      <c r="D85" s="5" t="s">
        <v>378</v>
      </c>
      <c r="E85" s="6" t="s">
        <v>106</v>
      </c>
      <c r="F85" s="3">
        <v>796</v>
      </c>
      <c r="G85" s="235" t="s">
        <v>51</v>
      </c>
      <c r="H85" s="32">
        <v>2200</v>
      </c>
      <c r="I85" s="235">
        <v>88401000000</v>
      </c>
      <c r="J85" s="5" t="s">
        <v>118</v>
      </c>
      <c r="K85" s="243">
        <v>12012000</v>
      </c>
      <c r="L85" s="235" t="s">
        <v>184</v>
      </c>
      <c r="M85" s="235" t="s">
        <v>314</v>
      </c>
      <c r="N85" s="235" t="s">
        <v>39</v>
      </c>
      <c r="O85" s="235" t="s">
        <v>26</v>
      </c>
      <c r="P85" s="17"/>
    </row>
    <row r="86" spans="1:16" ht="19.5" customHeight="1">
      <c r="A86" s="252" t="s">
        <v>312</v>
      </c>
      <c r="B86" s="253"/>
      <c r="C86" s="253"/>
      <c r="D86" s="254"/>
      <c r="E86" s="7"/>
      <c r="F86" s="5"/>
      <c r="G86" s="5"/>
      <c r="H86" s="5"/>
      <c r="I86" s="5"/>
      <c r="J86" s="5"/>
      <c r="K86" s="37">
        <f>SUM(K24:K85)</f>
        <v>939747430.08000004</v>
      </c>
      <c r="L86" s="5"/>
      <c r="M86" s="5"/>
      <c r="N86" s="5"/>
      <c r="O86" s="7"/>
      <c r="P86" s="17"/>
    </row>
    <row r="87" spans="1:16" ht="24.75" customHeight="1">
      <c r="A87" s="225"/>
      <c r="B87" s="42"/>
      <c r="C87" s="42"/>
      <c r="D87" s="42"/>
      <c r="E87" s="24"/>
      <c r="F87" s="16"/>
      <c r="G87" s="43"/>
      <c r="H87" s="16"/>
      <c r="I87" s="16"/>
      <c r="J87" s="16"/>
      <c r="K87" s="43"/>
      <c r="L87" s="16"/>
      <c r="M87" s="16"/>
      <c r="N87" s="16"/>
      <c r="O87" s="24"/>
      <c r="P87" s="17"/>
    </row>
    <row r="88" spans="1:16" ht="20.25" customHeight="1">
      <c r="A88" s="230" t="s">
        <v>243</v>
      </c>
      <c r="B88" s="77"/>
      <c r="C88" s="77"/>
      <c r="D88" s="77"/>
      <c r="E88" s="77"/>
      <c r="F88" s="279" t="s">
        <v>135</v>
      </c>
      <c r="G88" s="279"/>
      <c r="H88" s="16"/>
      <c r="I88" s="16"/>
      <c r="J88" s="16"/>
      <c r="L88" s="16"/>
      <c r="M88" s="16"/>
      <c r="N88" s="16"/>
      <c r="O88" s="24"/>
      <c r="P88" s="17"/>
    </row>
    <row r="89" spans="1:16" ht="17.25" customHeight="1">
      <c r="A89" s="219" t="s">
        <v>363</v>
      </c>
      <c r="B89" s="46"/>
      <c r="C89" s="46"/>
      <c r="D89" s="240"/>
      <c r="E89" s="77"/>
      <c r="F89" s="240"/>
      <c r="G89" s="240"/>
      <c r="H89" s="240"/>
      <c r="I89" s="240"/>
      <c r="J89" s="16"/>
      <c r="K89" s="18"/>
      <c r="L89" s="16"/>
      <c r="M89" s="16"/>
      <c r="N89" s="16"/>
      <c r="O89" s="24"/>
      <c r="P89" s="17"/>
    </row>
    <row r="90" spans="1:16" ht="17.25" customHeight="1">
      <c r="A90" s="219"/>
      <c r="B90" s="46"/>
      <c r="C90" s="46"/>
      <c r="D90" s="240"/>
      <c r="E90" s="77"/>
      <c r="F90" s="240"/>
      <c r="G90" s="240"/>
      <c r="H90" s="240"/>
      <c r="I90" s="240"/>
      <c r="J90" s="16"/>
      <c r="K90" s="18"/>
      <c r="L90" s="16"/>
      <c r="M90" s="16"/>
      <c r="N90" s="16"/>
      <c r="O90" s="24"/>
      <c r="P90" s="17"/>
    </row>
    <row r="91" spans="1:16" ht="17.25" customHeight="1">
      <c r="A91" s="219"/>
      <c r="B91" s="46"/>
      <c r="C91" s="46"/>
      <c r="D91" s="240"/>
      <c r="E91" s="77"/>
      <c r="F91" s="240"/>
      <c r="G91" s="240"/>
      <c r="H91" s="240"/>
      <c r="I91" s="240"/>
      <c r="J91" s="16"/>
      <c r="K91" s="18"/>
      <c r="L91" s="16"/>
      <c r="M91" s="16"/>
      <c r="N91" s="16"/>
      <c r="O91" s="24"/>
      <c r="P91" s="17"/>
    </row>
    <row r="92" spans="1:16" ht="17.25" customHeight="1">
      <c r="A92" s="255" t="s">
        <v>137</v>
      </c>
      <c r="B92" s="255"/>
      <c r="C92" s="255"/>
      <c r="D92" s="255"/>
      <c r="E92" s="255"/>
      <c r="F92" s="78"/>
      <c r="G92" s="78"/>
      <c r="H92" s="78"/>
      <c r="I92" s="78"/>
      <c r="K92" s="30"/>
      <c r="P92" s="24"/>
    </row>
    <row r="93" spans="1:16" ht="17.25" customHeight="1">
      <c r="A93" s="255" t="s">
        <v>138</v>
      </c>
      <c r="B93" s="255"/>
      <c r="C93" s="255"/>
      <c r="D93" s="255"/>
      <c r="E93" s="255"/>
      <c r="F93" s="78" t="s">
        <v>139</v>
      </c>
      <c r="G93" s="78"/>
      <c r="H93" s="78"/>
      <c r="I93" s="78"/>
      <c r="K93" s="30"/>
      <c r="P93" s="24"/>
    </row>
    <row r="94" spans="1:16" ht="17.25" customHeight="1">
      <c r="B94" s="30"/>
      <c r="C94" s="55"/>
      <c r="F94" s="256"/>
      <c r="G94" s="256"/>
      <c r="H94" s="256"/>
      <c r="I94" s="256"/>
      <c r="J94" s="256"/>
      <c r="K94" s="256"/>
      <c r="L94" s="256"/>
      <c r="M94" s="35"/>
      <c r="N94" s="35"/>
      <c r="O94" s="35"/>
      <c r="P94" s="2"/>
    </row>
    <row r="95" spans="1:16" ht="44.25" customHeight="1">
      <c r="B95" s="64"/>
      <c r="C95" s="79"/>
      <c r="D95" s="35"/>
      <c r="E95" s="35"/>
      <c r="F95" s="35"/>
      <c r="G95" s="80"/>
      <c r="H95" s="81"/>
      <c r="I95" s="81"/>
      <c r="J95" s="35"/>
      <c r="K95" s="82"/>
      <c r="L95" s="35"/>
      <c r="M95" s="35"/>
      <c r="N95" s="35"/>
      <c r="O95" s="35"/>
      <c r="P95" s="2"/>
    </row>
    <row r="96" spans="1:16" ht="44.25" customHeight="1">
      <c r="E96" s="16"/>
    </row>
  </sheetData>
  <mergeCells count="28">
    <mergeCell ref="A16:O16"/>
    <mergeCell ref="A9:C9"/>
    <mergeCell ref="A92:E92"/>
    <mergeCell ref="N19:N22"/>
    <mergeCell ref="F94:L94"/>
    <mergeCell ref="D20:D22"/>
    <mergeCell ref="E20:E22"/>
    <mergeCell ref="F20:G21"/>
    <mergeCell ref="H20:H22"/>
    <mergeCell ref="I20:J21"/>
    <mergeCell ref="K20:K22"/>
    <mergeCell ref="A86:D86"/>
    <mergeCell ref="A93:E93"/>
    <mergeCell ref="F88:G88"/>
    <mergeCell ref="A1:B1"/>
    <mergeCell ref="A2:D2"/>
    <mergeCell ref="A5:D5"/>
    <mergeCell ref="A6:D6"/>
    <mergeCell ref="A3:D3"/>
    <mergeCell ref="P28:P30"/>
    <mergeCell ref="A19:A22"/>
    <mergeCell ref="B19:B22"/>
    <mergeCell ref="C19:C22"/>
    <mergeCell ref="D19:M19"/>
    <mergeCell ref="O19:O22"/>
    <mergeCell ref="L20:M20"/>
    <mergeCell ref="L21:L22"/>
    <mergeCell ref="M21:M22"/>
  </mergeCells>
  <pageMargins left="0.52" right="0.19685039370078741" top="0.62992125984251968" bottom="0.15748031496062992" header="0.31496062992125984" footer="0.31496062992125984"/>
  <pageSetup paperSize="8" scale="90" fitToHeight="5" orientation="landscape" r:id="rId1"/>
  <rowBreaks count="4" manualBreakCount="4">
    <brk id="28" max="14" man="1"/>
    <brk id="39" max="14" man="1"/>
    <brk id="50" max="14" man="1"/>
    <brk id="6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98" customWidth="1"/>
    <col min="2" max="2" width="24.42578125" style="98" customWidth="1"/>
    <col min="3" max="4" width="18.5703125" style="98" customWidth="1"/>
    <col min="5" max="5" width="35.7109375" style="98" customWidth="1"/>
    <col min="6" max="16384" width="9.140625" style="98"/>
  </cols>
  <sheetData>
    <row r="1" spans="1:6" ht="9.75" customHeight="1" thickBot="1"/>
    <row r="2" spans="1:6" ht="30.75" customHeight="1" thickBot="1">
      <c r="A2" s="280" t="s">
        <v>75</v>
      </c>
      <c r="B2" s="281"/>
      <c r="C2" s="281"/>
      <c r="D2" s="282"/>
    </row>
    <row r="3" spans="1:6" s="100" customFormat="1" ht="18.75">
      <c r="A3" s="99" t="s">
        <v>255</v>
      </c>
      <c r="B3" s="106"/>
      <c r="C3" s="115" t="s">
        <v>269</v>
      </c>
      <c r="D3" s="115">
        <v>2015</v>
      </c>
    </row>
    <row r="4" spans="1:6" s="100" customFormat="1" ht="15.75">
      <c r="A4" s="103" t="s">
        <v>256</v>
      </c>
      <c r="B4" s="107"/>
      <c r="C4" s="108"/>
      <c r="D4" s="108"/>
    </row>
    <row r="5" spans="1:6" s="100" customFormat="1" ht="15.75">
      <c r="A5" s="105" t="s">
        <v>257</v>
      </c>
      <c r="B5" s="109">
        <v>3.31</v>
      </c>
      <c r="C5" s="108"/>
      <c r="D5" s="108"/>
    </row>
    <row r="6" spans="1:6" s="100" customFormat="1" ht="15.75">
      <c r="A6" s="105" t="s">
        <v>258</v>
      </c>
      <c r="B6" s="110">
        <v>1.5</v>
      </c>
      <c r="C6" s="108"/>
      <c r="D6" s="108"/>
    </row>
    <row r="7" spans="1:6" s="100" customFormat="1" ht="15.75">
      <c r="A7" s="105" t="s">
        <v>259</v>
      </c>
      <c r="B7" s="110">
        <v>3</v>
      </c>
      <c r="C7" s="108"/>
      <c r="D7" s="108"/>
    </row>
    <row r="8" spans="1:6" s="101" customFormat="1" ht="15.75">
      <c r="A8" s="105" t="s">
        <v>260</v>
      </c>
      <c r="B8" s="110">
        <v>5</v>
      </c>
      <c r="C8" s="111"/>
      <c r="D8" s="111"/>
    </row>
    <row r="9" spans="1:6" s="102" customFormat="1" ht="30">
      <c r="A9" s="116" t="s">
        <v>270</v>
      </c>
      <c r="B9" s="117"/>
      <c r="C9" s="117">
        <v>14459.652</v>
      </c>
      <c r="D9" s="117">
        <v>14460</v>
      </c>
    </row>
    <row r="10" spans="1:6" s="100" customFormat="1" ht="15.75">
      <c r="A10" s="103" t="s">
        <v>261</v>
      </c>
      <c r="B10" s="112"/>
      <c r="C10" s="108"/>
      <c r="D10" s="108"/>
    </row>
    <row r="11" spans="1:6" s="101" customFormat="1" ht="15.75">
      <c r="A11" s="105" t="s">
        <v>257</v>
      </c>
      <c r="B11" s="109">
        <v>0.82</v>
      </c>
      <c r="C11" s="111"/>
      <c r="D11" s="111"/>
    </row>
    <row r="12" spans="1:6" s="101" customFormat="1" ht="15.75">
      <c r="A12" s="105" t="s">
        <v>262</v>
      </c>
      <c r="B12" s="110">
        <v>2.2000000000000002</v>
      </c>
      <c r="C12" s="111"/>
      <c r="D12" s="111"/>
    </row>
    <row r="13" spans="1:6" s="101" customFormat="1" ht="15.75">
      <c r="A13" s="105" t="s">
        <v>263</v>
      </c>
      <c r="B13" s="110">
        <v>1.5</v>
      </c>
      <c r="C13" s="111"/>
      <c r="D13" s="111"/>
    </row>
    <row r="14" spans="1:6" s="102" customFormat="1" ht="30">
      <c r="A14" s="116" t="s">
        <v>271</v>
      </c>
      <c r="B14" s="117"/>
      <c r="C14" s="117">
        <v>4308</v>
      </c>
      <c r="D14" s="117">
        <v>4538.7060000000001</v>
      </c>
      <c r="E14" s="101"/>
    </row>
    <row r="15" spans="1:6" s="100" customFormat="1" ht="15.75">
      <c r="A15" s="103" t="s">
        <v>264</v>
      </c>
      <c r="B15" s="112"/>
      <c r="C15" s="108"/>
      <c r="D15" s="108"/>
      <c r="F15" s="102"/>
    </row>
    <row r="16" spans="1:6" s="101" customFormat="1" ht="15.75">
      <c r="A16" s="104" t="s">
        <v>265</v>
      </c>
      <c r="B16" s="113"/>
      <c r="C16" s="111"/>
      <c r="D16" s="111"/>
      <c r="F16" s="102"/>
    </row>
    <row r="17" spans="1:6" s="101" customFormat="1" ht="30">
      <c r="A17" s="105" t="s">
        <v>266</v>
      </c>
      <c r="B17" s="114" t="s">
        <v>267</v>
      </c>
      <c r="C17" s="111"/>
      <c r="D17" s="111"/>
      <c r="F17" s="102"/>
    </row>
    <row r="18" spans="1:6" s="102" customFormat="1" ht="30">
      <c r="A18" s="116" t="s">
        <v>273</v>
      </c>
      <c r="B18" s="117"/>
      <c r="C18" s="117">
        <v>2200</v>
      </c>
      <c r="D18" s="117">
        <v>2540.3000000000002</v>
      </c>
    </row>
    <row r="19" spans="1:6" s="100" customFormat="1" ht="15.75">
      <c r="A19" s="103" t="s">
        <v>268</v>
      </c>
      <c r="B19" s="107"/>
      <c r="C19" s="108"/>
      <c r="D19" s="108"/>
    </row>
    <row r="20" spans="1:6" s="101" customFormat="1" ht="15.75">
      <c r="A20" s="104" t="s">
        <v>265</v>
      </c>
      <c r="B20" s="110">
        <v>1</v>
      </c>
      <c r="C20" s="111"/>
      <c r="D20" s="111"/>
    </row>
    <row r="21" spans="1:6" s="102" customFormat="1" ht="30.75" thickBot="1">
      <c r="A21" s="118" t="s">
        <v>272</v>
      </c>
      <c r="B21" s="119"/>
      <c r="C21" s="119"/>
      <c r="D21" s="120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1" t="s">
        <v>274</v>
      </c>
      <c r="B1" s="122"/>
      <c r="C1" s="122"/>
      <c r="D1" s="122"/>
      <c r="E1" s="122"/>
      <c r="F1" s="122"/>
      <c r="G1" s="122"/>
      <c r="H1" s="122"/>
      <c r="I1" s="122"/>
      <c r="J1" s="123"/>
      <c r="K1" s="123"/>
      <c r="L1" s="123"/>
      <c r="M1" s="123"/>
      <c r="N1" s="123"/>
      <c r="O1" s="123"/>
      <c r="P1" s="123"/>
    </row>
    <row r="2" spans="1:18" ht="15.75">
      <c r="A2" s="123"/>
      <c r="B2" s="292" t="s">
        <v>275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1:18" ht="16.5" thickBot="1">
      <c r="A3" s="123"/>
      <c r="B3" s="124"/>
      <c r="C3" s="124"/>
      <c r="D3" s="124"/>
      <c r="E3" s="124"/>
      <c r="F3" s="124"/>
      <c r="G3" s="124"/>
      <c r="H3" s="124"/>
      <c r="I3" s="124"/>
      <c r="J3" s="123"/>
      <c r="K3" s="123"/>
      <c r="L3" s="123"/>
      <c r="M3" s="123"/>
      <c r="N3" s="123"/>
      <c r="O3" s="123"/>
      <c r="P3" s="123"/>
    </row>
    <row r="4" spans="1:18" ht="32.25" thickBot="1">
      <c r="A4" s="125" t="s">
        <v>276</v>
      </c>
      <c r="B4" s="293" t="s">
        <v>20</v>
      </c>
      <c r="C4" s="294"/>
      <c r="D4" s="126" t="s">
        <v>277</v>
      </c>
      <c r="E4" s="211" t="s">
        <v>278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8" ht="16.5" thickBot="1">
      <c r="A5" s="127">
        <v>1</v>
      </c>
      <c r="B5" s="293">
        <v>2</v>
      </c>
      <c r="C5" s="294"/>
      <c r="D5" s="128">
        <v>3</v>
      </c>
      <c r="E5" s="212">
        <v>4</v>
      </c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8" s="129" customFormat="1" ht="15.75" customHeight="1">
      <c r="A6" s="297">
        <v>1</v>
      </c>
      <c r="B6" s="300" t="s">
        <v>279</v>
      </c>
      <c r="C6" s="301"/>
      <c r="D6" s="306">
        <f>P30</f>
        <v>12680180.969999997</v>
      </c>
      <c r="E6" s="309">
        <f>P50</f>
        <v>14535142.91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</row>
    <row r="7" spans="1:18" s="129" customFormat="1" ht="15.75" customHeight="1">
      <c r="A7" s="298"/>
      <c r="B7" s="302"/>
      <c r="C7" s="303"/>
      <c r="D7" s="307"/>
      <c r="E7" s="310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</row>
    <row r="8" spans="1:18" s="129" customFormat="1" ht="15.75" customHeight="1">
      <c r="A8" s="298"/>
      <c r="B8" s="302"/>
      <c r="C8" s="303"/>
      <c r="D8" s="307"/>
      <c r="E8" s="310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</row>
    <row r="9" spans="1:18" s="129" customFormat="1" ht="15.75" customHeight="1">
      <c r="A9" s="299"/>
      <c r="B9" s="304"/>
      <c r="C9" s="305"/>
      <c r="D9" s="308"/>
      <c r="E9" s="311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</row>
    <row r="10" spans="1:18" ht="16.5" thickBot="1">
      <c r="A10" s="213"/>
      <c r="B10" s="314" t="s">
        <v>280</v>
      </c>
      <c r="C10" s="315"/>
      <c r="D10" s="214">
        <f>ROUND(D6,0)</f>
        <v>12680181</v>
      </c>
      <c r="E10" s="215">
        <f>ROUND(E6,0)</f>
        <v>14535143</v>
      </c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216">
        <f>E10-14535000</f>
        <v>143</v>
      </c>
    </row>
    <row r="11" spans="1:18" ht="15.75">
      <c r="A11" s="123"/>
      <c r="B11" s="124"/>
      <c r="C11" s="130"/>
      <c r="D11" s="124"/>
      <c r="E11" s="131"/>
      <c r="F11" s="124"/>
      <c r="G11" s="124"/>
      <c r="H11" s="124"/>
      <c r="I11" s="124"/>
      <c r="J11" s="123"/>
      <c r="K11" s="123"/>
      <c r="L11" s="123"/>
      <c r="M11" s="123"/>
      <c r="N11" s="123"/>
      <c r="O11" s="123"/>
      <c r="P11" s="123"/>
      <c r="Q11">
        <f>Q10/D44</f>
        <v>3.2745591939546599</v>
      </c>
      <c r="R11">
        <f>Q11/12</f>
        <v>0.27287993282955497</v>
      </c>
    </row>
    <row r="12" spans="1:18" ht="16.5" thickBot="1">
      <c r="A12" s="291" t="s">
        <v>281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</row>
    <row r="13" spans="1:18" ht="16.5" thickBot="1">
      <c r="A13" s="132" t="s">
        <v>282</v>
      </c>
      <c r="B13" s="133" t="s">
        <v>20</v>
      </c>
      <c r="C13" s="133" t="s">
        <v>283</v>
      </c>
      <c r="D13" s="134" t="s">
        <v>284</v>
      </c>
      <c r="E13" s="134" t="s">
        <v>285</v>
      </c>
      <c r="F13" s="134" t="s">
        <v>286</v>
      </c>
      <c r="G13" s="134" t="s">
        <v>287</v>
      </c>
      <c r="H13" s="134" t="s">
        <v>288</v>
      </c>
      <c r="I13" s="134" t="s">
        <v>289</v>
      </c>
      <c r="J13" s="134" t="s">
        <v>290</v>
      </c>
      <c r="K13" s="134" t="s">
        <v>291</v>
      </c>
      <c r="L13" s="134" t="s">
        <v>292</v>
      </c>
      <c r="M13" s="134" t="s">
        <v>293</v>
      </c>
      <c r="N13" s="134" t="s">
        <v>294</v>
      </c>
      <c r="O13" s="135" t="s">
        <v>295</v>
      </c>
      <c r="P13" s="136" t="s">
        <v>296</v>
      </c>
    </row>
    <row r="14" spans="1:18" ht="15.75">
      <c r="A14" s="289" t="s">
        <v>297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137"/>
    </row>
    <row r="15" spans="1:18" ht="31.5">
      <c r="A15" s="138">
        <v>1</v>
      </c>
      <c r="B15" s="139" t="s">
        <v>298</v>
      </c>
      <c r="C15" s="140" t="s">
        <v>51</v>
      </c>
      <c r="D15" s="141">
        <v>116000</v>
      </c>
      <c r="E15" s="141">
        <v>116000</v>
      </c>
      <c r="F15" s="141">
        <v>116000</v>
      </c>
      <c r="G15" s="141">
        <v>116000</v>
      </c>
      <c r="H15" s="141">
        <v>116000</v>
      </c>
      <c r="I15" s="141">
        <v>116000</v>
      </c>
      <c r="J15" s="141">
        <v>116000</v>
      </c>
      <c r="K15" s="141">
        <v>116000</v>
      </c>
      <c r="L15" s="141">
        <v>116000</v>
      </c>
      <c r="M15" s="141">
        <v>116000</v>
      </c>
      <c r="N15" s="141">
        <v>116000</v>
      </c>
      <c r="O15" s="141">
        <v>116000</v>
      </c>
      <c r="P15" s="142">
        <f>SUM(D15:O15)</f>
        <v>1392000</v>
      </c>
    </row>
    <row r="16" spans="1:18" ht="31.5">
      <c r="A16" s="138">
        <v>2</v>
      </c>
      <c r="B16" s="139" t="s">
        <v>299</v>
      </c>
      <c r="C16" s="140" t="s">
        <v>51</v>
      </c>
      <c r="D16" s="141">
        <v>38500</v>
      </c>
      <c r="E16" s="141">
        <v>42174</v>
      </c>
      <c r="F16" s="141">
        <v>42174</v>
      </c>
      <c r="G16" s="141">
        <v>42174</v>
      </c>
      <c r="H16" s="141">
        <v>42174</v>
      </c>
      <c r="I16" s="141">
        <v>42174</v>
      </c>
      <c r="J16" s="141">
        <v>42174</v>
      </c>
      <c r="K16" s="141">
        <v>42174</v>
      </c>
      <c r="L16" s="141">
        <v>42174</v>
      </c>
      <c r="M16" s="141">
        <v>42174</v>
      </c>
      <c r="N16" s="141">
        <v>42174</v>
      </c>
      <c r="O16" s="141">
        <v>42174</v>
      </c>
      <c r="P16" s="142">
        <f>SUM(D16:O16)</f>
        <v>502414</v>
      </c>
    </row>
    <row r="17" spans="1:16" ht="31.5">
      <c r="A17" s="138">
        <v>3</v>
      </c>
      <c r="B17" s="139" t="s">
        <v>300</v>
      </c>
      <c r="C17" s="140" t="s">
        <v>51</v>
      </c>
      <c r="D17" s="141">
        <v>145500</v>
      </c>
      <c r="E17" s="141">
        <v>159421</v>
      </c>
      <c r="F17" s="141">
        <v>159421</v>
      </c>
      <c r="G17" s="141">
        <v>159421</v>
      </c>
      <c r="H17" s="141">
        <v>159421</v>
      </c>
      <c r="I17" s="141">
        <v>159421</v>
      </c>
      <c r="J17" s="141">
        <v>159421</v>
      </c>
      <c r="K17" s="141">
        <v>159421</v>
      </c>
      <c r="L17" s="141">
        <v>159421</v>
      </c>
      <c r="M17" s="141">
        <v>159421</v>
      </c>
      <c r="N17" s="141">
        <v>159421</v>
      </c>
      <c r="O17" s="141">
        <v>159421</v>
      </c>
      <c r="P17" s="142">
        <f>SUM(D17:O17)</f>
        <v>1899131</v>
      </c>
    </row>
    <row r="18" spans="1:16" ht="31.5">
      <c r="A18" s="138">
        <v>4</v>
      </c>
      <c r="B18" s="143" t="s">
        <v>301</v>
      </c>
      <c r="C18" s="140" t="s">
        <v>51</v>
      </c>
      <c r="D18" s="141">
        <v>3928</v>
      </c>
      <c r="E18" s="141">
        <v>3928</v>
      </c>
      <c r="F18" s="141">
        <v>3928</v>
      </c>
      <c r="G18" s="141">
        <v>3928</v>
      </c>
      <c r="H18" s="144">
        <v>3929</v>
      </c>
      <c r="I18" s="141">
        <v>3929</v>
      </c>
      <c r="J18" s="141">
        <v>3929</v>
      </c>
      <c r="K18" s="141">
        <v>3929</v>
      </c>
      <c r="L18" s="141">
        <v>3929</v>
      </c>
      <c r="M18" s="141">
        <v>3929</v>
      </c>
      <c r="N18" s="141">
        <v>3929</v>
      </c>
      <c r="O18" s="141">
        <v>3929</v>
      </c>
      <c r="P18" s="142">
        <f>SUM(D18:O18)</f>
        <v>47144</v>
      </c>
    </row>
    <row r="19" spans="1:16" ht="15.75">
      <c r="A19" s="145"/>
      <c r="B19" s="146" t="s">
        <v>296</v>
      </c>
      <c r="C19" s="140" t="s">
        <v>51</v>
      </c>
      <c r="D19" s="147">
        <f>SUM(D15:D18)</f>
        <v>303928</v>
      </c>
      <c r="E19" s="147">
        <f t="shared" ref="E19:O19" si="0">SUM(E15:E18)</f>
        <v>321523</v>
      </c>
      <c r="F19" s="147">
        <f t="shared" si="0"/>
        <v>321523</v>
      </c>
      <c r="G19" s="147">
        <f t="shared" si="0"/>
        <v>321523</v>
      </c>
      <c r="H19" s="147">
        <f t="shared" si="0"/>
        <v>321524</v>
      </c>
      <c r="I19" s="147">
        <f t="shared" si="0"/>
        <v>321524</v>
      </c>
      <c r="J19" s="147">
        <f t="shared" si="0"/>
        <v>321524</v>
      </c>
      <c r="K19" s="147">
        <f t="shared" si="0"/>
        <v>321524</v>
      </c>
      <c r="L19" s="147">
        <f t="shared" si="0"/>
        <v>321524</v>
      </c>
      <c r="M19" s="147">
        <f t="shared" si="0"/>
        <v>321524</v>
      </c>
      <c r="N19" s="147">
        <f t="shared" si="0"/>
        <v>321524</v>
      </c>
      <c r="O19" s="147">
        <f t="shared" si="0"/>
        <v>321524</v>
      </c>
      <c r="P19" s="142">
        <f>SUM(P15:P18)</f>
        <v>3840689</v>
      </c>
    </row>
    <row r="20" spans="1:16" ht="15.75">
      <c r="A20" s="283" t="s">
        <v>302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148"/>
    </row>
    <row r="21" spans="1:16" ht="31.5">
      <c r="A21" s="138">
        <v>1</v>
      </c>
      <c r="B21" s="139" t="s">
        <v>298</v>
      </c>
      <c r="C21" s="149" t="s">
        <v>303</v>
      </c>
      <c r="D21" s="150">
        <v>1.84</v>
      </c>
      <c r="E21" s="150">
        <v>1.84</v>
      </c>
      <c r="F21" s="150">
        <v>1.84</v>
      </c>
      <c r="G21" s="150">
        <v>1.84</v>
      </c>
      <c r="H21" s="150">
        <v>1.84</v>
      </c>
      <c r="I21" s="150">
        <v>1.84</v>
      </c>
      <c r="J21" s="150">
        <v>1.84</v>
      </c>
      <c r="K21" s="150">
        <v>1.84</v>
      </c>
      <c r="L21" s="150">
        <v>1.84</v>
      </c>
      <c r="M21" s="150">
        <v>2.12</v>
      </c>
      <c r="N21" s="150">
        <v>2.12</v>
      </c>
      <c r="O21" s="150">
        <v>2.12</v>
      </c>
      <c r="P21" s="151"/>
    </row>
    <row r="22" spans="1:16" ht="31.5">
      <c r="A22" s="138">
        <v>2</v>
      </c>
      <c r="B22" s="139" t="s">
        <v>299</v>
      </c>
      <c r="C22" s="149" t="s">
        <v>303</v>
      </c>
      <c r="D22" s="150">
        <v>2.2799999999999998</v>
      </c>
      <c r="E22" s="150">
        <v>2.2799999999999998</v>
      </c>
      <c r="F22" s="150">
        <v>2.2799999999999998</v>
      </c>
      <c r="G22" s="150">
        <v>2.2799999999999998</v>
      </c>
      <c r="H22" s="150">
        <v>2.2799999999999998</v>
      </c>
      <c r="I22" s="150">
        <v>2.2799999999999998</v>
      </c>
      <c r="J22" s="150">
        <v>2.2799999999999998</v>
      </c>
      <c r="K22" s="150">
        <v>2.2799999999999998</v>
      </c>
      <c r="L22" s="150">
        <v>2.2799999999999998</v>
      </c>
      <c r="M22" s="150">
        <v>2.62</v>
      </c>
      <c r="N22" s="150">
        <v>2.62</v>
      </c>
      <c r="O22" s="150">
        <v>2.62</v>
      </c>
      <c r="P22" s="151"/>
    </row>
    <row r="23" spans="1:16" ht="31.5">
      <c r="A23" s="138">
        <v>3</v>
      </c>
      <c r="B23" s="139" t="s">
        <v>300</v>
      </c>
      <c r="C23" s="149" t="s">
        <v>303</v>
      </c>
      <c r="D23" s="150">
        <v>3.54</v>
      </c>
      <c r="E23" s="150">
        <v>3.54</v>
      </c>
      <c r="F23" s="150">
        <v>3.54</v>
      </c>
      <c r="G23" s="150">
        <v>3.54</v>
      </c>
      <c r="H23" s="150">
        <v>3.54</v>
      </c>
      <c r="I23" s="150">
        <v>3.54</v>
      </c>
      <c r="J23" s="150">
        <v>3.54</v>
      </c>
      <c r="K23" s="150">
        <v>3.54</v>
      </c>
      <c r="L23" s="150">
        <v>3.54</v>
      </c>
      <c r="M23" s="150">
        <v>4.07</v>
      </c>
      <c r="N23" s="150">
        <v>4.07</v>
      </c>
      <c r="O23" s="150">
        <v>4.07</v>
      </c>
      <c r="P23" s="151"/>
    </row>
    <row r="24" spans="1:16" ht="31.5">
      <c r="A24" s="138">
        <v>4</v>
      </c>
      <c r="B24" s="139" t="s">
        <v>301</v>
      </c>
      <c r="C24" s="149" t="s">
        <v>303</v>
      </c>
      <c r="D24" s="150">
        <v>37.950000000000003</v>
      </c>
      <c r="E24" s="150">
        <v>37.950000000000003</v>
      </c>
      <c r="F24" s="150">
        <v>37.950000000000003</v>
      </c>
      <c r="G24" s="150">
        <v>37.950000000000003</v>
      </c>
      <c r="H24" s="150">
        <v>37.950000000000003</v>
      </c>
      <c r="I24" s="150">
        <v>37.950000000000003</v>
      </c>
      <c r="J24" s="150">
        <v>37.950000000000003</v>
      </c>
      <c r="K24" s="150">
        <v>37.950000000000003</v>
      </c>
      <c r="L24" s="150">
        <v>37.950000000000003</v>
      </c>
      <c r="M24" s="150">
        <v>43.67</v>
      </c>
      <c r="N24" s="150">
        <v>43.67</v>
      </c>
      <c r="O24" s="150">
        <v>43.67</v>
      </c>
      <c r="P24" s="151"/>
    </row>
    <row r="25" spans="1:16" ht="15.75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151"/>
    </row>
    <row r="26" spans="1:16" ht="31.5">
      <c r="A26" s="138">
        <v>1</v>
      </c>
      <c r="B26" s="139" t="s">
        <v>298</v>
      </c>
      <c r="C26" s="149" t="s">
        <v>303</v>
      </c>
      <c r="D26" s="152">
        <f t="shared" ref="D26:O29" si="1">D15*D21</f>
        <v>213440</v>
      </c>
      <c r="E26" s="152">
        <f t="shared" si="1"/>
        <v>213440</v>
      </c>
      <c r="F26" s="152">
        <f t="shared" si="1"/>
        <v>213440</v>
      </c>
      <c r="G26" s="152">
        <f t="shared" si="1"/>
        <v>213440</v>
      </c>
      <c r="H26" s="152">
        <f t="shared" si="1"/>
        <v>213440</v>
      </c>
      <c r="I26" s="152">
        <f t="shared" si="1"/>
        <v>213440</v>
      </c>
      <c r="J26" s="152">
        <f t="shared" si="1"/>
        <v>213440</v>
      </c>
      <c r="K26" s="152">
        <f t="shared" si="1"/>
        <v>213440</v>
      </c>
      <c r="L26" s="152">
        <f t="shared" si="1"/>
        <v>213440</v>
      </c>
      <c r="M26" s="152">
        <f t="shared" si="1"/>
        <v>245920</v>
      </c>
      <c r="N26" s="152">
        <f t="shared" si="1"/>
        <v>245920</v>
      </c>
      <c r="O26" s="153">
        <f t="shared" si="1"/>
        <v>245920</v>
      </c>
      <c r="P26" s="142">
        <f>SUM(D26:O26)</f>
        <v>2658720</v>
      </c>
    </row>
    <row r="27" spans="1:16" ht="31.5">
      <c r="A27" s="138">
        <v>2</v>
      </c>
      <c r="B27" s="139" t="s">
        <v>299</v>
      </c>
      <c r="C27" s="149" t="s">
        <v>303</v>
      </c>
      <c r="D27" s="152">
        <f t="shared" si="1"/>
        <v>87779.999999999985</v>
      </c>
      <c r="E27" s="152">
        <f t="shared" si="1"/>
        <v>96156.719999999987</v>
      </c>
      <c r="F27" s="152">
        <f t="shared" si="1"/>
        <v>96156.719999999987</v>
      </c>
      <c r="G27" s="152">
        <f t="shared" si="1"/>
        <v>96156.719999999987</v>
      </c>
      <c r="H27" s="152">
        <f t="shared" si="1"/>
        <v>96156.719999999987</v>
      </c>
      <c r="I27" s="152">
        <f t="shared" si="1"/>
        <v>96156.719999999987</v>
      </c>
      <c r="J27" s="152">
        <f t="shared" si="1"/>
        <v>96156.719999999987</v>
      </c>
      <c r="K27" s="152">
        <f t="shared" si="1"/>
        <v>96156.719999999987</v>
      </c>
      <c r="L27" s="152">
        <f t="shared" si="1"/>
        <v>96156.719999999987</v>
      </c>
      <c r="M27" s="152">
        <f t="shared" si="1"/>
        <v>110495.88</v>
      </c>
      <c r="N27" s="152">
        <f t="shared" si="1"/>
        <v>110495.88</v>
      </c>
      <c r="O27" s="153">
        <f t="shared" si="1"/>
        <v>110495.88</v>
      </c>
      <c r="P27" s="142">
        <f>SUM(D27:O27)</f>
        <v>1188521.3999999999</v>
      </c>
    </row>
    <row r="28" spans="1:16" ht="31.5">
      <c r="A28" s="138">
        <v>3</v>
      </c>
      <c r="B28" s="139" t="s">
        <v>300</v>
      </c>
      <c r="C28" s="149" t="s">
        <v>303</v>
      </c>
      <c r="D28" s="152">
        <f t="shared" si="1"/>
        <v>515070</v>
      </c>
      <c r="E28" s="152">
        <f t="shared" si="1"/>
        <v>564350.34</v>
      </c>
      <c r="F28" s="152">
        <f t="shared" si="1"/>
        <v>564350.34</v>
      </c>
      <c r="G28" s="152">
        <f t="shared" si="1"/>
        <v>564350.34</v>
      </c>
      <c r="H28" s="152">
        <f t="shared" si="1"/>
        <v>564350.34</v>
      </c>
      <c r="I28" s="152">
        <f t="shared" si="1"/>
        <v>564350.34</v>
      </c>
      <c r="J28" s="152">
        <f t="shared" si="1"/>
        <v>564350.34</v>
      </c>
      <c r="K28" s="152">
        <f t="shared" si="1"/>
        <v>564350.34</v>
      </c>
      <c r="L28" s="152">
        <f t="shared" si="1"/>
        <v>564350.34</v>
      </c>
      <c r="M28" s="152">
        <f t="shared" si="1"/>
        <v>648843.47000000009</v>
      </c>
      <c r="N28" s="152">
        <f t="shared" si="1"/>
        <v>648843.47000000009</v>
      </c>
      <c r="O28" s="153">
        <f t="shared" si="1"/>
        <v>648843.47000000009</v>
      </c>
      <c r="P28" s="142">
        <f>SUM(D28:O28)</f>
        <v>6976403.129999998</v>
      </c>
    </row>
    <row r="29" spans="1:16" ht="32.25" thickBot="1">
      <c r="A29" s="138">
        <v>4</v>
      </c>
      <c r="B29" s="154" t="s">
        <v>301</v>
      </c>
      <c r="C29" s="155" t="s">
        <v>303</v>
      </c>
      <c r="D29" s="156">
        <f t="shared" si="1"/>
        <v>149067.6</v>
      </c>
      <c r="E29" s="156">
        <f t="shared" si="1"/>
        <v>149067.6</v>
      </c>
      <c r="F29" s="156">
        <f t="shared" si="1"/>
        <v>149067.6</v>
      </c>
      <c r="G29" s="156">
        <f t="shared" si="1"/>
        <v>149067.6</v>
      </c>
      <c r="H29" s="156">
        <f t="shared" si="1"/>
        <v>149105.55000000002</v>
      </c>
      <c r="I29" s="156">
        <f t="shared" si="1"/>
        <v>149105.55000000002</v>
      </c>
      <c r="J29" s="156">
        <f t="shared" si="1"/>
        <v>149105.55000000002</v>
      </c>
      <c r="K29" s="156">
        <f t="shared" si="1"/>
        <v>149105.55000000002</v>
      </c>
      <c r="L29" s="156">
        <f t="shared" si="1"/>
        <v>149105.55000000002</v>
      </c>
      <c r="M29" s="156">
        <f t="shared" si="1"/>
        <v>171579.43</v>
      </c>
      <c r="N29" s="156">
        <f t="shared" si="1"/>
        <v>171579.43</v>
      </c>
      <c r="O29" s="157">
        <f t="shared" si="1"/>
        <v>171579.43</v>
      </c>
      <c r="P29" s="158">
        <f>SUM(D29:O29)</f>
        <v>1856536.44</v>
      </c>
    </row>
    <row r="30" spans="1:16" ht="16.5" thickBot="1">
      <c r="A30" s="159"/>
      <c r="B30" s="160" t="s">
        <v>296</v>
      </c>
      <c r="C30" s="161" t="s">
        <v>303</v>
      </c>
      <c r="D30" s="162">
        <f t="shared" ref="D30:P30" si="2">SUM(D26:D29)</f>
        <v>965357.6</v>
      </c>
      <c r="E30" s="162">
        <f t="shared" si="2"/>
        <v>1023014.6599999999</v>
      </c>
      <c r="F30" s="162">
        <f t="shared" si="2"/>
        <v>1023014.6599999999</v>
      </c>
      <c r="G30" s="162">
        <f t="shared" si="2"/>
        <v>1023014.6599999999</v>
      </c>
      <c r="H30" s="162">
        <f t="shared" si="2"/>
        <v>1023052.61</v>
      </c>
      <c r="I30" s="162">
        <f t="shared" si="2"/>
        <v>1023052.61</v>
      </c>
      <c r="J30" s="162">
        <f t="shared" si="2"/>
        <v>1023052.61</v>
      </c>
      <c r="K30" s="162">
        <f t="shared" si="2"/>
        <v>1023052.61</v>
      </c>
      <c r="L30" s="162">
        <f t="shared" si="2"/>
        <v>1023052.61</v>
      </c>
      <c r="M30" s="162">
        <f t="shared" si="2"/>
        <v>1176838.78</v>
      </c>
      <c r="N30" s="162">
        <f t="shared" si="2"/>
        <v>1176838.78</v>
      </c>
      <c r="O30" s="163">
        <f t="shared" si="2"/>
        <v>1176838.78</v>
      </c>
      <c r="P30" s="164">
        <f t="shared" si="2"/>
        <v>12680180.969999997</v>
      </c>
    </row>
    <row r="31" spans="1:16" ht="15.75">
      <c r="A31" s="123"/>
      <c r="B31" s="124"/>
      <c r="C31" s="130"/>
      <c r="D31" s="124"/>
      <c r="E31" s="131"/>
      <c r="F31" s="124"/>
      <c r="G31" s="124"/>
      <c r="H31" s="124"/>
      <c r="I31" s="124"/>
      <c r="J31" s="123"/>
      <c r="K31" s="123"/>
      <c r="L31" s="123"/>
      <c r="M31" s="123"/>
      <c r="N31" s="123"/>
      <c r="O31" s="123"/>
      <c r="P31" s="123"/>
    </row>
    <row r="32" spans="1:16" ht="16.5" thickBot="1">
      <c r="A32" s="291" t="s">
        <v>305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</row>
    <row r="33" spans="1:16" ht="16.5" thickBot="1">
      <c r="A33" s="132" t="s">
        <v>282</v>
      </c>
      <c r="B33" s="133" t="s">
        <v>20</v>
      </c>
      <c r="C33" s="133" t="s">
        <v>283</v>
      </c>
      <c r="D33" s="134" t="s">
        <v>284</v>
      </c>
      <c r="E33" s="134" t="s">
        <v>285</v>
      </c>
      <c r="F33" s="134" t="s">
        <v>286</v>
      </c>
      <c r="G33" s="134" t="s">
        <v>287</v>
      </c>
      <c r="H33" s="134" t="s">
        <v>288</v>
      </c>
      <c r="I33" s="134" t="s">
        <v>289</v>
      </c>
      <c r="J33" s="134" t="s">
        <v>290</v>
      </c>
      <c r="K33" s="134" t="s">
        <v>291</v>
      </c>
      <c r="L33" s="134" t="s">
        <v>292</v>
      </c>
      <c r="M33" s="134" t="s">
        <v>293</v>
      </c>
      <c r="N33" s="134" t="s">
        <v>294</v>
      </c>
      <c r="O33" s="135" t="s">
        <v>295</v>
      </c>
      <c r="P33" s="136" t="s">
        <v>296</v>
      </c>
    </row>
    <row r="34" spans="1:16" ht="15.75">
      <c r="A34" s="289" t="s">
        <v>306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137"/>
    </row>
    <row r="35" spans="1:16" ht="31.5">
      <c r="A35" s="138">
        <v>1</v>
      </c>
      <c r="B35" s="139" t="s">
        <v>298</v>
      </c>
      <c r="C35" s="140" t="s">
        <v>51</v>
      </c>
      <c r="D35" s="141">
        <v>127108</v>
      </c>
      <c r="E35" s="141">
        <v>127108</v>
      </c>
      <c r="F35" s="141">
        <v>127108</v>
      </c>
      <c r="G35" s="141">
        <v>127108</v>
      </c>
      <c r="H35" s="141">
        <v>127108</v>
      </c>
      <c r="I35" s="141">
        <v>127108</v>
      </c>
      <c r="J35" s="141">
        <v>127108</v>
      </c>
      <c r="K35" s="141">
        <v>127108</v>
      </c>
      <c r="L35" s="141">
        <v>127108</v>
      </c>
      <c r="M35" s="141">
        <v>127108</v>
      </c>
      <c r="N35" s="141">
        <v>127108</v>
      </c>
      <c r="O35" s="141">
        <v>127108</v>
      </c>
      <c r="P35" s="142">
        <f>SUM(D35:O35)</f>
        <v>1525296</v>
      </c>
    </row>
    <row r="36" spans="1:16" ht="31.5">
      <c r="A36" s="138">
        <v>2</v>
      </c>
      <c r="B36" s="139" t="s">
        <v>299</v>
      </c>
      <c r="C36" s="140" t="s">
        <v>51</v>
      </c>
      <c r="D36" s="141">
        <v>42174</v>
      </c>
      <c r="E36" s="141">
        <v>42174</v>
      </c>
      <c r="F36" s="141">
        <v>42174</v>
      </c>
      <c r="G36" s="141">
        <v>42174</v>
      </c>
      <c r="H36" s="141">
        <v>42174</v>
      </c>
      <c r="I36" s="141">
        <v>42174</v>
      </c>
      <c r="J36" s="141">
        <v>42174</v>
      </c>
      <c r="K36" s="141">
        <v>42174</v>
      </c>
      <c r="L36" s="141">
        <v>42174</v>
      </c>
      <c r="M36" s="141">
        <v>42174</v>
      </c>
      <c r="N36" s="141">
        <v>42174</v>
      </c>
      <c r="O36" s="141">
        <v>42174</v>
      </c>
      <c r="P36" s="142">
        <f>SUM(D36:O36)</f>
        <v>506088</v>
      </c>
    </row>
    <row r="37" spans="1:16" ht="31.5">
      <c r="A37" s="138">
        <v>3</v>
      </c>
      <c r="B37" s="139" t="s">
        <v>300</v>
      </c>
      <c r="C37" s="140" t="s">
        <v>51</v>
      </c>
      <c r="D37" s="141">
        <v>159421</v>
      </c>
      <c r="E37" s="141">
        <v>159421</v>
      </c>
      <c r="F37" s="141">
        <v>159421</v>
      </c>
      <c r="G37" s="141">
        <v>159421</v>
      </c>
      <c r="H37" s="141">
        <v>159421</v>
      </c>
      <c r="I37" s="141">
        <v>159421</v>
      </c>
      <c r="J37" s="141">
        <v>159421</v>
      </c>
      <c r="K37" s="141">
        <v>159421</v>
      </c>
      <c r="L37" s="141">
        <v>159421</v>
      </c>
      <c r="M37" s="141">
        <v>159421</v>
      </c>
      <c r="N37" s="141">
        <v>159421</v>
      </c>
      <c r="O37" s="141">
        <v>159422</v>
      </c>
      <c r="P37" s="142">
        <f>SUM(D37:O37)</f>
        <v>1913053</v>
      </c>
    </row>
    <row r="38" spans="1:16" ht="31.5">
      <c r="A38" s="138">
        <v>4</v>
      </c>
      <c r="B38" s="139" t="s">
        <v>301</v>
      </c>
      <c r="C38" s="140" t="s">
        <v>51</v>
      </c>
      <c r="D38" s="141">
        <f>5479-1301</f>
        <v>4178</v>
      </c>
      <c r="E38" s="141">
        <f t="shared" ref="E38:O38" si="3">5479-1301</f>
        <v>4178</v>
      </c>
      <c r="F38" s="141">
        <f t="shared" si="3"/>
        <v>4178</v>
      </c>
      <c r="G38" s="141">
        <f t="shared" si="3"/>
        <v>4178</v>
      </c>
      <c r="H38" s="141">
        <f t="shared" si="3"/>
        <v>4178</v>
      </c>
      <c r="I38" s="141">
        <f t="shared" si="3"/>
        <v>4178</v>
      </c>
      <c r="J38" s="141">
        <f t="shared" si="3"/>
        <v>4178</v>
      </c>
      <c r="K38" s="141">
        <f t="shared" si="3"/>
        <v>4178</v>
      </c>
      <c r="L38" s="141">
        <f t="shared" si="3"/>
        <v>4178</v>
      </c>
      <c r="M38" s="141">
        <f t="shared" si="3"/>
        <v>4178</v>
      </c>
      <c r="N38" s="141">
        <f t="shared" si="3"/>
        <v>4178</v>
      </c>
      <c r="O38" s="141">
        <f t="shared" si="3"/>
        <v>4178</v>
      </c>
      <c r="P38" s="142">
        <f>SUM(D38:O38)</f>
        <v>50136</v>
      </c>
    </row>
    <row r="39" spans="1:16" ht="15.75">
      <c r="A39" s="145"/>
      <c r="B39" s="146" t="s">
        <v>296</v>
      </c>
      <c r="C39" s="140" t="s">
        <v>51</v>
      </c>
      <c r="D39" s="165">
        <f>SUM(D35:D38)</f>
        <v>332881</v>
      </c>
      <c r="E39" s="165">
        <f t="shared" ref="E39:O39" si="4">SUM(E35:E38)</f>
        <v>332881</v>
      </c>
      <c r="F39" s="165">
        <f t="shared" si="4"/>
        <v>332881</v>
      </c>
      <c r="G39" s="165">
        <f t="shared" si="4"/>
        <v>332881</v>
      </c>
      <c r="H39" s="165">
        <f t="shared" si="4"/>
        <v>332881</v>
      </c>
      <c r="I39" s="165">
        <f t="shared" si="4"/>
        <v>332881</v>
      </c>
      <c r="J39" s="165">
        <f t="shared" si="4"/>
        <v>332881</v>
      </c>
      <c r="K39" s="165">
        <f t="shared" si="4"/>
        <v>332881</v>
      </c>
      <c r="L39" s="165">
        <f t="shared" si="4"/>
        <v>332881</v>
      </c>
      <c r="M39" s="165">
        <f t="shared" si="4"/>
        <v>332881</v>
      </c>
      <c r="N39" s="165">
        <f t="shared" si="4"/>
        <v>332881</v>
      </c>
      <c r="O39" s="165">
        <f t="shared" si="4"/>
        <v>332882</v>
      </c>
      <c r="P39" s="142">
        <f>SUM(P35:P38)</f>
        <v>3994573</v>
      </c>
    </row>
    <row r="40" spans="1:16" ht="15.75">
      <c r="A40" s="283" t="s">
        <v>302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148"/>
    </row>
    <row r="41" spans="1:16" ht="31.5">
      <c r="A41" s="138">
        <v>1</v>
      </c>
      <c r="B41" s="139" t="s">
        <v>298</v>
      </c>
      <c r="C41" s="149" t="s">
        <v>303</v>
      </c>
      <c r="D41" s="150">
        <v>2.12</v>
      </c>
      <c r="E41" s="150">
        <v>2.12</v>
      </c>
      <c r="F41" s="150">
        <v>2.12</v>
      </c>
      <c r="G41" s="150">
        <v>2.12</v>
      </c>
      <c r="H41" s="150">
        <v>2.12</v>
      </c>
      <c r="I41" s="150">
        <v>2.12</v>
      </c>
      <c r="J41" s="150">
        <v>2.12</v>
      </c>
      <c r="K41" s="150">
        <v>2.12</v>
      </c>
      <c r="L41" s="150">
        <v>2.12</v>
      </c>
      <c r="M41" s="150">
        <v>2.12</v>
      </c>
      <c r="N41" s="150">
        <v>2.12</v>
      </c>
      <c r="O41" s="150">
        <v>2.12</v>
      </c>
      <c r="P41" s="151"/>
    </row>
    <row r="42" spans="1:16" ht="31.5">
      <c r="A42" s="138">
        <v>2</v>
      </c>
      <c r="B42" s="139" t="s">
        <v>299</v>
      </c>
      <c r="C42" s="149" t="s">
        <v>303</v>
      </c>
      <c r="D42" s="150">
        <v>2.62</v>
      </c>
      <c r="E42" s="150">
        <v>2.62</v>
      </c>
      <c r="F42" s="150">
        <v>2.62</v>
      </c>
      <c r="G42" s="150">
        <v>2.62</v>
      </c>
      <c r="H42" s="150">
        <v>2.62</v>
      </c>
      <c r="I42" s="150">
        <v>2.62</v>
      </c>
      <c r="J42" s="150">
        <v>2.62</v>
      </c>
      <c r="K42" s="150">
        <v>2.62</v>
      </c>
      <c r="L42" s="150">
        <v>2.62</v>
      </c>
      <c r="M42" s="150">
        <v>2.62</v>
      </c>
      <c r="N42" s="150">
        <v>2.62</v>
      </c>
      <c r="O42" s="150">
        <v>2.62</v>
      </c>
      <c r="P42" s="151"/>
    </row>
    <row r="43" spans="1:16" ht="31.5">
      <c r="A43" s="138">
        <v>3</v>
      </c>
      <c r="B43" s="139" t="s">
        <v>300</v>
      </c>
      <c r="C43" s="149" t="s">
        <v>303</v>
      </c>
      <c r="D43" s="150">
        <v>4.07</v>
      </c>
      <c r="E43" s="150">
        <v>4.07</v>
      </c>
      <c r="F43" s="150">
        <v>4.07</v>
      </c>
      <c r="G43" s="150">
        <v>4.07</v>
      </c>
      <c r="H43" s="150">
        <v>4.07</v>
      </c>
      <c r="I43" s="150">
        <v>4.07</v>
      </c>
      <c r="J43" s="150">
        <v>4.07</v>
      </c>
      <c r="K43" s="150">
        <v>4.07</v>
      </c>
      <c r="L43" s="150">
        <v>4.07</v>
      </c>
      <c r="M43" s="150">
        <v>4.07</v>
      </c>
      <c r="N43" s="150">
        <v>4.07</v>
      </c>
      <c r="O43" s="150">
        <v>4.07</v>
      </c>
      <c r="P43" s="151"/>
    </row>
    <row r="44" spans="1:16" ht="31.5">
      <c r="A44" s="138">
        <v>4</v>
      </c>
      <c r="B44" s="139" t="s">
        <v>301</v>
      </c>
      <c r="C44" s="149" t="s">
        <v>303</v>
      </c>
      <c r="D44" s="150">
        <v>43.67</v>
      </c>
      <c r="E44" s="150">
        <v>43.67</v>
      </c>
      <c r="F44" s="150">
        <v>43.67</v>
      </c>
      <c r="G44" s="150">
        <v>43.67</v>
      </c>
      <c r="H44" s="150">
        <v>43.67</v>
      </c>
      <c r="I44" s="150">
        <v>43.67</v>
      </c>
      <c r="J44" s="150">
        <v>43.67</v>
      </c>
      <c r="K44" s="150">
        <v>43.67</v>
      </c>
      <c r="L44" s="150">
        <v>43.67</v>
      </c>
      <c r="M44" s="150">
        <v>43.67</v>
      </c>
      <c r="N44" s="150">
        <v>43.67</v>
      </c>
      <c r="O44" s="150">
        <v>43.67</v>
      </c>
      <c r="P44" s="151"/>
    </row>
    <row r="45" spans="1:16" ht="15.75">
      <c r="A45" s="283" t="s">
        <v>304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151"/>
    </row>
    <row r="46" spans="1:16" ht="31.5">
      <c r="A46" s="138">
        <v>1</v>
      </c>
      <c r="B46" s="139" t="s">
        <v>298</v>
      </c>
      <c r="C46" s="149" t="s">
        <v>303</v>
      </c>
      <c r="D46" s="166">
        <f>D35*D41</f>
        <v>269468.96000000002</v>
      </c>
      <c r="E46" s="166">
        <f t="shared" ref="E46:N46" si="5">E35*E41</f>
        <v>269468.96000000002</v>
      </c>
      <c r="F46" s="166">
        <f t="shared" si="5"/>
        <v>269468.96000000002</v>
      </c>
      <c r="G46" s="166">
        <f t="shared" si="5"/>
        <v>269468.96000000002</v>
      </c>
      <c r="H46" s="166">
        <f t="shared" si="5"/>
        <v>269468.96000000002</v>
      </c>
      <c r="I46" s="166">
        <f t="shared" si="5"/>
        <v>269468.96000000002</v>
      </c>
      <c r="J46" s="166">
        <f t="shared" si="5"/>
        <v>269468.96000000002</v>
      </c>
      <c r="K46" s="166">
        <f t="shared" si="5"/>
        <v>269468.96000000002</v>
      </c>
      <c r="L46" s="166">
        <f t="shared" si="5"/>
        <v>269468.96000000002</v>
      </c>
      <c r="M46" s="166">
        <f t="shared" si="5"/>
        <v>269468.96000000002</v>
      </c>
      <c r="N46" s="166">
        <f t="shared" si="5"/>
        <v>269468.96000000002</v>
      </c>
      <c r="O46" s="167">
        <f>O35*O41</f>
        <v>269468.96000000002</v>
      </c>
      <c r="P46" s="142">
        <f>SUM(D46:O46)</f>
        <v>3233627.52</v>
      </c>
    </row>
    <row r="47" spans="1:16" ht="31.5">
      <c r="A47" s="138">
        <v>2</v>
      </c>
      <c r="B47" s="139" t="s">
        <v>299</v>
      </c>
      <c r="C47" s="149" t="s">
        <v>303</v>
      </c>
      <c r="D47" s="166">
        <f t="shared" ref="D47:O49" si="6">D36*D42</f>
        <v>110495.88</v>
      </c>
      <c r="E47" s="166">
        <f t="shared" si="6"/>
        <v>110495.88</v>
      </c>
      <c r="F47" s="166">
        <f t="shared" si="6"/>
        <v>110495.88</v>
      </c>
      <c r="G47" s="166">
        <f t="shared" si="6"/>
        <v>110495.88</v>
      </c>
      <c r="H47" s="166">
        <f t="shared" si="6"/>
        <v>110495.88</v>
      </c>
      <c r="I47" s="166">
        <f t="shared" si="6"/>
        <v>110495.88</v>
      </c>
      <c r="J47" s="166">
        <f t="shared" si="6"/>
        <v>110495.88</v>
      </c>
      <c r="K47" s="166">
        <f t="shared" si="6"/>
        <v>110495.88</v>
      </c>
      <c r="L47" s="166">
        <f t="shared" si="6"/>
        <v>110495.88</v>
      </c>
      <c r="M47" s="166">
        <f t="shared" si="6"/>
        <v>110495.88</v>
      </c>
      <c r="N47" s="166">
        <f t="shared" si="6"/>
        <v>110495.88</v>
      </c>
      <c r="O47" s="167">
        <f t="shared" si="6"/>
        <v>110495.88</v>
      </c>
      <c r="P47" s="142">
        <f>SUM(D47:O47)</f>
        <v>1325950.56</v>
      </c>
    </row>
    <row r="48" spans="1:16" ht="31.5">
      <c r="A48" s="138">
        <v>3</v>
      </c>
      <c r="B48" s="139" t="s">
        <v>300</v>
      </c>
      <c r="C48" s="149" t="s">
        <v>303</v>
      </c>
      <c r="D48" s="166">
        <f t="shared" si="6"/>
        <v>648843.47000000009</v>
      </c>
      <c r="E48" s="166">
        <f t="shared" si="6"/>
        <v>648843.47000000009</v>
      </c>
      <c r="F48" s="166">
        <f t="shared" si="6"/>
        <v>648843.47000000009</v>
      </c>
      <c r="G48" s="166">
        <f t="shared" si="6"/>
        <v>648843.47000000009</v>
      </c>
      <c r="H48" s="166">
        <f t="shared" si="6"/>
        <v>648843.47000000009</v>
      </c>
      <c r="I48" s="166">
        <f t="shared" si="6"/>
        <v>648843.47000000009</v>
      </c>
      <c r="J48" s="166">
        <f t="shared" si="6"/>
        <v>648843.47000000009</v>
      </c>
      <c r="K48" s="166">
        <f t="shared" si="6"/>
        <v>648843.47000000009</v>
      </c>
      <c r="L48" s="166">
        <f t="shared" si="6"/>
        <v>648843.47000000009</v>
      </c>
      <c r="M48" s="166">
        <f t="shared" si="6"/>
        <v>648843.47000000009</v>
      </c>
      <c r="N48" s="166">
        <f t="shared" si="6"/>
        <v>648843.47000000009</v>
      </c>
      <c r="O48" s="167">
        <f t="shared" si="6"/>
        <v>648847.54</v>
      </c>
      <c r="P48" s="142">
        <f>SUM(D48:O48)</f>
        <v>7786125.71</v>
      </c>
    </row>
    <row r="49" spans="1:16" ht="32.25" thickBot="1">
      <c r="A49" s="138">
        <v>4</v>
      </c>
      <c r="B49" s="154" t="s">
        <v>301</v>
      </c>
      <c r="C49" s="155" t="s">
        <v>303</v>
      </c>
      <c r="D49" s="168">
        <f t="shared" si="6"/>
        <v>182453.26</v>
      </c>
      <c r="E49" s="168">
        <f t="shared" si="6"/>
        <v>182453.26</v>
      </c>
      <c r="F49" s="168">
        <f t="shared" si="6"/>
        <v>182453.26</v>
      </c>
      <c r="G49" s="168">
        <f t="shared" si="6"/>
        <v>182453.26</v>
      </c>
      <c r="H49" s="168">
        <f t="shared" si="6"/>
        <v>182453.26</v>
      </c>
      <c r="I49" s="168">
        <f t="shared" si="6"/>
        <v>182453.26</v>
      </c>
      <c r="J49" s="168">
        <f t="shared" si="6"/>
        <v>182453.26</v>
      </c>
      <c r="K49" s="168">
        <f t="shared" si="6"/>
        <v>182453.26</v>
      </c>
      <c r="L49" s="168">
        <f t="shared" si="6"/>
        <v>182453.26</v>
      </c>
      <c r="M49" s="168">
        <f t="shared" si="6"/>
        <v>182453.26</v>
      </c>
      <c r="N49" s="168">
        <f t="shared" si="6"/>
        <v>182453.26</v>
      </c>
      <c r="O49" s="169">
        <f>O38*O44</f>
        <v>182453.26</v>
      </c>
      <c r="P49" s="158">
        <f>SUM(D49:O49)</f>
        <v>2189439.12</v>
      </c>
    </row>
    <row r="50" spans="1:16" ht="16.5" thickBot="1">
      <c r="A50" s="159"/>
      <c r="B50" s="160" t="s">
        <v>296</v>
      </c>
      <c r="C50" s="161" t="s">
        <v>303</v>
      </c>
      <c r="D50" s="162">
        <f t="shared" ref="D50:P50" si="7">SUM(D46:D49)</f>
        <v>1211261.57</v>
      </c>
      <c r="E50" s="162">
        <f t="shared" si="7"/>
        <v>1211261.57</v>
      </c>
      <c r="F50" s="162">
        <f t="shared" si="7"/>
        <v>1211261.57</v>
      </c>
      <c r="G50" s="162">
        <f t="shared" si="7"/>
        <v>1211261.57</v>
      </c>
      <c r="H50" s="162">
        <f t="shared" si="7"/>
        <v>1211261.57</v>
      </c>
      <c r="I50" s="162">
        <f t="shared" si="7"/>
        <v>1211261.57</v>
      </c>
      <c r="J50" s="162">
        <f t="shared" si="7"/>
        <v>1211261.57</v>
      </c>
      <c r="K50" s="162">
        <f t="shared" si="7"/>
        <v>1211261.57</v>
      </c>
      <c r="L50" s="162">
        <f t="shared" si="7"/>
        <v>1211261.57</v>
      </c>
      <c r="M50" s="162">
        <f t="shared" si="7"/>
        <v>1211261.57</v>
      </c>
      <c r="N50" s="162">
        <f t="shared" si="7"/>
        <v>1211261.57</v>
      </c>
      <c r="O50" s="163">
        <f t="shared" si="7"/>
        <v>1211265.6400000001</v>
      </c>
      <c r="P50" s="164">
        <f t="shared" si="7"/>
        <v>14535142.91</v>
      </c>
    </row>
    <row r="51" spans="1:16" ht="18.75" hidden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</row>
    <row r="52" spans="1:16" ht="15.75">
      <c r="A52" s="123"/>
      <c r="B52" s="171" t="s">
        <v>307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4" spans="1:16" ht="15.75" hidden="1">
      <c r="A54" s="172" t="s">
        <v>308</v>
      </c>
      <c r="B54" s="172"/>
      <c r="C54" s="172"/>
      <c r="D54" s="172"/>
      <c r="E54" s="172"/>
      <c r="F54" s="172"/>
      <c r="G54" s="172"/>
      <c r="H54" s="172"/>
      <c r="I54" s="172"/>
      <c r="J54" s="173"/>
      <c r="K54" s="173"/>
      <c r="L54" s="173"/>
      <c r="M54" s="173"/>
      <c r="N54" s="173"/>
      <c r="O54" s="173"/>
      <c r="P54" s="173"/>
    </row>
    <row r="55" spans="1:16" ht="16.5" hidden="1" thickBot="1">
      <c r="A55" s="174" t="s">
        <v>282</v>
      </c>
      <c r="B55" s="175" t="s">
        <v>20</v>
      </c>
      <c r="C55" s="175" t="s">
        <v>283</v>
      </c>
      <c r="D55" s="176" t="s">
        <v>284</v>
      </c>
      <c r="E55" s="176" t="s">
        <v>285</v>
      </c>
      <c r="F55" s="176" t="s">
        <v>286</v>
      </c>
      <c r="G55" s="176" t="s">
        <v>287</v>
      </c>
      <c r="H55" s="176" t="s">
        <v>288</v>
      </c>
      <c r="I55" s="176" t="s">
        <v>289</v>
      </c>
      <c r="J55" s="176" t="s">
        <v>290</v>
      </c>
      <c r="K55" s="176" t="s">
        <v>291</v>
      </c>
      <c r="L55" s="176" t="s">
        <v>292</v>
      </c>
      <c r="M55" s="176" t="s">
        <v>293</v>
      </c>
      <c r="N55" s="176" t="s">
        <v>294</v>
      </c>
      <c r="O55" s="177" t="s">
        <v>295</v>
      </c>
      <c r="P55" s="178" t="s">
        <v>296</v>
      </c>
    </row>
    <row r="56" spans="1:16" ht="15.75" hidden="1">
      <c r="A56" s="285" t="s">
        <v>309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179"/>
    </row>
    <row r="57" spans="1:16" ht="31.5" hidden="1">
      <c r="A57" s="180">
        <v>1</v>
      </c>
      <c r="B57" s="181" t="s">
        <v>298</v>
      </c>
      <c r="C57" s="182" t="s">
        <v>51</v>
      </c>
      <c r="D57" s="183">
        <v>110960</v>
      </c>
      <c r="E57" s="183">
        <v>110960</v>
      </c>
      <c r="F57" s="183">
        <v>110960</v>
      </c>
      <c r="G57" s="183">
        <v>110960</v>
      </c>
      <c r="H57" s="183">
        <v>110960</v>
      </c>
      <c r="I57" s="183">
        <v>110960</v>
      </c>
      <c r="J57" s="183">
        <v>110960</v>
      </c>
      <c r="K57" s="183">
        <v>110960</v>
      </c>
      <c r="L57" s="183">
        <v>110960</v>
      </c>
      <c r="M57" s="183">
        <v>110960</v>
      </c>
      <c r="N57" s="183">
        <v>110960</v>
      </c>
      <c r="O57" s="184">
        <v>110960</v>
      </c>
      <c r="P57" s="185">
        <f>SUM(D57:O57)</f>
        <v>1331520</v>
      </c>
    </row>
    <row r="58" spans="1:16" ht="31.5" hidden="1">
      <c r="A58" s="180">
        <v>2</v>
      </c>
      <c r="B58" s="181" t="s">
        <v>299</v>
      </c>
      <c r="C58" s="182" t="s">
        <v>51</v>
      </c>
      <c r="D58" s="183">
        <v>34842</v>
      </c>
      <c r="E58" s="183">
        <f t="shared" ref="E58:O58" si="8">41400-6558</f>
        <v>34842</v>
      </c>
      <c r="F58" s="183">
        <f t="shared" si="8"/>
        <v>34842</v>
      </c>
      <c r="G58" s="183">
        <f t="shared" si="8"/>
        <v>34842</v>
      </c>
      <c r="H58" s="183">
        <f t="shared" si="8"/>
        <v>34842</v>
      </c>
      <c r="I58" s="183">
        <f t="shared" si="8"/>
        <v>34842</v>
      </c>
      <c r="J58" s="183">
        <f t="shared" si="8"/>
        <v>34842</v>
      </c>
      <c r="K58" s="183">
        <f t="shared" si="8"/>
        <v>34842</v>
      </c>
      <c r="L58" s="183">
        <f t="shared" si="8"/>
        <v>34842</v>
      </c>
      <c r="M58" s="183">
        <f t="shared" si="8"/>
        <v>34842</v>
      </c>
      <c r="N58" s="183">
        <f t="shared" si="8"/>
        <v>34842</v>
      </c>
      <c r="O58" s="184">
        <f t="shared" si="8"/>
        <v>34842</v>
      </c>
      <c r="P58" s="185">
        <f>SUM(D58:O58)</f>
        <v>418104</v>
      </c>
    </row>
    <row r="59" spans="1:16" ht="31.5" hidden="1">
      <c r="A59" s="180">
        <v>3</v>
      </c>
      <c r="B59" s="181" t="s">
        <v>300</v>
      </c>
      <c r="C59" s="182" t="s">
        <v>51</v>
      </c>
      <c r="D59" s="183">
        <v>178120</v>
      </c>
      <c r="E59" s="183">
        <f t="shared" ref="E59:O59" si="9">178120</f>
        <v>178120</v>
      </c>
      <c r="F59" s="183">
        <f t="shared" si="9"/>
        <v>178120</v>
      </c>
      <c r="G59" s="183">
        <f t="shared" si="9"/>
        <v>178120</v>
      </c>
      <c r="H59" s="183">
        <f t="shared" si="9"/>
        <v>178120</v>
      </c>
      <c r="I59" s="183">
        <f t="shared" si="9"/>
        <v>178120</v>
      </c>
      <c r="J59" s="183">
        <f t="shared" si="9"/>
        <v>178120</v>
      </c>
      <c r="K59" s="183">
        <f t="shared" si="9"/>
        <v>178120</v>
      </c>
      <c r="L59" s="183">
        <f t="shared" si="9"/>
        <v>178120</v>
      </c>
      <c r="M59" s="183">
        <f t="shared" si="9"/>
        <v>178120</v>
      </c>
      <c r="N59" s="183">
        <f t="shared" si="9"/>
        <v>178120</v>
      </c>
      <c r="O59" s="184">
        <f t="shared" si="9"/>
        <v>178120</v>
      </c>
      <c r="P59" s="185">
        <f>SUM(D59:O59)</f>
        <v>2137440</v>
      </c>
    </row>
    <row r="60" spans="1:16" ht="31.5" hidden="1">
      <c r="A60" s="180">
        <v>4</v>
      </c>
      <c r="B60" s="181" t="s">
        <v>301</v>
      </c>
      <c r="C60" s="182" t="s">
        <v>51</v>
      </c>
      <c r="D60" s="183">
        <v>7300</v>
      </c>
      <c r="E60" s="183">
        <v>4700</v>
      </c>
      <c r="F60" s="183">
        <v>4700</v>
      </c>
      <c r="G60" s="183">
        <v>4700</v>
      </c>
      <c r="H60" s="183">
        <v>4700</v>
      </c>
      <c r="I60" s="183">
        <v>4700</v>
      </c>
      <c r="J60" s="183">
        <v>4700</v>
      </c>
      <c r="K60" s="183">
        <v>4700</v>
      </c>
      <c r="L60" s="183">
        <v>4700</v>
      </c>
      <c r="M60" s="183">
        <v>4700</v>
      </c>
      <c r="N60" s="183">
        <v>4700</v>
      </c>
      <c r="O60" s="183">
        <v>4700</v>
      </c>
      <c r="P60" s="185">
        <f>SUM(D60:O60)</f>
        <v>59000</v>
      </c>
    </row>
    <row r="61" spans="1:16" ht="15.75" hidden="1">
      <c r="A61" s="180"/>
      <c r="B61" s="186" t="s">
        <v>296</v>
      </c>
      <c r="C61" s="182" t="s">
        <v>51</v>
      </c>
      <c r="D61" s="187"/>
      <c r="E61" s="187"/>
      <c r="F61" s="187"/>
      <c r="G61" s="187"/>
      <c r="H61" s="187"/>
      <c r="I61" s="187"/>
      <c r="J61" s="188"/>
      <c r="K61" s="188"/>
      <c r="L61" s="188"/>
      <c r="M61" s="188"/>
      <c r="N61" s="188"/>
      <c r="O61" s="189"/>
      <c r="P61" s="185">
        <f>SUM(P57:P60)</f>
        <v>3946064</v>
      </c>
    </row>
    <row r="62" spans="1:16" ht="15.75" hidden="1">
      <c r="A62" s="287" t="s">
        <v>302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190"/>
    </row>
    <row r="63" spans="1:16" ht="31.5" hidden="1">
      <c r="A63" s="180">
        <v>1</v>
      </c>
      <c r="B63" s="181" t="s">
        <v>298</v>
      </c>
      <c r="C63" s="191" t="s">
        <v>303</v>
      </c>
      <c r="D63" s="192">
        <v>1.67</v>
      </c>
      <c r="E63" s="192">
        <v>1.67</v>
      </c>
      <c r="F63" s="192">
        <v>1.67</v>
      </c>
      <c r="G63" s="192">
        <v>1.67</v>
      </c>
      <c r="H63" s="192">
        <v>1.67</v>
      </c>
      <c r="I63" s="192">
        <v>1.67</v>
      </c>
      <c r="J63" s="192">
        <v>1.67</v>
      </c>
      <c r="K63" s="192">
        <v>1.67</v>
      </c>
      <c r="L63" s="192">
        <v>1.67</v>
      </c>
      <c r="M63" s="192">
        <v>1.67</v>
      </c>
      <c r="N63" s="192">
        <v>1.67</v>
      </c>
      <c r="O63" s="193">
        <v>1.67</v>
      </c>
      <c r="P63" s="194"/>
    </row>
    <row r="64" spans="1:16" ht="31.5" hidden="1">
      <c r="A64" s="180">
        <v>2</v>
      </c>
      <c r="B64" s="181" t="s">
        <v>299</v>
      </c>
      <c r="C64" s="191" t="s">
        <v>303</v>
      </c>
      <c r="D64" s="192">
        <v>2.0699999999999998</v>
      </c>
      <c r="E64" s="192">
        <v>2.0699999999999998</v>
      </c>
      <c r="F64" s="192">
        <v>2.0699999999999998</v>
      </c>
      <c r="G64" s="192">
        <v>2.0699999999999998</v>
      </c>
      <c r="H64" s="192">
        <v>2.0699999999999998</v>
      </c>
      <c r="I64" s="192">
        <v>2.0699999999999998</v>
      </c>
      <c r="J64" s="192">
        <v>2.0699999999999998</v>
      </c>
      <c r="K64" s="192">
        <v>2.0699999999999998</v>
      </c>
      <c r="L64" s="192">
        <v>2.0699999999999998</v>
      </c>
      <c r="M64" s="192">
        <v>2.0699999999999998</v>
      </c>
      <c r="N64" s="192">
        <v>2.0699999999999998</v>
      </c>
      <c r="O64" s="193">
        <v>2.0699999999999998</v>
      </c>
      <c r="P64" s="194"/>
    </row>
    <row r="65" spans="1:16" ht="31.5" hidden="1">
      <c r="A65" s="180">
        <v>3</v>
      </c>
      <c r="B65" s="181" t="s">
        <v>300</v>
      </c>
      <c r="C65" s="191" t="s">
        <v>303</v>
      </c>
      <c r="D65" s="192">
        <v>3.22</v>
      </c>
      <c r="E65" s="192">
        <v>3.22</v>
      </c>
      <c r="F65" s="192">
        <v>3.22</v>
      </c>
      <c r="G65" s="192">
        <v>3.22</v>
      </c>
      <c r="H65" s="192">
        <v>3.22</v>
      </c>
      <c r="I65" s="192">
        <v>3.22</v>
      </c>
      <c r="J65" s="192">
        <v>3.22</v>
      </c>
      <c r="K65" s="192">
        <v>3.22</v>
      </c>
      <c r="L65" s="192">
        <v>3.22</v>
      </c>
      <c r="M65" s="192">
        <v>3.22</v>
      </c>
      <c r="N65" s="192">
        <v>3.22</v>
      </c>
      <c r="O65" s="193">
        <v>3.22</v>
      </c>
      <c r="P65" s="194"/>
    </row>
    <row r="66" spans="1:16" ht="31.5" hidden="1">
      <c r="A66" s="180">
        <v>4</v>
      </c>
      <c r="B66" s="181" t="s">
        <v>301</v>
      </c>
      <c r="C66" s="191" t="s">
        <v>303</v>
      </c>
      <c r="D66" s="192">
        <v>34.5</v>
      </c>
      <c r="E66" s="192">
        <v>34.5</v>
      </c>
      <c r="F66" s="192">
        <v>34.5</v>
      </c>
      <c r="G66" s="192">
        <v>34.5</v>
      </c>
      <c r="H66" s="192">
        <v>34.5</v>
      </c>
      <c r="I66" s="192">
        <v>34.5</v>
      </c>
      <c r="J66" s="192">
        <v>34.5</v>
      </c>
      <c r="K66" s="192">
        <v>34.5</v>
      </c>
      <c r="L66" s="192">
        <v>34.5</v>
      </c>
      <c r="M66" s="192">
        <v>34.5</v>
      </c>
      <c r="N66" s="192">
        <v>34.5</v>
      </c>
      <c r="O66" s="193">
        <v>34.5</v>
      </c>
      <c r="P66" s="194"/>
    </row>
    <row r="67" spans="1:16" ht="15.75" hidden="1">
      <c r="A67" s="287" t="s">
        <v>304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194"/>
    </row>
    <row r="68" spans="1:16" ht="31.5" hidden="1">
      <c r="A68" s="180">
        <v>1</v>
      </c>
      <c r="B68" s="181" t="s">
        <v>298</v>
      </c>
      <c r="C68" s="191" t="s">
        <v>303</v>
      </c>
      <c r="D68" s="195">
        <f>D57*D63</f>
        <v>185303.19999999998</v>
      </c>
      <c r="E68" s="195">
        <f t="shared" ref="E68:O68" si="10">E57*E63</f>
        <v>185303.19999999998</v>
      </c>
      <c r="F68" s="195">
        <f t="shared" si="10"/>
        <v>185303.19999999998</v>
      </c>
      <c r="G68" s="195">
        <f t="shared" si="10"/>
        <v>185303.19999999998</v>
      </c>
      <c r="H68" s="195">
        <f t="shared" si="10"/>
        <v>185303.19999999998</v>
      </c>
      <c r="I68" s="195">
        <f t="shared" si="10"/>
        <v>185303.19999999998</v>
      </c>
      <c r="J68" s="195">
        <f t="shared" si="10"/>
        <v>185303.19999999998</v>
      </c>
      <c r="K68" s="195">
        <f t="shared" si="10"/>
        <v>185303.19999999998</v>
      </c>
      <c r="L68" s="195">
        <f t="shared" si="10"/>
        <v>185303.19999999998</v>
      </c>
      <c r="M68" s="195">
        <f t="shared" si="10"/>
        <v>185303.19999999998</v>
      </c>
      <c r="N68" s="195">
        <f t="shared" si="10"/>
        <v>185303.19999999998</v>
      </c>
      <c r="O68" s="196">
        <f t="shared" si="10"/>
        <v>185303.19999999998</v>
      </c>
      <c r="P68" s="197">
        <f>SUM(D68:O68)</f>
        <v>2223638.4</v>
      </c>
    </row>
    <row r="69" spans="1:16" ht="31.5" hidden="1">
      <c r="A69" s="180">
        <v>2</v>
      </c>
      <c r="B69" s="181" t="s">
        <v>299</v>
      </c>
      <c r="C69" s="191" t="s">
        <v>303</v>
      </c>
      <c r="D69" s="195">
        <f t="shared" ref="D69:O71" si="11">D58*D64</f>
        <v>72122.939999999988</v>
      </c>
      <c r="E69" s="195">
        <f t="shared" si="11"/>
        <v>72122.939999999988</v>
      </c>
      <c r="F69" s="195">
        <f t="shared" si="11"/>
        <v>72122.939999999988</v>
      </c>
      <c r="G69" s="195">
        <f t="shared" si="11"/>
        <v>72122.939999999988</v>
      </c>
      <c r="H69" s="195">
        <f t="shared" si="11"/>
        <v>72122.939999999988</v>
      </c>
      <c r="I69" s="195">
        <f t="shared" si="11"/>
        <v>72122.939999999988</v>
      </c>
      <c r="J69" s="195">
        <f t="shared" si="11"/>
        <v>72122.939999999988</v>
      </c>
      <c r="K69" s="195">
        <f t="shared" si="11"/>
        <v>72122.939999999988</v>
      </c>
      <c r="L69" s="195">
        <f t="shared" si="11"/>
        <v>72122.939999999988</v>
      </c>
      <c r="M69" s="195">
        <f t="shared" si="11"/>
        <v>72122.939999999988</v>
      </c>
      <c r="N69" s="195">
        <f t="shared" si="11"/>
        <v>72122.939999999988</v>
      </c>
      <c r="O69" s="196">
        <f t="shared" si="11"/>
        <v>72122.939999999988</v>
      </c>
      <c r="P69" s="197">
        <f>SUM(D69:O69)</f>
        <v>865475.27999999968</v>
      </c>
    </row>
    <row r="70" spans="1:16" ht="31.5" hidden="1">
      <c r="A70" s="180">
        <v>3</v>
      </c>
      <c r="B70" s="181" t="s">
        <v>300</v>
      </c>
      <c r="C70" s="191" t="s">
        <v>303</v>
      </c>
      <c r="D70" s="195">
        <f t="shared" si="11"/>
        <v>573546.4</v>
      </c>
      <c r="E70" s="195">
        <f t="shared" si="11"/>
        <v>573546.4</v>
      </c>
      <c r="F70" s="195">
        <f t="shared" si="11"/>
        <v>573546.4</v>
      </c>
      <c r="G70" s="195">
        <f t="shared" si="11"/>
        <v>573546.4</v>
      </c>
      <c r="H70" s="195">
        <f t="shared" si="11"/>
        <v>573546.4</v>
      </c>
      <c r="I70" s="195">
        <f t="shared" si="11"/>
        <v>573546.4</v>
      </c>
      <c r="J70" s="195">
        <f t="shared" si="11"/>
        <v>573546.4</v>
      </c>
      <c r="K70" s="195">
        <f t="shared" si="11"/>
        <v>573546.4</v>
      </c>
      <c r="L70" s="195">
        <f t="shared" si="11"/>
        <v>573546.4</v>
      </c>
      <c r="M70" s="195">
        <f t="shared" si="11"/>
        <v>573546.4</v>
      </c>
      <c r="N70" s="195">
        <f t="shared" si="11"/>
        <v>573546.4</v>
      </c>
      <c r="O70" s="196">
        <f t="shared" si="11"/>
        <v>573546.4</v>
      </c>
      <c r="P70" s="197">
        <f>SUM(D70:O70)</f>
        <v>6882556.8000000017</v>
      </c>
    </row>
    <row r="71" spans="1:16" ht="31.5" hidden="1">
      <c r="A71" s="198">
        <v>4</v>
      </c>
      <c r="B71" s="199" t="s">
        <v>301</v>
      </c>
      <c r="C71" s="200" t="s">
        <v>303</v>
      </c>
      <c r="D71" s="201">
        <f t="shared" si="11"/>
        <v>251850</v>
      </c>
      <c r="E71" s="201">
        <f t="shared" si="11"/>
        <v>162150</v>
      </c>
      <c r="F71" s="201">
        <f t="shared" si="11"/>
        <v>162150</v>
      </c>
      <c r="G71" s="201">
        <f t="shared" si="11"/>
        <v>162150</v>
      </c>
      <c r="H71" s="201">
        <f t="shared" si="11"/>
        <v>162150</v>
      </c>
      <c r="I71" s="201">
        <f t="shared" si="11"/>
        <v>162150</v>
      </c>
      <c r="J71" s="201">
        <f t="shared" si="11"/>
        <v>162150</v>
      </c>
      <c r="K71" s="201">
        <f t="shared" si="11"/>
        <v>162150</v>
      </c>
      <c r="L71" s="201">
        <f t="shared" si="11"/>
        <v>162150</v>
      </c>
      <c r="M71" s="201">
        <f t="shared" si="11"/>
        <v>162150</v>
      </c>
      <c r="N71" s="201">
        <f t="shared" si="11"/>
        <v>162150</v>
      </c>
      <c r="O71" s="202">
        <f t="shared" si="11"/>
        <v>162150</v>
      </c>
      <c r="P71" s="203">
        <f>SUM(D71:O71)</f>
        <v>2035500</v>
      </c>
    </row>
    <row r="72" spans="1:16" ht="16.5" hidden="1" thickBot="1">
      <c r="A72" s="204"/>
      <c r="B72" s="205" t="s">
        <v>296</v>
      </c>
      <c r="C72" s="206" t="s">
        <v>303</v>
      </c>
      <c r="D72" s="207">
        <f t="shared" ref="D72:P72" si="12">SUM(D68:D71)</f>
        <v>1082822.54</v>
      </c>
      <c r="E72" s="207">
        <f t="shared" si="12"/>
        <v>993122.54</v>
      </c>
      <c r="F72" s="207">
        <f t="shared" si="12"/>
        <v>993122.54</v>
      </c>
      <c r="G72" s="207">
        <f t="shared" si="12"/>
        <v>993122.54</v>
      </c>
      <c r="H72" s="207">
        <f t="shared" si="12"/>
        <v>993122.54</v>
      </c>
      <c r="I72" s="207">
        <f t="shared" si="12"/>
        <v>993122.54</v>
      </c>
      <c r="J72" s="207">
        <f t="shared" si="12"/>
        <v>993122.54</v>
      </c>
      <c r="K72" s="207">
        <f t="shared" si="12"/>
        <v>993122.54</v>
      </c>
      <c r="L72" s="207">
        <f t="shared" si="12"/>
        <v>993122.54</v>
      </c>
      <c r="M72" s="207">
        <f t="shared" si="12"/>
        <v>993122.54</v>
      </c>
      <c r="N72" s="207">
        <f t="shared" si="12"/>
        <v>993122.54</v>
      </c>
      <c r="O72" s="208">
        <f t="shared" si="12"/>
        <v>993122.54</v>
      </c>
      <c r="P72" s="209">
        <f t="shared" si="12"/>
        <v>12007170.48</v>
      </c>
    </row>
    <row r="73" spans="1:16" ht="15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</row>
    <row r="75" spans="1:16">
      <c r="P75" s="210"/>
    </row>
  </sheetData>
  <mergeCells count="26"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2015 (коррект)</vt:lpstr>
      <vt:lpstr>Прием платежей</vt:lpstr>
      <vt:lpstr>Доставка квитанций </vt:lpstr>
      <vt:lpstr>' ГКПЗ 2015'!Область_печати</vt:lpstr>
      <vt:lpstr>'ГКПЗ 2015 (коррект)'!Область_печати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2015-12-22T05:59:37Z</cp:lastPrinted>
  <dcterms:created xsi:type="dcterms:W3CDTF">2013-06-21T11:30:45Z</dcterms:created>
  <dcterms:modified xsi:type="dcterms:W3CDTF">2015-12-22T14:16:21Z</dcterms:modified>
</cp:coreProperties>
</file>