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 (4)" sheetId="1" r:id="rId1"/>
  </sheets>
  <definedNames>
    <definedName name="_xlnm.Print_Area" localSheetId="0">'стр.1_3 (4)'!$A$1:$DA$91</definedName>
  </definedNames>
  <calcPr fullCalcOnLoad="1" refMode="R1C1"/>
</workbook>
</file>

<file path=xl/sharedStrings.xml><?xml version="1.0" encoding="utf-8"?>
<sst xmlns="http://schemas.openxmlformats.org/spreadsheetml/2006/main" count="245" uniqueCount="105">
  <si>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</si>
  <si>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</si>
  <si>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</si>
  <si>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</si>
  <si>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</si>
  <si>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</si>
  <si>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</si>
  <si>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</si>
  <si>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</si>
  <si>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</si>
  <si>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</si>
  <si>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</si>
  <si>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</si>
  <si>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</si>
  <si>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</si>
  <si>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</si>
  <si>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</si>
  <si>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</si>
  <si>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</si>
  <si>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</si>
  <si>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</si>
  <si>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</si>
  <si>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</si>
  <si>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</si>
  <si>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</si>
  <si>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</si>
  <si>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</si>
  <si>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</si>
  <si>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</si>
  <si>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</si>
  <si>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</si>
  <si>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</si>
  <si>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</si>
  <si>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</si>
  <si>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</si>
  <si>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</si>
  <si>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</si>
  <si>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</si>
  <si>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</si>
  <si>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</si>
  <si>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</si>
  <si>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</si>
  <si>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</si>
  <si>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</si>
  <si>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</si>
  <si>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</si>
  <si>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</si>
  <si>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</si>
  <si>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</si>
  <si>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</si>
  <si>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</si>
  <si>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</si>
  <si>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</si>
  <si>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</si>
  <si>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</si>
  <si>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</si>
  <si>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</si>
  <si>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</si>
  <si>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</si>
  <si>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</si>
  <si>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</si>
  <si>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</si>
  <si>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</si>
  <si>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</si>
  <si>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</si>
  <si>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</si>
  <si>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</si>
  <si>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</si>
  <si>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</si>
  <si>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</si>
  <si>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</si>
  <si>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</si>
  <si>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</si>
  <si>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</si>
  <si>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</si>
  <si>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</si>
  <si>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</si>
  <si>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</si>
  <si>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</si>
  <si>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</si>
  <si>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</si>
  <si>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</si>
  <si>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</si>
  <si>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</si>
  <si>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11</t>
  </si>
  <si>
    <t>год</t>
  </si>
  <si>
    <t>10</t>
  </si>
  <si>
    <t>Гресь С.И.</t>
  </si>
  <si>
    <t>Гладнева Л.А.</t>
  </si>
  <si>
    <t>Открытое акционерное общество "Воронежская энергосбытовая компания"</t>
  </si>
  <si>
    <t>74334277</t>
  </si>
  <si>
    <t>2012</t>
  </si>
  <si>
    <t>3663050467</t>
  </si>
  <si>
    <t>оптовая торговля электроэнергией</t>
  </si>
  <si>
    <t>51.18.26</t>
  </si>
  <si>
    <t>открытое акционерное</t>
  </si>
  <si>
    <t>общество / совместная частная и иностранная собственность</t>
  </si>
  <si>
    <t>47</t>
  </si>
  <si>
    <t>34</t>
  </si>
  <si>
    <r>
      <t>Единица измерения: тыс. руб./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 xml:space="preserve"> (ненужное зачеркнуть)</t>
    </r>
  </si>
  <si>
    <r>
      <t>384/</t>
    </r>
    <r>
      <rPr>
        <strike/>
        <sz val="10"/>
        <rFont val="Arial"/>
        <family val="2"/>
      </rPr>
      <t>385</t>
    </r>
  </si>
  <si>
    <t>06</t>
  </si>
  <si>
    <t>03</t>
  </si>
  <si>
    <t>марта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</si>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</sst>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51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indent="1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1" fillId="0" borderId="2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left"/>
    </xf>
    <xf numFmtId="164" fontId="6" fillId="0" borderId="27" xfId="0" applyNumberFormat="1" applyFont="1" applyFill="1" applyBorder="1" applyAlignment="1">
      <alignment horizontal="left"/>
    </xf>
    <xf numFmtId="164" fontId="6" fillId="0" borderId="27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/>
    </xf>
    <xf numFmtId="164" fontId="1" fillId="0" borderId="4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top" indent="2"/>
    </xf>
    <xf numFmtId="164" fontId="1" fillId="0" borderId="34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1" fillId="0" borderId="40" xfId="0" applyFont="1" applyFill="1" applyBorder="1" applyAlignment="1">
      <alignment horizontal="left" wrapText="1" indent="1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left" indent="1"/>
    </xf>
    <xf numFmtId="41" fontId="1" fillId="0" borderId="34" xfId="0" applyNumberFormat="1" applyFont="1" applyFill="1" applyBorder="1" applyAlignment="1">
      <alignment horizontal="center"/>
    </xf>
    <xf numFmtId="41" fontId="1" fillId="0" borderId="35" xfId="0" applyNumberFormat="1" applyFont="1" applyFill="1" applyBorder="1" applyAlignment="1">
      <alignment horizontal="center"/>
    </xf>
    <xf numFmtId="41" fontId="1" fillId="0" borderId="3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164" fontId="1" fillId="0" borderId="48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left"/>
    </xf>
    <xf numFmtId="164" fontId="1" fillId="0" borderId="49" xfId="0" applyNumberFormat="1" applyFont="1" applyFill="1" applyBorder="1" applyAlignment="1">
      <alignment horizontal="left"/>
    </xf>
    <xf numFmtId="164" fontId="1" fillId="0" borderId="49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left"/>
    </xf>
    <xf numFmtId="164" fontId="1" fillId="0" borderId="25" xfId="0" applyNumberFormat="1" applyFont="1" applyFill="1" applyBorder="1" applyAlignment="1">
      <alignment horizontal="left"/>
    </xf>
    <xf numFmtId="164" fontId="1" fillId="0" borderId="26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left"/>
    </xf>
    <xf numFmtId="164" fontId="1" fillId="0" borderId="27" xfId="0" applyNumberFormat="1" applyFont="1" applyFill="1" applyBorder="1" applyAlignment="1">
      <alignment horizontal="left"/>
    </xf>
    <xf numFmtId="164" fontId="1" fillId="0" borderId="27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164" fontId="1" fillId="0" borderId="50" xfId="0" applyNumberFormat="1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left"/>
    </xf>
    <xf numFmtId="164" fontId="1" fillId="0" borderId="35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2"/>
    </xf>
    <xf numFmtId="0" fontId="1" fillId="0" borderId="47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164" fontId="1" fillId="0" borderId="51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164" fontId="1" fillId="0" borderId="52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164" fontId="1" fillId="0" borderId="53" xfId="0" applyNumberFormat="1" applyFont="1" applyFill="1" applyBorder="1" applyAlignment="1">
      <alignment horizontal="center"/>
    </xf>
    <xf numFmtId="164" fontId="1" fillId="0" borderId="54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indent="2"/>
    </xf>
    <xf numFmtId="0" fontId="5" fillId="0" borderId="18" xfId="0" applyFont="1" applyFill="1" applyBorder="1" applyAlignment="1">
      <alignment horizontal="left" indent="2"/>
    </xf>
    <xf numFmtId="0" fontId="6" fillId="0" borderId="40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164" fontId="6" fillId="0" borderId="50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 horizontal="left" wrapText="1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90"/>
  <sheetViews>
    <sheetView tabSelected="1" view="pageBreakPreview" zoomScaleSheetLayoutView="100" workbookViewId="0" topLeftCell="A1">
      <selection activeCell="A3" sqref="A3:CF3"/>
    </sheetView>
  </sheetViews>
  <sheetFormatPr defaultColWidth="0.875" defaultRowHeight="12.75"/>
  <cols>
    <col min="1" max="1" width="1.875" style="10" customWidth="1"/>
    <col min="2" max="75" width="0.875" style="10" customWidth="1"/>
    <col min="76" max="76" width="1.00390625" style="10" customWidth="1"/>
    <col min="77" max="80" width="0.875" style="10" customWidth="1"/>
    <col min="81" max="81" width="1.25" style="10" customWidth="1"/>
    <col min="82" max="83" width="1.75390625" style="10" customWidth="1"/>
    <col min="84" max="84" width="1.25" style="10" customWidth="1"/>
    <col min="85" max="92" width="0.875" style="10" customWidth="1"/>
    <col min="93" max="93" width="1.37890625" style="10" customWidth="1"/>
    <col min="94" max="96" width="0.875" style="10" customWidth="1"/>
    <col min="97" max="97" width="1.37890625" style="10" customWidth="1"/>
    <col min="98" max="98" width="0.875" style="10" customWidth="1"/>
    <col min="99" max="99" width="1.875" style="10" customWidth="1"/>
    <col min="100" max="104" width="0.875" style="10" customWidth="1"/>
    <col min="105" max="105" width="1.625" style="10" customWidth="1"/>
    <col min="106" max="116" width="0.875" style="10" customWidth="1"/>
    <col min="117" max="117" width="7.00390625" style="10" bestFit="1" customWidth="1"/>
    <col min="118" max="16384" width="0.875" style="10" customWidth="1"/>
  </cols>
  <sheetData>
    <row r="1" spans="12:105" s="1" customFormat="1" ht="22.5" customHeight="1"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DA1" s="9" t="s">
        <v>45</v>
      </c>
    </row>
    <row r="2" ht="15" customHeight="1"/>
    <row r="3" spans="1:105" s="13" customFormat="1" ht="15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11"/>
      <c r="CH3" s="11"/>
      <c r="CI3" s="1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26:104" s="13" customFormat="1" ht="15" customHeight="1" thickBot="1">
      <c r="Z4" s="14" t="s">
        <v>14</v>
      </c>
      <c r="AA4" s="14"/>
      <c r="AB4" s="14"/>
      <c r="AC4" s="14"/>
      <c r="AD4" s="97" t="s">
        <v>85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>
        <v>20</v>
      </c>
      <c r="AY4" s="98"/>
      <c r="AZ4" s="98"/>
      <c r="BA4" s="98"/>
      <c r="BB4" s="99" t="s">
        <v>84</v>
      </c>
      <c r="BC4" s="99"/>
      <c r="BD4" s="99"/>
      <c r="BE4" s="99"/>
      <c r="BF4" s="14"/>
      <c r="BG4" s="14" t="s">
        <v>0</v>
      </c>
      <c r="BH4" s="14"/>
      <c r="BI4" s="12"/>
      <c r="CG4" s="100" t="s">
        <v>17</v>
      </c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2"/>
    </row>
    <row r="5" spans="1:104" s="13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6" t="s">
        <v>18</v>
      </c>
      <c r="CG5" s="103" t="s">
        <v>21</v>
      </c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5"/>
    </row>
    <row r="6" spans="1:104" s="13" customFormat="1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6" t="s">
        <v>33</v>
      </c>
      <c r="CG6" s="106" t="s">
        <v>101</v>
      </c>
      <c r="CH6" s="107"/>
      <c r="CI6" s="107"/>
      <c r="CJ6" s="107"/>
      <c r="CK6" s="107"/>
      <c r="CL6" s="107"/>
      <c r="CM6" s="107" t="s">
        <v>102</v>
      </c>
      <c r="CN6" s="107"/>
      <c r="CO6" s="107"/>
      <c r="CP6" s="107"/>
      <c r="CQ6" s="107"/>
      <c r="CR6" s="107"/>
      <c r="CS6" s="107"/>
      <c r="CT6" s="107"/>
      <c r="CU6" s="107" t="s">
        <v>91</v>
      </c>
      <c r="CV6" s="107"/>
      <c r="CW6" s="107"/>
      <c r="CX6" s="107"/>
      <c r="CY6" s="107"/>
      <c r="CZ6" s="108"/>
    </row>
    <row r="7" spans="1:104" s="13" customFormat="1" ht="24" customHeigh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09" t="s">
        <v>89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X7" s="15"/>
      <c r="BY7" s="15"/>
      <c r="BZ7" s="15"/>
      <c r="CA7" s="15"/>
      <c r="CB7" s="15"/>
      <c r="CC7" s="15"/>
      <c r="CD7" s="15"/>
      <c r="CE7" s="16" t="s">
        <v>1</v>
      </c>
      <c r="CG7" s="110" t="s">
        <v>90</v>
      </c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2"/>
    </row>
    <row r="8" spans="1:104" s="13" customFormat="1" ht="15" customHeight="1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6" t="s">
        <v>3</v>
      </c>
      <c r="CG8" s="110" t="s">
        <v>92</v>
      </c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2"/>
    </row>
    <row r="9" spans="1:104" s="13" customFormat="1" ht="24.75" customHeight="1">
      <c r="A9" s="113" t="s">
        <v>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 t="s">
        <v>93</v>
      </c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4</v>
      </c>
      <c r="CG9" s="110" t="s">
        <v>94</v>
      </c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2"/>
    </row>
    <row r="10" spans="1:104" s="13" customFormat="1" ht="15" customHeight="1">
      <c r="A10" s="115" t="s">
        <v>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81"/>
      <c r="BC10" s="81"/>
      <c r="BD10" s="81"/>
      <c r="BE10" s="81"/>
      <c r="BF10" s="117" t="s">
        <v>95</v>
      </c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E10" s="15"/>
      <c r="CG10" s="110" t="s">
        <v>97</v>
      </c>
      <c r="CH10" s="111"/>
      <c r="CI10" s="111"/>
      <c r="CJ10" s="111"/>
      <c r="CK10" s="111"/>
      <c r="CL10" s="111"/>
      <c r="CM10" s="111"/>
      <c r="CN10" s="111"/>
      <c r="CO10" s="111"/>
      <c r="CP10" s="111"/>
      <c r="CQ10" s="111" t="s">
        <v>98</v>
      </c>
      <c r="CR10" s="111"/>
      <c r="CS10" s="111"/>
      <c r="CT10" s="111"/>
      <c r="CU10" s="111"/>
      <c r="CV10" s="111"/>
      <c r="CW10" s="111"/>
      <c r="CX10" s="111"/>
      <c r="CY10" s="111"/>
      <c r="CZ10" s="112"/>
    </row>
    <row r="11" spans="1:104" s="13" customFormat="1" ht="15" customHeight="1">
      <c r="A11" s="116" t="s">
        <v>96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8"/>
      <c r="BO11" s="18"/>
      <c r="BP11" s="18"/>
      <c r="BQ11" s="18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6" t="s">
        <v>6</v>
      </c>
      <c r="CG11" s="110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2"/>
    </row>
    <row r="12" spans="1:104" s="13" customFormat="1" ht="15" customHeight="1" thickBot="1">
      <c r="A12" s="19" t="s">
        <v>99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7</v>
      </c>
      <c r="CG12" s="118" t="s">
        <v>100</v>
      </c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20"/>
    </row>
    <row r="13" spans="1:105" s="22" customFormat="1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BV13" s="21"/>
      <c r="BW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22" customFormat="1" ht="16.5" customHeight="1">
      <c r="A14" s="121" t="s">
        <v>15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3"/>
      <c r="BM14" s="121" t="s">
        <v>35</v>
      </c>
      <c r="BN14" s="122"/>
      <c r="BO14" s="122"/>
      <c r="BP14" s="122"/>
      <c r="BQ14" s="122"/>
      <c r="BR14" s="122"/>
      <c r="BS14" s="123"/>
      <c r="BT14" s="23"/>
      <c r="BU14" s="24"/>
      <c r="BV14" s="25"/>
      <c r="BW14" s="25"/>
      <c r="BX14" s="26" t="s">
        <v>24</v>
      </c>
      <c r="BY14" s="130" t="s">
        <v>85</v>
      </c>
      <c r="BZ14" s="130"/>
      <c r="CA14" s="130"/>
      <c r="CB14" s="130"/>
      <c r="CC14" s="130"/>
      <c r="CD14" s="130"/>
      <c r="CE14" s="130"/>
      <c r="CF14" s="130"/>
      <c r="CG14" s="130"/>
      <c r="CH14" s="130"/>
      <c r="CI14" s="25"/>
      <c r="CJ14" s="27"/>
      <c r="CK14" s="23"/>
      <c r="CL14" s="24"/>
      <c r="CM14" s="25"/>
      <c r="CN14" s="25"/>
      <c r="CO14" s="26" t="s">
        <v>24</v>
      </c>
      <c r="CP14" s="130" t="s">
        <v>85</v>
      </c>
      <c r="CQ14" s="130"/>
      <c r="CR14" s="130"/>
      <c r="CS14" s="130"/>
      <c r="CT14" s="130"/>
      <c r="CU14" s="130"/>
      <c r="CV14" s="130"/>
      <c r="CW14" s="130"/>
      <c r="CX14" s="130"/>
      <c r="CY14" s="130"/>
      <c r="CZ14" s="25"/>
      <c r="DA14" s="27"/>
    </row>
    <row r="15" spans="1:105" s="22" customFormat="1" ht="15.7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6"/>
      <c r="BM15" s="124"/>
      <c r="BN15" s="125"/>
      <c r="BO15" s="125"/>
      <c r="BP15" s="125"/>
      <c r="BQ15" s="125"/>
      <c r="BR15" s="125"/>
      <c r="BS15" s="126"/>
      <c r="BT15" s="28"/>
      <c r="BU15" s="21"/>
      <c r="BV15" s="21"/>
      <c r="BW15" s="131">
        <v>20</v>
      </c>
      <c r="BX15" s="131"/>
      <c r="BY15" s="131"/>
      <c r="BZ15" s="131"/>
      <c r="CA15" s="132" t="s">
        <v>84</v>
      </c>
      <c r="CB15" s="132"/>
      <c r="CC15" s="132"/>
      <c r="CD15" s="29" t="s">
        <v>61</v>
      </c>
      <c r="CE15" s="29"/>
      <c r="CF15" s="29"/>
      <c r="CG15" s="30"/>
      <c r="CH15" s="30"/>
      <c r="CI15" s="30"/>
      <c r="CJ15" s="31"/>
      <c r="CK15" s="28"/>
      <c r="CL15" s="21"/>
      <c r="CM15" s="21"/>
      <c r="CN15" s="131">
        <v>20</v>
      </c>
      <c r="CO15" s="131"/>
      <c r="CP15" s="131"/>
      <c r="CQ15" s="131"/>
      <c r="CR15" s="132" t="s">
        <v>86</v>
      </c>
      <c r="CS15" s="132"/>
      <c r="CT15" s="132"/>
      <c r="CU15" s="29" t="s">
        <v>62</v>
      </c>
      <c r="CV15" s="29"/>
      <c r="CW15" s="29"/>
      <c r="CX15" s="30"/>
      <c r="CY15" s="30"/>
      <c r="CZ15" s="30"/>
      <c r="DA15" s="31"/>
    </row>
    <row r="16" spans="1:105" s="22" customFormat="1" ht="9.75" customHeight="1" thickBo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127"/>
      <c r="BN16" s="128"/>
      <c r="BO16" s="128"/>
      <c r="BP16" s="128"/>
      <c r="BQ16" s="128"/>
      <c r="BR16" s="128"/>
      <c r="BS16" s="129"/>
      <c r="BT16" s="28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1"/>
      <c r="CK16" s="28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1:105" s="22" customFormat="1" ht="27" customHeight="1">
      <c r="A17" s="32"/>
      <c r="B17" s="133" t="s">
        <v>46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4" t="s">
        <v>36</v>
      </c>
      <c r="BN17" s="135"/>
      <c r="BO17" s="135"/>
      <c r="BP17" s="135"/>
      <c r="BQ17" s="135"/>
      <c r="BR17" s="135"/>
      <c r="BS17" s="136"/>
      <c r="BT17" s="140">
        <f>BT19+BT21+BT23</f>
        <v>19139091</v>
      </c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>
        <f>CK19+CK21+CK23</f>
        <v>17756383</v>
      </c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4"/>
    </row>
    <row r="18" spans="1:105" s="22" customFormat="1" ht="19.5" customHeight="1">
      <c r="A18" s="33"/>
      <c r="B18" s="146" t="s">
        <v>47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37"/>
      <c r="BN18" s="138"/>
      <c r="BO18" s="138"/>
      <c r="BP18" s="138"/>
      <c r="BQ18" s="138"/>
      <c r="BR18" s="138"/>
      <c r="BS18" s="139"/>
      <c r="BT18" s="142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5"/>
    </row>
    <row r="19" spans="1:105" s="22" customFormat="1" ht="15" customHeight="1">
      <c r="A19" s="8"/>
      <c r="B19" s="147" t="s">
        <v>22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34" t="s">
        <v>37</v>
      </c>
      <c r="BN19" s="135"/>
      <c r="BO19" s="135"/>
      <c r="BP19" s="135"/>
      <c r="BQ19" s="135"/>
      <c r="BR19" s="135"/>
      <c r="BS19" s="136"/>
      <c r="BT19" s="148">
        <f>22519741-3435215-17666</f>
        <v>19066860</v>
      </c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>
        <f>20716195-1465-3159874-15699</f>
        <v>17539157</v>
      </c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50"/>
    </row>
    <row r="20" spans="1:105" s="22" customFormat="1" ht="15" customHeight="1">
      <c r="A20" s="33"/>
      <c r="B20" s="151" t="s">
        <v>23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37"/>
      <c r="BN20" s="138"/>
      <c r="BO20" s="138"/>
      <c r="BP20" s="138"/>
      <c r="BQ20" s="138"/>
      <c r="BR20" s="138"/>
      <c r="BS20" s="139"/>
      <c r="BT20" s="148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50"/>
    </row>
    <row r="21" spans="1:105" s="22" customFormat="1" ht="27" customHeight="1">
      <c r="A21" s="33"/>
      <c r="B21" s="152" t="s">
        <v>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 t="s">
        <v>38</v>
      </c>
      <c r="BN21" s="130"/>
      <c r="BO21" s="130"/>
      <c r="BP21" s="130"/>
      <c r="BQ21" s="130"/>
      <c r="BR21" s="130"/>
      <c r="BS21" s="154"/>
      <c r="BT21" s="148">
        <f>277-42</f>
        <v>235</v>
      </c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>
        <f>1465-223</f>
        <v>1242</v>
      </c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50"/>
    </row>
    <row r="22" spans="1:105" s="22" customFormat="1" ht="15" customHeight="1">
      <c r="A22" s="34"/>
      <c r="B22" s="155" t="s">
        <v>50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  <c r="BM22" s="153" t="s">
        <v>39</v>
      </c>
      <c r="BN22" s="130"/>
      <c r="BO22" s="130"/>
      <c r="BP22" s="130"/>
      <c r="BQ22" s="130"/>
      <c r="BR22" s="130"/>
      <c r="BS22" s="154"/>
      <c r="BT22" s="157" t="s">
        <v>104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 t="s">
        <v>104</v>
      </c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9"/>
    </row>
    <row r="23" spans="1:105" s="22" customFormat="1" ht="15" customHeight="1">
      <c r="A23" s="34"/>
      <c r="B23" s="155" t="s">
        <v>25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3" t="s">
        <v>49</v>
      </c>
      <c r="BN23" s="130"/>
      <c r="BO23" s="130"/>
      <c r="BP23" s="130"/>
      <c r="BQ23" s="130"/>
      <c r="BR23" s="130"/>
      <c r="BS23" s="154"/>
      <c r="BT23" s="148">
        <v>71996</v>
      </c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>
        <v>215984</v>
      </c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</row>
    <row r="24" spans="1:105" s="22" customFormat="1" ht="15" customHeight="1">
      <c r="A24" s="34"/>
      <c r="B24" s="160" t="s">
        <v>52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53" t="s">
        <v>40</v>
      </c>
      <c r="BN24" s="130"/>
      <c r="BO24" s="130"/>
      <c r="BP24" s="130"/>
      <c r="BQ24" s="130"/>
      <c r="BR24" s="130"/>
      <c r="BS24" s="154"/>
      <c r="BT24" s="161" t="s">
        <v>8</v>
      </c>
      <c r="BU24" s="162"/>
      <c r="BV24" s="163">
        <f>SUM(BV25:CH30)</f>
        <v>18655704</v>
      </c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4" t="s">
        <v>9</v>
      </c>
      <c r="CJ24" s="165"/>
      <c r="CK24" s="166" t="s">
        <v>8</v>
      </c>
      <c r="CL24" s="167"/>
      <c r="CM24" s="163">
        <f>SUM(CM25:CY30)</f>
        <v>17595924</v>
      </c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8" t="s">
        <v>9</v>
      </c>
      <c r="DA24" s="169"/>
    </row>
    <row r="25" spans="1:105" s="22" customFormat="1" ht="15" customHeight="1">
      <c r="A25" s="8"/>
      <c r="B25" s="147" t="s">
        <v>22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34" t="s">
        <v>41</v>
      </c>
      <c r="BN25" s="135"/>
      <c r="BO25" s="135"/>
      <c r="BP25" s="135"/>
      <c r="BQ25" s="135"/>
      <c r="BR25" s="135"/>
      <c r="BS25" s="136"/>
      <c r="BT25" s="161" t="s">
        <v>8</v>
      </c>
      <c r="BU25" s="162"/>
      <c r="BV25" s="163">
        <f>21277093-3232958-17567</f>
        <v>18026568</v>
      </c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4" t="s">
        <v>9</v>
      </c>
      <c r="CJ25" s="165"/>
      <c r="CK25" s="166" t="s">
        <v>8</v>
      </c>
      <c r="CL25" s="167"/>
      <c r="CM25" s="163">
        <f>20179246-3069201-76471</f>
        <v>17033574</v>
      </c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8" t="s">
        <v>9</v>
      </c>
      <c r="DA25" s="169"/>
    </row>
    <row r="26" spans="1:105" s="22" customFormat="1" ht="27" customHeight="1">
      <c r="A26" s="33"/>
      <c r="B26" s="179" t="s">
        <v>53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80"/>
      <c r="BM26" s="137"/>
      <c r="BN26" s="138"/>
      <c r="BO26" s="138"/>
      <c r="BP26" s="138"/>
      <c r="BQ26" s="138"/>
      <c r="BR26" s="138"/>
      <c r="BS26" s="139"/>
      <c r="BT26" s="170"/>
      <c r="BU26" s="171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3"/>
      <c r="CJ26" s="174"/>
      <c r="CK26" s="175"/>
      <c r="CL26" s="176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7"/>
      <c r="DA26" s="178"/>
    </row>
    <row r="27" spans="1:105" s="22" customFormat="1" ht="15" customHeight="1">
      <c r="A27" s="34"/>
      <c r="B27" s="155" t="s">
        <v>54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3" t="s">
        <v>42</v>
      </c>
      <c r="BN27" s="130"/>
      <c r="BO27" s="130"/>
      <c r="BP27" s="130"/>
      <c r="BQ27" s="130"/>
      <c r="BR27" s="130"/>
      <c r="BS27" s="154"/>
      <c r="BT27" s="181" t="s">
        <v>8</v>
      </c>
      <c r="BU27" s="182"/>
      <c r="BV27" s="183">
        <v>357357</v>
      </c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4" t="s">
        <v>9</v>
      </c>
      <c r="CJ27" s="185"/>
      <c r="CK27" s="175" t="s">
        <v>8</v>
      </c>
      <c r="CL27" s="176"/>
      <c r="CM27" s="183">
        <v>321124</v>
      </c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77" t="s">
        <v>9</v>
      </c>
      <c r="DA27" s="178"/>
    </row>
    <row r="28" spans="1:105" s="22" customFormat="1" ht="15" customHeight="1">
      <c r="A28" s="34"/>
      <c r="B28" s="155" t="s">
        <v>55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3" t="s">
        <v>43</v>
      </c>
      <c r="BN28" s="130"/>
      <c r="BO28" s="130"/>
      <c r="BP28" s="130"/>
      <c r="BQ28" s="130"/>
      <c r="BR28" s="130"/>
      <c r="BS28" s="154"/>
      <c r="BT28" s="170" t="s">
        <v>8</v>
      </c>
      <c r="BU28" s="171"/>
      <c r="BV28" s="172">
        <v>16918</v>
      </c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3" t="s">
        <v>9</v>
      </c>
      <c r="CJ28" s="174"/>
      <c r="CK28" s="175" t="s">
        <v>8</v>
      </c>
      <c r="CL28" s="176"/>
      <c r="CM28" s="172">
        <v>30946</v>
      </c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7" t="s">
        <v>9</v>
      </c>
      <c r="DA28" s="178"/>
    </row>
    <row r="29" spans="1:105" s="22" customFormat="1" ht="15" customHeight="1">
      <c r="A29" s="34"/>
      <c r="B29" s="155" t="s">
        <v>56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3" t="s">
        <v>44</v>
      </c>
      <c r="BN29" s="130"/>
      <c r="BO29" s="130"/>
      <c r="BP29" s="130"/>
      <c r="BQ29" s="130"/>
      <c r="BR29" s="130"/>
      <c r="BS29" s="154"/>
      <c r="BT29" s="170" t="s">
        <v>8</v>
      </c>
      <c r="BU29" s="171"/>
      <c r="BV29" s="172">
        <f>139418-5639-7157</f>
        <v>126622</v>
      </c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3" t="s">
        <v>9</v>
      </c>
      <c r="CJ29" s="174"/>
      <c r="CK29" s="175" t="s">
        <v>8</v>
      </c>
      <c r="CL29" s="176"/>
      <c r="CM29" s="172">
        <f>99447-425-792</f>
        <v>98230</v>
      </c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7" t="s">
        <v>9</v>
      </c>
      <c r="DA29" s="178"/>
    </row>
    <row r="30" spans="1:105" s="22" customFormat="1" ht="15" customHeight="1">
      <c r="A30" s="34"/>
      <c r="B30" s="155" t="s">
        <v>57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3" t="s">
        <v>58</v>
      </c>
      <c r="BN30" s="130"/>
      <c r="BO30" s="130"/>
      <c r="BP30" s="130"/>
      <c r="BQ30" s="130"/>
      <c r="BR30" s="130"/>
      <c r="BS30" s="154"/>
      <c r="BT30" s="170" t="s">
        <v>8</v>
      </c>
      <c r="BU30" s="171"/>
      <c r="BV30" s="172">
        <v>128239</v>
      </c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3" t="s">
        <v>9</v>
      </c>
      <c r="CJ30" s="174"/>
      <c r="CK30" s="175" t="s">
        <v>8</v>
      </c>
      <c r="CL30" s="176"/>
      <c r="CM30" s="172">
        <v>112050</v>
      </c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7" t="s">
        <v>9</v>
      </c>
      <c r="DA30" s="178"/>
    </row>
    <row r="31" spans="1:105" s="22" customFormat="1" ht="15" customHeight="1">
      <c r="A31" s="32"/>
      <c r="B31" s="186" t="s">
        <v>59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7"/>
      <c r="BM31" s="188">
        <v>4100</v>
      </c>
      <c r="BN31" s="189"/>
      <c r="BO31" s="189"/>
      <c r="BP31" s="189"/>
      <c r="BQ31" s="189"/>
      <c r="BR31" s="189"/>
      <c r="BS31" s="190"/>
      <c r="BT31" s="191">
        <f>BT17-BV24</f>
        <v>483387</v>
      </c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83">
        <f>CK17-CM24</f>
        <v>160459</v>
      </c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5"/>
    </row>
    <row r="32" spans="1:105" s="22" customFormat="1" ht="3" customHeight="1" thickBot="1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"/>
      <c r="BN32" s="2"/>
      <c r="BO32" s="2"/>
      <c r="BP32" s="2"/>
      <c r="BQ32" s="2"/>
      <c r="BR32" s="2"/>
      <c r="BS32" s="4"/>
      <c r="BT32" s="56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8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9"/>
    </row>
    <row r="33" spans="72:105" s="15" customFormat="1" ht="12"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1" t="s">
        <v>34</v>
      </c>
    </row>
    <row r="34" spans="72:105" ht="12" customHeight="1"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</row>
    <row r="35" spans="1:105" s="22" customFormat="1" ht="16.5" customHeight="1">
      <c r="A35" s="121" t="s">
        <v>15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3"/>
      <c r="BM35" s="121" t="s">
        <v>35</v>
      </c>
      <c r="BN35" s="122"/>
      <c r="BO35" s="122"/>
      <c r="BP35" s="122"/>
      <c r="BQ35" s="122"/>
      <c r="BR35" s="122"/>
      <c r="BS35" s="123"/>
      <c r="BT35" s="63"/>
      <c r="BU35" s="64"/>
      <c r="BV35" s="65"/>
      <c r="BW35" s="65"/>
      <c r="BX35" s="66" t="s">
        <v>24</v>
      </c>
      <c r="BY35" s="193" t="s">
        <v>85</v>
      </c>
      <c r="BZ35" s="193"/>
      <c r="CA35" s="193"/>
      <c r="CB35" s="193"/>
      <c r="CC35" s="193"/>
      <c r="CD35" s="193"/>
      <c r="CE35" s="193"/>
      <c r="CF35" s="193"/>
      <c r="CG35" s="193"/>
      <c r="CH35" s="193"/>
      <c r="CI35" s="65"/>
      <c r="CJ35" s="67"/>
      <c r="CK35" s="63"/>
      <c r="CL35" s="64"/>
      <c r="CM35" s="65"/>
      <c r="CN35" s="65"/>
      <c r="CO35" s="66" t="s">
        <v>24</v>
      </c>
      <c r="CP35" s="193" t="s">
        <v>85</v>
      </c>
      <c r="CQ35" s="193"/>
      <c r="CR35" s="193"/>
      <c r="CS35" s="193"/>
      <c r="CT35" s="193"/>
      <c r="CU35" s="193"/>
      <c r="CV35" s="193"/>
      <c r="CW35" s="193"/>
      <c r="CX35" s="193"/>
      <c r="CY35" s="193"/>
      <c r="CZ35" s="65"/>
      <c r="DA35" s="67"/>
    </row>
    <row r="36" spans="1:105" s="22" customFormat="1" ht="15.7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6"/>
      <c r="BM36" s="124"/>
      <c r="BN36" s="125"/>
      <c r="BO36" s="125"/>
      <c r="BP36" s="125"/>
      <c r="BQ36" s="125"/>
      <c r="BR36" s="125"/>
      <c r="BS36" s="126"/>
      <c r="BT36" s="68"/>
      <c r="BU36" s="69"/>
      <c r="BV36" s="69"/>
      <c r="BW36" s="194">
        <v>20</v>
      </c>
      <c r="BX36" s="194"/>
      <c r="BY36" s="194"/>
      <c r="BZ36" s="194"/>
      <c r="CA36" s="195">
        <v>11</v>
      </c>
      <c r="CB36" s="195"/>
      <c r="CC36" s="195"/>
      <c r="CD36" s="76" t="s">
        <v>61</v>
      </c>
      <c r="CE36" s="76"/>
      <c r="CF36" s="76"/>
      <c r="CG36" s="77"/>
      <c r="CH36" s="77"/>
      <c r="CI36" s="77"/>
      <c r="CJ36" s="78"/>
      <c r="CK36" s="79"/>
      <c r="CL36" s="80"/>
      <c r="CM36" s="80"/>
      <c r="CN36" s="194">
        <v>20</v>
      </c>
      <c r="CO36" s="194"/>
      <c r="CP36" s="194"/>
      <c r="CQ36" s="194"/>
      <c r="CR36" s="195">
        <v>10</v>
      </c>
      <c r="CS36" s="195"/>
      <c r="CT36" s="195"/>
      <c r="CU36" s="76" t="s">
        <v>62</v>
      </c>
      <c r="CV36" s="70"/>
      <c r="CW36" s="70"/>
      <c r="CX36" s="71"/>
      <c r="CY36" s="71"/>
      <c r="CZ36" s="71"/>
      <c r="DA36" s="72"/>
    </row>
    <row r="37" spans="1:105" s="22" customFormat="1" ht="9.75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  <c r="BM37" s="127"/>
      <c r="BN37" s="128"/>
      <c r="BO37" s="128"/>
      <c r="BP37" s="128"/>
      <c r="BQ37" s="128"/>
      <c r="BR37" s="128"/>
      <c r="BS37" s="129"/>
      <c r="BT37" s="73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5"/>
      <c r="CK37" s="73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5"/>
    </row>
    <row r="38" spans="1:105" s="22" customFormat="1" ht="30" customHeight="1">
      <c r="A38" s="32"/>
      <c r="B38" s="133" t="s">
        <v>60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96"/>
      <c r="BM38" s="197">
        <v>4210</v>
      </c>
      <c r="BN38" s="198"/>
      <c r="BO38" s="198"/>
      <c r="BP38" s="198"/>
      <c r="BQ38" s="198"/>
      <c r="BR38" s="198"/>
      <c r="BS38" s="199"/>
      <c r="BT38" s="140">
        <f>BT40+BT44</f>
        <v>27264</v>
      </c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>
        <f>CK40+CK43+CK44</f>
        <v>104844</v>
      </c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4"/>
    </row>
    <row r="39" spans="1:105" s="22" customFormat="1" ht="19.5" customHeight="1">
      <c r="A39" s="33"/>
      <c r="B39" s="146" t="s">
        <v>47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203"/>
      <c r="BM39" s="200"/>
      <c r="BN39" s="201"/>
      <c r="BO39" s="201"/>
      <c r="BP39" s="201"/>
      <c r="BQ39" s="201"/>
      <c r="BR39" s="201"/>
      <c r="BS39" s="202"/>
      <c r="BT39" s="142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5"/>
    </row>
    <row r="40" spans="1:105" s="22" customFormat="1" ht="15" customHeight="1">
      <c r="A40" s="8"/>
      <c r="B40" s="204" t="s">
        <v>22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197">
        <v>4211</v>
      </c>
      <c r="BN40" s="198"/>
      <c r="BO40" s="198"/>
      <c r="BP40" s="198"/>
      <c r="BQ40" s="198"/>
      <c r="BR40" s="198"/>
      <c r="BS40" s="199"/>
      <c r="BT40" s="148">
        <f>4699-717</f>
        <v>3982</v>
      </c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>
        <f>24-4</f>
        <v>20</v>
      </c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</row>
    <row r="41" spans="1:105" s="22" customFormat="1" ht="27" customHeight="1">
      <c r="A41" s="39"/>
      <c r="B41" s="179" t="s">
        <v>63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80"/>
      <c r="BM41" s="200"/>
      <c r="BN41" s="201"/>
      <c r="BO41" s="201"/>
      <c r="BP41" s="201"/>
      <c r="BQ41" s="201"/>
      <c r="BR41" s="201"/>
      <c r="BS41" s="202"/>
      <c r="BT41" s="148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0"/>
    </row>
    <row r="42" spans="1:105" s="22" customFormat="1" ht="15" customHeight="1">
      <c r="A42" s="40"/>
      <c r="B42" s="152" t="s">
        <v>64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206"/>
      <c r="BM42" s="207">
        <v>4212</v>
      </c>
      <c r="BN42" s="208"/>
      <c r="BO42" s="208"/>
      <c r="BP42" s="208"/>
      <c r="BQ42" s="208"/>
      <c r="BR42" s="208"/>
      <c r="BS42" s="209"/>
      <c r="BT42" s="148" t="s">
        <v>104</v>
      </c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 t="s">
        <v>104</v>
      </c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50"/>
    </row>
    <row r="43" spans="1:138" s="22" customFormat="1" ht="39.75" customHeight="1">
      <c r="A43" s="40"/>
      <c r="B43" s="152" t="s">
        <v>73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206"/>
      <c r="BM43" s="207">
        <v>4213</v>
      </c>
      <c r="BN43" s="208"/>
      <c r="BO43" s="208"/>
      <c r="BP43" s="208"/>
      <c r="BQ43" s="208"/>
      <c r="BR43" s="208"/>
      <c r="BS43" s="209"/>
      <c r="BT43" s="148" t="s">
        <v>104</v>
      </c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>
        <f>715930-650000</f>
        <v>65930</v>
      </c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5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</row>
    <row r="44" spans="1:140" s="22" customFormat="1" ht="39.75" customHeight="1">
      <c r="A44" s="40"/>
      <c r="B44" s="152" t="s">
        <v>65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206"/>
      <c r="BM44" s="207">
        <v>4214</v>
      </c>
      <c r="BN44" s="208"/>
      <c r="BO44" s="208"/>
      <c r="BP44" s="208"/>
      <c r="BQ44" s="208"/>
      <c r="BR44" s="208"/>
      <c r="BS44" s="209"/>
      <c r="BT44" s="148">
        <v>23282</v>
      </c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>
        <f>38894</f>
        <v>38894</v>
      </c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50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</row>
    <row r="45" spans="1:105" s="22" customFormat="1" ht="15" customHeight="1">
      <c r="A45" s="40"/>
      <c r="B45" s="155" t="s">
        <v>25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  <c r="BM45" s="207">
        <v>4219</v>
      </c>
      <c r="BN45" s="208"/>
      <c r="BO45" s="208"/>
      <c r="BP45" s="208"/>
      <c r="BQ45" s="208"/>
      <c r="BR45" s="208"/>
      <c r="BS45" s="209"/>
      <c r="BT45" s="148" t="s">
        <v>104</v>
      </c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 t="s">
        <v>104</v>
      </c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50"/>
    </row>
    <row r="46" spans="1:105" s="22" customFormat="1" ht="15" customHeight="1">
      <c r="A46" s="41"/>
      <c r="B46" s="160" t="s">
        <v>52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211"/>
      <c r="BM46" s="207">
        <v>4220</v>
      </c>
      <c r="BN46" s="208"/>
      <c r="BO46" s="208"/>
      <c r="BP46" s="208"/>
      <c r="BQ46" s="208"/>
      <c r="BR46" s="208"/>
      <c r="BS46" s="209"/>
      <c r="BT46" s="161" t="s">
        <v>8</v>
      </c>
      <c r="BU46" s="162"/>
      <c r="BV46" s="163">
        <f>BV47+BV50</f>
        <v>185836</v>
      </c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4" t="s">
        <v>9</v>
      </c>
      <c r="CJ46" s="165"/>
      <c r="CK46" s="166" t="s">
        <v>8</v>
      </c>
      <c r="CL46" s="167"/>
      <c r="CM46" s="163">
        <f>CM47+CM49+CM50</f>
        <v>123599</v>
      </c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8" t="s">
        <v>9</v>
      </c>
      <c r="DA46" s="169"/>
    </row>
    <row r="47" spans="1:105" s="22" customFormat="1" ht="15" customHeight="1">
      <c r="A47" s="8"/>
      <c r="B47" s="204" t="s">
        <v>22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5"/>
      <c r="BM47" s="197">
        <v>4221</v>
      </c>
      <c r="BN47" s="198"/>
      <c r="BO47" s="198"/>
      <c r="BP47" s="198"/>
      <c r="BQ47" s="198"/>
      <c r="BR47" s="198"/>
      <c r="BS47" s="199"/>
      <c r="BT47" s="161" t="s">
        <v>8</v>
      </c>
      <c r="BU47" s="162"/>
      <c r="BV47" s="163">
        <f>18400-2564</f>
        <v>15836</v>
      </c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4" t="s">
        <v>9</v>
      </c>
      <c r="CJ47" s="165"/>
      <c r="CK47" s="166" t="s">
        <v>8</v>
      </c>
      <c r="CL47" s="167"/>
      <c r="CM47" s="163">
        <f>26121-2622</f>
        <v>23499</v>
      </c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8" t="s">
        <v>9</v>
      </c>
      <c r="DA47" s="169"/>
    </row>
    <row r="48" spans="1:105" s="22" customFormat="1" ht="39.75" customHeight="1">
      <c r="A48" s="39"/>
      <c r="B48" s="179" t="s">
        <v>66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80"/>
      <c r="BM48" s="200"/>
      <c r="BN48" s="201"/>
      <c r="BO48" s="201"/>
      <c r="BP48" s="201"/>
      <c r="BQ48" s="201"/>
      <c r="BR48" s="201"/>
      <c r="BS48" s="202"/>
      <c r="BT48" s="170"/>
      <c r="BU48" s="171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3"/>
      <c r="CJ48" s="174"/>
      <c r="CK48" s="175"/>
      <c r="CL48" s="176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7"/>
      <c r="DA48" s="178"/>
    </row>
    <row r="49" spans="1:105" s="22" customFormat="1" ht="27" customHeight="1">
      <c r="A49" s="40"/>
      <c r="B49" s="152" t="s">
        <v>74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206"/>
      <c r="BM49" s="207">
        <v>4222</v>
      </c>
      <c r="BN49" s="208"/>
      <c r="BO49" s="208"/>
      <c r="BP49" s="208"/>
      <c r="BQ49" s="208"/>
      <c r="BR49" s="208"/>
      <c r="BS49" s="209"/>
      <c r="BT49" s="170" t="s">
        <v>8</v>
      </c>
      <c r="BU49" s="171"/>
      <c r="BV49" s="172" t="s">
        <v>104</v>
      </c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3" t="s">
        <v>9</v>
      </c>
      <c r="CJ49" s="174"/>
      <c r="CK49" s="175" t="s">
        <v>8</v>
      </c>
      <c r="CL49" s="176"/>
      <c r="CM49" s="172">
        <v>100</v>
      </c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7" t="s">
        <v>9</v>
      </c>
      <c r="DA49" s="178"/>
    </row>
    <row r="50" spans="1:105" s="22" customFormat="1" ht="39.75" customHeight="1">
      <c r="A50" s="40"/>
      <c r="B50" s="152" t="s">
        <v>75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206"/>
      <c r="BM50" s="207">
        <v>4223</v>
      </c>
      <c r="BN50" s="208"/>
      <c r="BO50" s="208"/>
      <c r="BP50" s="208"/>
      <c r="BQ50" s="208"/>
      <c r="BR50" s="208"/>
      <c r="BS50" s="209"/>
      <c r="BT50" s="170" t="s">
        <v>8</v>
      </c>
      <c r="BU50" s="171"/>
      <c r="BV50" s="172">
        <f>195000-25000</f>
        <v>170000</v>
      </c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3" t="s">
        <v>9</v>
      </c>
      <c r="CJ50" s="174"/>
      <c r="CK50" s="175" t="s">
        <v>8</v>
      </c>
      <c r="CL50" s="176"/>
      <c r="CM50" s="172">
        <f>750000-650000</f>
        <v>100000</v>
      </c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7" t="s">
        <v>9</v>
      </c>
      <c r="DA50" s="178"/>
    </row>
    <row r="51" spans="1:105" s="22" customFormat="1" ht="27" customHeight="1">
      <c r="A51" s="40"/>
      <c r="B51" s="152" t="s">
        <v>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06"/>
      <c r="BM51" s="207">
        <v>4224</v>
      </c>
      <c r="BN51" s="208"/>
      <c r="BO51" s="208"/>
      <c r="BP51" s="208"/>
      <c r="BQ51" s="208"/>
      <c r="BR51" s="208"/>
      <c r="BS51" s="209"/>
      <c r="BT51" s="170" t="s">
        <v>8</v>
      </c>
      <c r="BU51" s="171"/>
      <c r="BV51" s="172" t="s">
        <v>104</v>
      </c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3" t="s">
        <v>9</v>
      </c>
      <c r="CJ51" s="174"/>
      <c r="CK51" s="175" t="s">
        <v>8</v>
      </c>
      <c r="CL51" s="176"/>
      <c r="CM51" s="172" t="s">
        <v>104</v>
      </c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7" t="s">
        <v>9</v>
      </c>
      <c r="DA51" s="178"/>
    </row>
    <row r="52" spans="1:105" s="22" customFormat="1" ht="15" customHeight="1">
      <c r="A52" s="40"/>
      <c r="B52" s="155" t="s">
        <v>57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6"/>
      <c r="BM52" s="207">
        <v>4229</v>
      </c>
      <c r="BN52" s="208"/>
      <c r="BO52" s="208"/>
      <c r="BP52" s="208"/>
      <c r="BQ52" s="208"/>
      <c r="BR52" s="208"/>
      <c r="BS52" s="209"/>
      <c r="BT52" s="170" t="s">
        <v>8</v>
      </c>
      <c r="BU52" s="171"/>
      <c r="BV52" s="172" t="s">
        <v>104</v>
      </c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3" t="s">
        <v>9</v>
      </c>
      <c r="CJ52" s="174"/>
      <c r="CK52" s="175" t="s">
        <v>8</v>
      </c>
      <c r="CL52" s="176"/>
      <c r="CM52" s="172" t="s">
        <v>104</v>
      </c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7" t="s">
        <v>9</v>
      </c>
      <c r="DA52" s="178"/>
    </row>
    <row r="53" spans="1:105" s="22" customFormat="1" ht="15" customHeight="1">
      <c r="A53" s="34"/>
      <c r="B53" s="160" t="s">
        <v>68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211"/>
      <c r="BM53" s="212">
        <v>4200</v>
      </c>
      <c r="BN53" s="213"/>
      <c r="BO53" s="213"/>
      <c r="BP53" s="213"/>
      <c r="BQ53" s="213"/>
      <c r="BR53" s="213"/>
      <c r="BS53" s="214"/>
      <c r="BT53" s="86" t="s">
        <v>8</v>
      </c>
      <c r="BU53" s="87"/>
      <c r="BV53" s="88">
        <f>BV46-BT38</f>
        <v>158572</v>
      </c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9" t="s">
        <v>9</v>
      </c>
      <c r="CJ53" s="90"/>
      <c r="CK53" s="91" t="s">
        <v>8</v>
      </c>
      <c r="CL53" s="92"/>
      <c r="CM53" s="88">
        <f>CM46-CK38</f>
        <v>18755</v>
      </c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93" t="s">
        <v>9</v>
      </c>
      <c r="DA53" s="94"/>
    </row>
    <row r="54" spans="1:105" s="22" customFormat="1" ht="30" customHeight="1">
      <c r="A54" s="42"/>
      <c r="B54" s="133" t="s">
        <v>69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96"/>
      <c r="BM54" s="197">
        <v>4310</v>
      </c>
      <c r="BN54" s="198"/>
      <c r="BO54" s="198"/>
      <c r="BP54" s="198"/>
      <c r="BQ54" s="198"/>
      <c r="BR54" s="198"/>
      <c r="BS54" s="199"/>
      <c r="BT54" s="215">
        <f>BT56</f>
        <v>130000</v>
      </c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 t="s">
        <v>104</v>
      </c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7"/>
    </row>
    <row r="55" spans="1:105" s="22" customFormat="1" ht="15" customHeight="1">
      <c r="A55" s="33"/>
      <c r="B55" s="146" t="s">
        <v>47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203"/>
      <c r="BM55" s="200"/>
      <c r="BN55" s="201"/>
      <c r="BO55" s="201"/>
      <c r="BP55" s="201"/>
      <c r="BQ55" s="201"/>
      <c r="BR55" s="201"/>
      <c r="BS55" s="202"/>
      <c r="BT55" s="142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5"/>
    </row>
    <row r="56" spans="1:105" s="22" customFormat="1" ht="15" customHeight="1">
      <c r="A56" s="42"/>
      <c r="B56" s="204" t="s">
        <v>22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5"/>
      <c r="BM56" s="197">
        <v>4311</v>
      </c>
      <c r="BN56" s="198"/>
      <c r="BO56" s="198"/>
      <c r="BP56" s="198"/>
      <c r="BQ56" s="198"/>
      <c r="BR56" s="198"/>
      <c r="BS56" s="199"/>
      <c r="BT56" s="218">
        <v>130000</v>
      </c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219"/>
      <c r="CK56" s="222" t="s">
        <v>104</v>
      </c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223"/>
    </row>
    <row r="57" spans="1:105" s="22" customFormat="1" ht="15" customHeight="1">
      <c r="A57" s="39"/>
      <c r="B57" s="179" t="s">
        <v>70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80"/>
      <c r="BM57" s="200"/>
      <c r="BN57" s="201"/>
      <c r="BO57" s="201"/>
      <c r="BP57" s="201"/>
      <c r="BQ57" s="201"/>
      <c r="BR57" s="201"/>
      <c r="BS57" s="202"/>
      <c r="BT57" s="220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221"/>
      <c r="CK57" s="224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225"/>
    </row>
    <row r="58" spans="1:105" s="22" customFormat="1" ht="15" customHeight="1">
      <c r="A58" s="40"/>
      <c r="B58" s="152" t="s">
        <v>71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206"/>
      <c r="BM58" s="207">
        <v>4312</v>
      </c>
      <c r="BN58" s="208"/>
      <c r="BO58" s="208"/>
      <c r="BP58" s="208"/>
      <c r="BQ58" s="208"/>
      <c r="BR58" s="208"/>
      <c r="BS58" s="209"/>
      <c r="BT58" s="148" t="s">
        <v>104</v>
      </c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 t="s">
        <v>104</v>
      </c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50"/>
    </row>
    <row r="59" spans="1:105" s="22" customFormat="1" ht="15" customHeight="1">
      <c r="A59" s="40"/>
      <c r="B59" s="152" t="s">
        <v>72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206"/>
      <c r="BM59" s="207">
        <v>4313</v>
      </c>
      <c r="BN59" s="208"/>
      <c r="BO59" s="208"/>
      <c r="BP59" s="208"/>
      <c r="BQ59" s="208"/>
      <c r="BR59" s="208"/>
      <c r="BS59" s="209"/>
      <c r="BT59" s="148" t="s">
        <v>104</v>
      </c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 t="s">
        <v>104</v>
      </c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50"/>
    </row>
    <row r="60" spans="1:105" s="22" customFormat="1" ht="27" customHeight="1">
      <c r="A60" s="40"/>
      <c r="B60" s="152" t="s">
        <v>76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206"/>
      <c r="BM60" s="207">
        <v>4314</v>
      </c>
      <c r="BN60" s="208"/>
      <c r="BO60" s="208"/>
      <c r="BP60" s="208"/>
      <c r="BQ60" s="208"/>
      <c r="BR60" s="208"/>
      <c r="BS60" s="209"/>
      <c r="BT60" s="148" t="s">
        <v>104</v>
      </c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 t="s">
        <v>104</v>
      </c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50"/>
    </row>
    <row r="61" spans="1:105" s="22" customFormat="1" ht="15" customHeight="1">
      <c r="A61" s="32"/>
      <c r="B61" s="226" t="s">
        <v>25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7"/>
      <c r="BM61" s="197">
        <v>4319</v>
      </c>
      <c r="BN61" s="198"/>
      <c r="BO61" s="198"/>
      <c r="BP61" s="198"/>
      <c r="BQ61" s="198"/>
      <c r="BR61" s="198"/>
      <c r="BS61" s="199"/>
      <c r="BT61" s="218" t="s">
        <v>104</v>
      </c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219"/>
      <c r="CK61" s="222" t="s">
        <v>104</v>
      </c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223"/>
    </row>
    <row r="62" spans="1:105" s="22" customFormat="1" ht="3" customHeight="1" thickBot="1">
      <c r="A62" s="3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5"/>
      <c r="BM62" s="33"/>
      <c r="BN62" s="43"/>
      <c r="BO62" s="43"/>
      <c r="BP62" s="43"/>
      <c r="BQ62" s="43"/>
      <c r="BR62" s="43"/>
      <c r="BS62" s="44"/>
      <c r="BT62" s="56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8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9"/>
    </row>
    <row r="63" spans="72:105" s="15" customFormat="1" ht="12"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1" t="s">
        <v>51</v>
      </c>
    </row>
    <row r="64" spans="72:105" s="15" customFormat="1" ht="12" customHeight="1"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1"/>
    </row>
    <row r="65" spans="1:105" s="22" customFormat="1" ht="16.5" customHeight="1">
      <c r="A65" s="121" t="s">
        <v>15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3"/>
      <c r="BM65" s="121" t="s">
        <v>35</v>
      </c>
      <c r="BN65" s="122"/>
      <c r="BO65" s="122"/>
      <c r="BP65" s="122"/>
      <c r="BQ65" s="122"/>
      <c r="BR65" s="122"/>
      <c r="BS65" s="123"/>
      <c r="BT65" s="63"/>
      <c r="BU65" s="64"/>
      <c r="BV65" s="65"/>
      <c r="BW65" s="65"/>
      <c r="BX65" s="66" t="s">
        <v>24</v>
      </c>
      <c r="BY65" s="193" t="s">
        <v>85</v>
      </c>
      <c r="BZ65" s="193"/>
      <c r="CA65" s="193"/>
      <c r="CB65" s="193"/>
      <c r="CC65" s="193"/>
      <c r="CD65" s="193"/>
      <c r="CE65" s="193"/>
      <c r="CF65" s="193"/>
      <c r="CG65" s="193"/>
      <c r="CH65" s="193"/>
      <c r="CI65" s="65"/>
      <c r="CJ65" s="67"/>
      <c r="CK65" s="63"/>
      <c r="CL65" s="64"/>
      <c r="CM65" s="65"/>
      <c r="CN65" s="65"/>
      <c r="CO65" s="66" t="s">
        <v>24</v>
      </c>
      <c r="CP65" s="193" t="s">
        <v>85</v>
      </c>
      <c r="CQ65" s="193"/>
      <c r="CR65" s="193"/>
      <c r="CS65" s="193"/>
      <c r="CT65" s="193"/>
      <c r="CU65" s="193"/>
      <c r="CV65" s="193"/>
      <c r="CW65" s="193"/>
      <c r="CX65" s="193"/>
      <c r="CY65" s="193"/>
      <c r="CZ65" s="65"/>
      <c r="DA65" s="67"/>
    </row>
    <row r="66" spans="1:105" s="22" customFormat="1" ht="14.25">
      <c r="A66" s="124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6"/>
      <c r="BM66" s="124"/>
      <c r="BN66" s="125"/>
      <c r="BO66" s="125"/>
      <c r="BP66" s="125"/>
      <c r="BQ66" s="125"/>
      <c r="BR66" s="125"/>
      <c r="BS66" s="126"/>
      <c r="BT66" s="68"/>
      <c r="BU66" s="69"/>
      <c r="BV66" s="69"/>
      <c r="BW66" s="194">
        <v>20</v>
      </c>
      <c r="BX66" s="194"/>
      <c r="BY66" s="194"/>
      <c r="BZ66" s="194"/>
      <c r="CA66" s="195">
        <v>11</v>
      </c>
      <c r="CB66" s="195"/>
      <c r="CC66" s="195"/>
      <c r="CD66" s="76" t="s">
        <v>61</v>
      </c>
      <c r="CE66" s="76"/>
      <c r="CF66" s="76"/>
      <c r="CG66" s="77"/>
      <c r="CH66" s="77"/>
      <c r="CI66" s="77"/>
      <c r="CJ66" s="78"/>
      <c r="CK66" s="79"/>
      <c r="CL66" s="80"/>
      <c r="CM66" s="80"/>
      <c r="CN66" s="194">
        <v>20</v>
      </c>
      <c r="CO66" s="194"/>
      <c r="CP66" s="194"/>
      <c r="CQ66" s="194"/>
      <c r="CR66" s="195">
        <v>10</v>
      </c>
      <c r="CS66" s="195"/>
      <c r="CT66" s="195"/>
      <c r="CU66" s="76" t="s">
        <v>62</v>
      </c>
      <c r="CV66" s="70"/>
      <c r="CW66" s="70"/>
      <c r="CX66" s="71"/>
      <c r="CY66" s="71"/>
      <c r="CZ66" s="71"/>
      <c r="DA66" s="72"/>
    </row>
    <row r="67" spans="1:105" s="22" customFormat="1" ht="9.75" customHeight="1" thickBo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9"/>
      <c r="BM67" s="127"/>
      <c r="BN67" s="128"/>
      <c r="BO67" s="128"/>
      <c r="BP67" s="128"/>
      <c r="BQ67" s="128"/>
      <c r="BR67" s="128"/>
      <c r="BS67" s="129"/>
      <c r="BT67" s="73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5"/>
      <c r="CK67" s="73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5"/>
    </row>
    <row r="68" spans="1:105" s="22" customFormat="1" ht="15" customHeight="1">
      <c r="A68" s="33"/>
      <c r="B68" s="160" t="s">
        <v>52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211"/>
      <c r="BM68" s="207">
        <v>4320</v>
      </c>
      <c r="BN68" s="208"/>
      <c r="BO68" s="208"/>
      <c r="BP68" s="208"/>
      <c r="BQ68" s="208"/>
      <c r="BR68" s="208"/>
      <c r="BS68" s="209"/>
      <c r="BT68" s="218" t="s">
        <v>8</v>
      </c>
      <c r="BU68" s="163"/>
      <c r="BV68" s="163">
        <f>BV71+BV73</f>
        <v>160663</v>
      </c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 t="s">
        <v>9</v>
      </c>
      <c r="CJ68" s="219"/>
      <c r="CK68" s="228" t="s">
        <v>8</v>
      </c>
      <c r="CL68" s="229"/>
      <c r="CM68" s="229">
        <f>CM71+CM72+CM73</f>
        <v>167404</v>
      </c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 t="s">
        <v>9</v>
      </c>
      <c r="DA68" s="230"/>
    </row>
    <row r="69" spans="1:105" s="22" customFormat="1" ht="15" customHeight="1">
      <c r="A69" s="45"/>
      <c r="B69" s="231" t="s">
        <v>22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2"/>
      <c r="BM69" s="197">
        <v>4321</v>
      </c>
      <c r="BN69" s="198"/>
      <c r="BO69" s="198"/>
      <c r="BP69" s="198"/>
      <c r="BQ69" s="198"/>
      <c r="BR69" s="198"/>
      <c r="BS69" s="199"/>
      <c r="BT69" s="218" t="s">
        <v>8</v>
      </c>
      <c r="BU69" s="163"/>
      <c r="BV69" s="163" t="s">
        <v>104</v>
      </c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 t="s">
        <v>9</v>
      </c>
      <c r="CJ69" s="219"/>
      <c r="CK69" s="222" t="s">
        <v>8</v>
      </c>
      <c r="CL69" s="163"/>
      <c r="CM69" s="163" t="s">
        <v>104</v>
      </c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 t="s">
        <v>9</v>
      </c>
      <c r="DA69" s="223"/>
    </row>
    <row r="70" spans="1:105" s="22" customFormat="1" ht="39.75" customHeight="1">
      <c r="A70" s="33"/>
      <c r="B70" s="179" t="s">
        <v>82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80"/>
      <c r="BM70" s="200"/>
      <c r="BN70" s="201"/>
      <c r="BO70" s="201"/>
      <c r="BP70" s="201"/>
      <c r="BQ70" s="201"/>
      <c r="BR70" s="201"/>
      <c r="BS70" s="202"/>
      <c r="BT70" s="220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221"/>
      <c r="CK70" s="224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225"/>
    </row>
    <row r="71" spans="1:105" s="22" customFormat="1" ht="27" customHeight="1">
      <c r="A71" s="33"/>
      <c r="B71" s="152" t="s">
        <v>77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206"/>
      <c r="BM71" s="207">
        <v>4322</v>
      </c>
      <c r="BN71" s="208"/>
      <c r="BO71" s="208"/>
      <c r="BP71" s="208"/>
      <c r="BQ71" s="208"/>
      <c r="BR71" s="208"/>
      <c r="BS71" s="209"/>
      <c r="BT71" s="218" t="s">
        <v>8</v>
      </c>
      <c r="BU71" s="163"/>
      <c r="BV71" s="163">
        <f>146193-103</f>
        <v>146090</v>
      </c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 t="s">
        <v>9</v>
      </c>
      <c r="CJ71" s="219"/>
      <c r="CK71" s="222" t="s">
        <v>8</v>
      </c>
      <c r="CL71" s="163"/>
      <c r="CM71" s="163">
        <f>15904-20</f>
        <v>15884</v>
      </c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 t="s">
        <v>9</v>
      </c>
      <c r="DA71" s="223"/>
    </row>
    <row r="72" spans="1:105" s="22" customFormat="1" ht="27" customHeight="1">
      <c r="A72" s="34"/>
      <c r="B72" s="152" t="s">
        <v>83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6"/>
      <c r="BM72" s="207">
        <v>4323</v>
      </c>
      <c r="BN72" s="208"/>
      <c r="BO72" s="208"/>
      <c r="BP72" s="208"/>
      <c r="BQ72" s="208"/>
      <c r="BR72" s="208"/>
      <c r="BS72" s="209"/>
      <c r="BT72" s="218" t="s">
        <v>8</v>
      </c>
      <c r="BU72" s="163"/>
      <c r="BV72" s="163" t="s">
        <v>104</v>
      </c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 t="s">
        <v>9</v>
      </c>
      <c r="CJ72" s="219"/>
      <c r="CK72" s="222" t="s">
        <v>8</v>
      </c>
      <c r="CL72" s="163"/>
      <c r="CM72" s="163">
        <v>150000</v>
      </c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 t="s">
        <v>9</v>
      </c>
      <c r="DA72" s="223"/>
    </row>
    <row r="73" spans="1:105" s="22" customFormat="1" ht="15" customHeight="1">
      <c r="A73" s="34"/>
      <c r="B73" s="155" t="s">
        <v>57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6"/>
      <c r="BM73" s="207">
        <v>4329</v>
      </c>
      <c r="BN73" s="208"/>
      <c r="BO73" s="208"/>
      <c r="BP73" s="208"/>
      <c r="BQ73" s="208"/>
      <c r="BR73" s="208"/>
      <c r="BS73" s="209"/>
      <c r="BT73" s="218" t="s">
        <v>8</v>
      </c>
      <c r="BU73" s="163"/>
      <c r="BV73" s="163">
        <v>14573</v>
      </c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 t="s">
        <v>9</v>
      </c>
      <c r="CJ73" s="219"/>
      <c r="CK73" s="222" t="s">
        <v>8</v>
      </c>
      <c r="CL73" s="163"/>
      <c r="CM73" s="163">
        <v>1520</v>
      </c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 t="s">
        <v>9</v>
      </c>
      <c r="DA73" s="223"/>
    </row>
    <row r="74" spans="1:105" s="22" customFormat="1" ht="15" customHeight="1">
      <c r="A74" s="34"/>
      <c r="B74" s="160" t="s">
        <v>78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211"/>
      <c r="BM74" s="212">
        <v>4300</v>
      </c>
      <c r="BN74" s="213"/>
      <c r="BO74" s="213"/>
      <c r="BP74" s="213"/>
      <c r="BQ74" s="213"/>
      <c r="BR74" s="213"/>
      <c r="BS74" s="214"/>
      <c r="BT74" s="238" t="s">
        <v>8</v>
      </c>
      <c r="BU74" s="84"/>
      <c r="BV74" s="84">
        <f>BV68-BT54</f>
        <v>30663</v>
      </c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 t="s">
        <v>9</v>
      </c>
      <c r="CJ74" s="239"/>
      <c r="CK74" s="83" t="s">
        <v>8</v>
      </c>
      <c r="CL74" s="84"/>
      <c r="CM74" s="84">
        <f>CM68</f>
        <v>167404</v>
      </c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 t="s">
        <v>9</v>
      </c>
      <c r="DA74" s="85"/>
    </row>
    <row r="75" spans="1:105" s="47" customFormat="1" ht="15" customHeight="1">
      <c r="A75" s="46"/>
      <c r="B75" s="233" t="s">
        <v>79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4"/>
      <c r="BM75" s="212">
        <v>4400</v>
      </c>
      <c r="BN75" s="213"/>
      <c r="BO75" s="213"/>
      <c r="BP75" s="213"/>
      <c r="BQ75" s="213"/>
      <c r="BR75" s="213"/>
      <c r="BS75" s="214"/>
      <c r="BT75" s="235">
        <f>BT31-BV53-BV74</f>
        <v>294152</v>
      </c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7"/>
      <c r="CK75" s="83" t="s">
        <v>8</v>
      </c>
      <c r="CL75" s="84"/>
      <c r="CM75" s="84">
        <f>CM74+CM53-CK31</f>
        <v>25700</v>
      </c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 t="s">
        <v>9</v>
      </c>
      <c r="DA75" s="85"/>
    </row>
    <row r="76" spans="1:105" s="47" customFormat="1" ht="27" customHeight="1">
      <c r="A76" s="46"/>
      <c r="B76" s="240" t="s">
        <v>80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1"/>
      <c r="BM76" s="212">
        <v>4450</v>
      </c>
      <c r="BN76" s="213"/>
      <c r="BO76" s="213"/>
      <c r="BP76" s="213"/>
      <c r="BQ76" s="213"/>
      <c r="BR76" s="213"/>
      <c r="BS76" s="214"/>
      <c r="BT76" s="242">
        <v>137363</v>
      </c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>
        <v>163063</v>
      </c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4"/>
    </row>
    <row r="77" spans="1:105" s="47" customFormat="1" ht="27" customHeight="1">
      <c r="A77" s="46"/>
      <c r="B77" s="240" t="s">
        <v>81</v>
      </c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1"/>
      <c r="BM77" s="212">
        <v>4500</v>
      </c>
      <c r="BN77" s="213"/>
      <c r="BO77" s="213"/>
      <c r="BP77" s="213"/>
      <c r="BQ77" s="213"/>
      <c r="BR77" s="213"/>
      <c r="BS77" s="214"/>
      <c r="BT77" s="242">
        <f>BT76+BT75</f>
        <v>431515</v>
      </c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>
        <f>CK76-CM75</f>
        <v>137363</v>
      </c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4"/>
    </row>
    <row r="78" spans="1:105" s="22" customFormat="1" ht="27" customHeight="1">
      <c r="A78" s="32"/>
      <c r="B78" s="245" t="s">
        <v>26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6"/>
      <c r="BM78" s="247">
        <v>4490</v>
      </c>
      <c r="BN78" s="248"/>
      <c r="BO78" s="248"/>
      <c r="BP78" s="248"/>
      <c r="BQ78" s="248"/>
      <c r="BR78" s="248"/>
      <c r="BS78" s="249"/>
      <c r="BT78" s="215" t="s">
        <v>104</v>
      </c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 t="s">
        <v>104</v>
      </c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7"/>
    </row>
    <row r="79" spans="1:105" s="22" customFormat="1" ht="3" customHeight="1" thickBot="1">
      <c r="A79" s="4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7"/>
      <c r="BM79" s="48"/>
      <c r="BN79" s="49"/>
      <c r="BO79" s="49"/>
      <c r="BP79" s="49"/>
      <c r="BQ79" s="49"/>
      <c r="BR79" s="49"/>
      <c r="BS79" s="50"/>
      <c r="BT79" s="35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51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7"/>
    </row>
    <row r="80" spans="1:105" s="22" customFormat="1" ht="19.5" customHeight="1">
      <c r="A80" s="2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</row>
    <row r="81" spans="1:105" s="22" customFormat="1" ht="12.75">
      <c r="A81" s="2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C81" s="30"/>
      <c r="BD81" s="30"/>
      <c r="BF81" s="17" t="s">
        <v>27</v>
      </c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</row>
    <row r="82" spans="1:105" s="15" customFormat="1" ht="12">
      <c r="A82" s="15" t="s">
        <v>10</v>
      </c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E82" s="250" t="s">
        <v>87</v>
      </c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F82" s="52" t="s">
        <v>28</v>
      </c>
      <c r="BP82" s="250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0"/>
      <c r="CC82" s="250"/>
      <c r="CD82" s="250"/>
      <c r="CF82" s="250" t="s">
        <v>88</v>
      </c>
      <c r="CG82" s="250"/>
      <c r="CH82" s="250"/>
      <c r="CI82" s="250"/>
      <c r="CJ82" s="250"/>
      <c r="CK82" s="250"/>
      <c r="CL82" s="250"/>
      <c r="CM82" s="250"/>
      <c r="CN82" s="250"/>
      <c r="CO82" s="250"/>
      <c r="CP82" s="250"/>
      <c r="CQ82" s="250"/>
      <c r="CR82" s="250"/>
      <c r="CS82" s="250"/>
      <c r="CT82" s="250"/>
      <c r="CU82" s="250"/>
      <c r="CV82" s="250"/>
      <c r="CW82" s="250"/>
      <c r="CX82" s="250"/>
      <c r="CY82" s="250"/>
      <c r="CZ82" s="250"/>
      <c r="DA82" s="250"/>
    </row>
    <row r="83" spans="15:105" s="53" customFormat="1" ht="9.75">
      <c r="O83" s="251" t="s">
        <v>11</v>
      </c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E83" s="251" t="s">
        <v>12</v>
      </c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251" t="s">
        <v>11</v>
      </c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F83" s="251" t="s">
        <v>12</v>
      </c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</row>
    <row r="84" ht="6" customHeight="1"/>
    <row r="85" spans="2:38" s="15" customFormat="1" ht="12.75" customHeight="1">
      <c r="B85" s="252" t="s">
        <v>13</v>
      </c>
      <c r="C85" s="252"/>
      <c r="D85" s="253" t="s">
        <v>101</v>
      </c>
      <c r="E85" s="253"/>
      <c r="F85" s="253"/>
      <c r="G85" s="253"/>
      <c r="H85" s="115" t="s">
        <v>13</v>
      </c>
      <c r="I85" s="115"/>
      <c r="J85" s="253" t="s">
        <v>103</v>
      </c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2">
        <v>20</v>
      </c>
      <c r="AB85" s="252"/>
      <c r="AC85" s="252"/>
      <c r="AD85" s="252"/>
      <c r="AE85" s="254" t="s">
        <v>84</v>
      </c>
      <c r="AF85" s="254"/>
      <c r="AG85" s="254"/>
      <c r="AH85" s="15" t="s">
        <v>16</v>
      </c>
      <c r="AL85" s="55"/>
    </row>
    <row r="88" s="53" customFormat="1" ht="9.75">
      <c r="E88" s="53" t="s">
        <v>29</v>
      </c>
    </row>
    <row r="89" s="53" customFormat="1" ht="9.75">
      <c r="H89" s="53" t="s">
        <v>30</v>
      </c>
    </row>
    <row r="90" s="53" customFormat="1" ht="9.75">
      <c r="H90" s="53" t="s">
        <v>31</v>
      </c>
    </row>
  </sheetData>
  <sheetProtection/>
  <mergeCells count="312">
    <mergeCell ref="O83:AC83"/>
    <mergeCell ref="AE83:AZ83"/>
    <mergeCell ref="BP83:CD83"/>
    <mergeCell ref="CF83:DA83"/>
    <mergeCell ref="B85:C85"/>
    <mergeCell ref="D85:G85"/>
    <mergeCell ref="H85:I85"/>
    <mergeCell ref="J85:Z85"/>
    <mergeCell ref="AA85:AD85"/>
    <mergeCell ref="AE85:AG85"/>
    <mergeCell ref="B78:BL78"/>
    <mergeCell ref="BM78:BS78"/>
    <mergeCell ref="BT78:CJ78"/>
    <mergeCell ref="CK78:DA78"/>
    <mergeCell ref="O82:AC82"/>
    <mergeCell ref="AE82:AZ82"/>
    <mergeCell ref="BP82:CD82"/>
    <mergeCell ref="CF82:DA82"/>
    <mergeCell ref="B76:BL76"/>
    <mergeCell ref="BM76:BS76"/>
    <mergeCell ref="BT76:CJ76"/>
    <mergeCell ref="CK76:DA76"/>
    <mergeCell ref="B77:BL77"/>
    <mergeCell ref="BM77:BS77"/>
    <mergeCell ref="BT77:CJ77"/>
    <mergeCell ref="CK77:DA77"/>
    <mergeCell ref="B74:BL74"/>
    <mergeCell ref="BM74:BS74"/>
    <mergeCell ref="B75:BL75"/>
    <mergeCell ref="BM75:BS75"/>
    <mergeCell ref="BT75:CJ75"/>
    <mergeCell ref="BT74:BU74"/>
    <mergeCell ref="BV74:CH74"/>
    <mergeCell ref="CI74:CJ74"/>
    <mergeCell ref="CZ72:DA72"/>
    <mergeCell ref="B73:BL73"/>
    <mergeCell ref="BM73:BS73"/>
    <mergeCell ref="BT73:BU73"/>
    <mergeCell ref="BV73:CH73"/>
    <mergeCell ref="CI73:CJ73"/>
    <mergeCell ref="CK73:CL73"/>
    <mergeCell ref="CM73:CY73"/>
    <mergeCell ref="CZ73:DA73"/>
    <mergeCell ref="CK71:CL71"/>
    <mergeCell ref="CM71:CY71"/>
    <mergeCell ref="CZ71:DA71"/>
    <mergeCell ref="B72:BL72"/>
    <mergeCell ref="BM72:BS72"/>
    <mergeCell ref="BT72:BU72"/>
    <mergeCell ref="BV72:CH72"/>
    <mergeCell ref="CI72:CJ72"/>
    <mergeCell ref="CK72:CL72"/>
    <mergeCell ref="CM72:CY72"/>
    <mergeCell ref="B70:BL70"/>
    <mergeCell ref="B71:BL71"/>
    <mergeCell ref="BM71:BS71"/>
    <mergeCell ref="BT71:BU71"/>
    <mergeCell ref="BV71:CH71"/>
    <mergeCell ref="CI71:CJ71"/>
    <mergeCell ref="CM68:CY68"/>
    <mergeCell ref="CZ68:DA68"/>
    <mergeCell ref="B69:BL69"/>
    <mergeCell ref="BM69:BS70"/>
    <mergeCell ref="BT69:BU70"/>
    <mergeCell ref="BV69:CH70"/>
    <mergeCell ref="CI69:CJ70"/>
    <mergeCell ref="CK69:CL70"/>
    <mergeCell ref="CM69:CY70"/>
    <mergeCell ref="CZ69:DA70"/>
    <mergeCell ref="B68:BL68"/>
    <mergeCell ref="BM68:BS68"/>
    <mergeCell ref="BT68:BU68"/>
    <mergeCell ref="BV68:CH68"/>
    <mergeCell ref="CI68:CJ68"/>
    <mergeCell ref="CK68:CL68"/>
    <mergeCell ref="A65:BL67"/>
    <mergeCell ref="BM65:BS67"/>
    <mergeCell ref="BY65:CH65"/>
    <mergeCell ref="CP65:CY65"/>
    <mergeCell ref="BW66:BZ66"/>
    <mergeCell ref="CA66:CC66"/>
    <mergeCell ref="CN66:CQ66"/>
    <mergeCell ref="CR66:CT66"/>
    <mergeCell ref="B60:BL60"/>
    <mergeCell ref="BM60:BS60"/>
    <mergeCell ref="BT60:CJ60"/>
    <mergeCell ref="CK60:DA60"/>
    <mergeCell ref="B61:BL61"/>
    <mergeCell ref="BM61:BS61"/>
    <mergeCell ref="BT61:CJ61"/>
    <mergeCell ref="CK61:DA61"/>
    <mergeCell ref="B58:BL58"/>
    <mergeCell ref="BM58:BS58"/>
    <mergeCell ref="BT58:CJ58"/>
    <mergeCell ref="CK58:DA58"/>
    <mergeCell ref="B59:BL59"/>
    <mergeCell ref="BM59:BS59"/>
    <mergeCell ref="BT59:CJ59"/>
    <mergeCell ref="CK59:DA59"/>
    <mergeCell ref="B54:BL54"/>
    <mergeCell ref="BM54:BS55"/>
    <mergeCell ref="BT54:CJ55"/>
    <mergeCell ref="CK54:DA55"/>
    <mergeCell ref="B55:BL55"/>
    <mergeCell ref="B56:BL56"/>
    <mergeCell ref="BM56:BS57"/>
    <mergeCell ref="BT56:CJ57"/>
    <mergeCell ref="CK56:DA57"/>
    <mergeCell ref="B57:BL57"/>
    <mergeCell ref="CM52:CY52"/>
    <mergeCell ref="CZ52:DA52"/>
    <mergeCell ref="B53:BL53"/>
    <mergeCell ref="BM53:BS53"/>
    <mergeCell ref="B52:BL52"/>
    <mergeCell ref="BM52:BS52"/>
    <mergeCell ref="BT52:BU52"/>
    <mergeCell ref="BV52:CH52"/>
    <mergeCell ref="CI52:CJ52"/>
    <mergeCell ref="CK52:CL52"/>
    <mergeCell ref="CZ50:DA50"/>
    <mergeCell ref="B51:BL51"/>
    <mergeCell ref="BM51:BS51"/>
    <mergeCell ref="BT51:BU51"/>
    <mergeCell ref="BV51:CH51"/>
    <mergeCell ref="CI51:CJ51"/>
    <mergeCell ref="CK51:CL51"/>
    <mergeCell ref="CM51:CY51"/>
    <mergeCell ref="CZ51:DA51"/>
    <mergeCell ref="CK49:CL49"/>
    <mergeCell ref="CM49:CY49"/>
    <mergeCell ref="CZ49:DA49"/>
    <mergeCell ref="B50:BL50"/>
    <mergeCell ref="BM50:BS50"/>
    <mergeCell ref="BT50:BU50"/>
    <mergeCell ref="BV50:CH50"/>
    <mergeCell ref="CI50:CJ50"/>
    <mergeCell ref="CK50:CL50"/>
    <mergeCell ref="CM50:CY50"/>
    <mergeCell ref="B48:BL48"/>
    <mergeCell ref="B49:BL49"/>
    <mergeCell ref="BM49:BS49"/>
    <mergeCell ref="BT49:BU49"/>
    <mergeCell ref="BV49:CH49"/>
    <mergeCell ref="CI49:CJ49"/>
    <mergeCell ref="CM46:CY46"/>
    <mergeCell ref="CZ46:DA46"/>
    <mergeCell ref="B47:BL47"/>
    <mergeCell ref="BM47:BS48"/>
    <mergeCell ref="BT47:BU48"/>
    <mergeCell ref="BV47:CH48"/>
    <mergeCell ref="CI47:CJ48"/>
    <mergeCell ref="CK47:CL48"/>
    <mergeCell ref="CM47:CY48"/>
    <mergeCell ref="CZ47:DA48"/>
    <mergeCell ref="B46:BL46"/>
    <mergeCell ref="BM46:BS46"/>
    <mergeCell ref="BT46:BU46"/>
    <mergeCell ref="BV46:CH46"/>
    <mergeCell ref="CI46:CJ46"/>
    <mergeCell ref="CK46:CL46"/>
    <mergeCell ref="DF43:EH43"/>
    <mergeCell ref="B44:BL44"/>
    <mergeCell ref="BM44:BS44"/>
    <mergeCell ref="BT44:CJ44"/>
    <mergeCell ref="CK44:DA44"/>
    <mergeCell ref="B45:BL45"/>
    <mergeCell ref="BM45:BS45"/>
    <mergeCell ref="BT45:CJ45"/>
    <mergeCell ref="CK45:DA45"/>
    <mergeCell ref="B42:BL42"/>
    <mergeCell ref="BM42:BS42"/>
    <mergeCell ref="BT42:CJ42"/>
    <mergeCell ref="CK42:DA42"/>
    <mergeCell ref="B43:BL43"/>
    <mergeCell ref="BM43:BS43"/>
    <mergeCell ref="BT43:CJ43"/>
    <mergeCell ref="CK43:DA43"/>
    <mergeCell ref="B38:BL38"/>
    <mergeCell ref="BM38:BS39"/>
    <mergeCell ref="BT38:CJ39"/>
    <mergeCell ref="CK38:DA39"/>
    <mergeCell ref="B39:BL39"/>
    <mergeCell ref="B40:BL40"/>
    <mergeCell ref="BM40:BS41"/>
    <mergeCell ref="BT40:CJ41"/>
    <mergeCell ref="CK40:DA41"/>
    <mergeCell ref="B41:BL41"/>
    <mergeCell ref="A35:BL37"/>
    <mergeCell ref="BM35:BS37"/>
    <mergeCell ref="BY35:CH35"/>
    <mergeCell ref="CP35:CY35"/>
    <mergeCell ref="BW36:BZ36"/>
    <mergeCell ref="CA36:CC36"/>
    <mergeCell ref="CN36:CQ36"/>
    <mergeCell ref="CR36:CT36"/>
    <mergeCell ref="CM30:CY30"/>
    <mergeCell ref="CZ30:DA30"/>
    <mergeCell ref="B31:BL31"/>
    <mergeCell ref="BM31:BS31"/>
    <mergeCell ref="BT31:CJ31"/>
    <mergeCell ref="CK31:DA31"/>
    <mergeCell ref="B30:BL30"/>
    <mergeCell ref="BM30:BS30"/>
    <mergeCell ref="BT30:BU30"/>
    <mergeCell ref="BV30:CH30"/>
    <mergeCell ref="CI30:CJ30"/>
    <mergeCell ref="CK30:CL30"/>
    <mergeCell ref="CZ28:DA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CK27:CL27"/>
    <mergeCell ref="CM27:CY27"/>
    <mergeCell ref="CZ27:DA27"/>
    <mergeCell ref="B28:BL28"/>
    <mergeCell ref="BM28:BS28"/>
    <mergeCell ref="BT28:BU28"/>
    <mergeCell ref="BV28:CH28"/>
    <mergeCell ref="CI28:CJ28"/>
    <mergeCell ref="CK28:CL28"/>
    <mergeCell ref="CM28:CY28"/>
    <mergeCell ref="B26:BL26"/>
    <mergeCell ref="B27:BL27"/>
    <mergeCell ref="BM27:BS27"/>
    <mergeCell ref="BT27:BU27"/>
    <mergeCell ref="BV27:CH27"/>
    <mergeCell ref="CI27:CJ27"/>
    <mergeCell ref="CM24:CY24"/>
    <mergeCell ref="CZ24:DA24"/>
    <mergeCell ref="B25:BL25"/>
    <mergeCell ref="BM25:BS26"/>
    <mergeCell ref="BT25:BU26"/>
    <mergeCell ref="BV25:CH26"/>
    <mergeCell ref="CI25:CJ26"/>
    <mergeCell ref="CK25:CL26"/>
    <mergeCell ref="CM25:CY26"/>
    <mergeCell ref="CZ25:DA26"/>
    <mergeCell ref="B23:BL23"/>
    <mergeCell ref="BM23:BS23"/>
    <mergeCell ref="BT23:CJ23"/>
    <mergeCell ref="CK23:DA23"/>
    <mergeCell ref="B24:BL24"/>
    <mergeCell ref="BM24:BS24"/>
    <mergeCell ref="BT24:BU24"/>
    <mergeCell ref="BV24:CH24"/>
    <mergeCell ref="CI24:CJ24"/>
    <mergeCell ref="CK24:CL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CG12:CZ12"/>
    <mergeCell ref="A14:BL16"/>
    <mergeCell ref="BM14:BS16"/>
    <mergeCell ref="BY14:CH14"/>
    <mergeCell ref="CP14:CY14"/>
    <mergeCell ref="BW15:BZ15"/>
    <mergeCell ref="CA15:CC15"/>
    <mergeCell ref="CN15:CQ15"/>
    <mergeCell ref="CR15:CT15"/>
    <mergeCell ref="CG8:CZ8"/>
    <mergeCell ref="A9:S9"/>
    <mergeCell ref="T9:BU9"/>
    <mergeCell ref="CG9:CZ9"/>
    <mergeCell ref="A10:BA10"/>
    <mergeCell ref="CG10:CP11"/>
    <mergeCell ref="CQ10:CZ11"/>
    <mergeCell ref="A11:BM11"/>
    <mergeCell ref="BF10:CC10"/>
    <mergeCell ref="CG5:CZ5"/>
    <mergeCell ref="CG6:CL6"/>
    <mergeCell ref="CM6:CT6"/>
    <mergeCell ref="CU6:CZ6"/>
    <mergeCell ref="N7:BU7"/>
    <mergeCell ref="CG7:CZ7"/>
    <mergeCell ref="L1:BR1"/>
    <mergeCell ref="A3:CF3"/>
    <mergeCell ref="AD4:AW4"/>
    <mergeCell ref="AX4:BA4"/>
    <mergeCell ref="BB4:BE4"/>
    <mergeCell ref="CG4:CZ4"/>
    <mergeCell ref="BT53:BU53"/>
    <mergeCell ref="BV53:CH53"/>
    <mergeCell ref="CI53:CJ53"/>
    <mergeCell ref="CK53:CL53"/>
    <mergeCell ref="CM53:CY53"/>
    <mergeCell ref="CZ53:DA53"/>
    <mergeCell ref="CK74:CL74"/>
    <mergeCell ref="CM74:CY74"/>
    <mergeCell ref="CZ74:DA74"/>
    <mergeCell ref="CK75:CL75"/>
    <mergeCell ref="CM75:CY75"/>
    <mergeCell ref="CZ75:DA7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4" r:id="rId1"/>
  <rowBreaks count="2" manualBreakCount="2">
    <brk id="32" max="104" man="1"/>
    <brk id="6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Bazhan_VO</cp:lastModifiedBy>
  <cp:lastPrinted>2012-03-05T09:27:46Z</cp:lastPrinted>
  <dcterms:created xsi:type="dcterms:W3CDTF">2004-02-03T14:46:59Z</dcterms:created>
  <dcterms:modified xsi:type="dcterms:W3CDTF">2012-03-07T08:42:59Z</dcterms:modified>
  <cp:category/>
  <cp:version/>
  <cp:contentType/>
  <cp:contentStatus/>
</cp:coreProperties>
</file>