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80" activeTab="0"/>
  </bookViews>
  <sheets>
    <sheet name="202011" sheetId="1" r:id="rId1"/>
  </sheets>
  <externalReferences>
    <externalReference r:id="rId4"/>
  </externalReferences>
  <definedNames>
    <definedName name="_xlfn.SUMIFS" hidden="1">#NAME?</definedName>
    <definedName name="_xlnm.Print_Area" localSheetId="0">'202011'!$A$1:$G$21</definedName>
  </definedNames>
  <calcPr fullCalcOnLoad="1"/>
</workbook>
</file>

<file path=xl/sharedStrings.xml><?xml version="1.0" encoding="utf-8"?>
<sst xmlns="http://schemas.openxmlformats.org/spreadsheetml/2006/main" count="47" uniqueCount="24">
  <si>
    <t xml:space="preserve"> Наименование групп потребителей</t>
  </si>
  <si>
    <t>ВН</t>
  </si>
  <si>
    <t>СН1</t>
  </si>
  <si>
    <t>СН2</t>
  </si>
  <si>
    <t>НН</t>
  </si>
  <si>
    <t>Итого</t>
  </si>
  <si>
    <t xml:space="preserve">Население </t>
  </si>
  <si>
    <t>Прочие потребители (в т.ч. бюджетные)</t>
  </si>
  <si>
    <t>Объем проданной мощности потребителям в разрезе территориальных сетевых организаций, МВт</t>
  </si>
  <si>
    <t xml:space="preserve">Информация об объемах полезного отпуска электрической энергии потребителям </t>
  </si>
  <si>
    <t>Сетевая компания</t>
  </si>
  <si>
    <t>Объем полезного отпуска электроэнергии потребителям в разрезе территориальных сетевых организаций, млн.квтч.</t>
  </si>
  <si>
    <t>АО "ТНС энерго Карелия"</t>
  </si>
  <si>
    <t>АО "Карельский окатыш"</t>
  </si>
  <si>
    <t>АО "ПСК"</t>
  </si>
  <si>
    <t>ПАО "ФСК ЕЭС"</t>
  </si>
  <si>
    <t>ОАО "РЖД"</t>
  </si>
  <si>
    <t>АО "ОРЭС-Петрозаводск"</t>
  </si>
  <si>
    <t>АО "Оборонэнерго"</t>
  </si>
  <si>
    <t>ООО "Энерго защита"</t>
  </si>
  <si>
    <t>ООО "ЭнергоХолдинг"</t>
  </si>
  <si>
    <t>Карельский филиал ПАО "МРСК Северо-Запада"</t>
  </si>
  <si>
    <t>ООО "ОРЭС-Карелия"</t>
  </si>
  <si>
    <t>за ноябрь 2020 года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</si>
</sst>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(* #,##0.00_);_(* \(#,##0.00\);_(* &quot;-&quot;??_);_(@_)"/>
    <numFmt numFmtId="176" formatCode="_(* #,##0.000_);_(* \(#,##0.000\);_(* &quot;-&quot;??_);_(@_)"/>
    <numFmt numFmtId="177" formatCode="_-* #,##0.000_р_._-;\-* #,##0.000_р_._-;_-* &quot;-&quot;???_р_._-;_-@_-"/>
    <numFmt numFmtId="178" formatCode="#,##0.000000"/>
    <numFmt numFmtId="179" formatCode="_-* #,##0.000\ _₽_-;\-* #,##0.000\ _₽_-;_-* &quot;-&quot;???\ _₽_-;_-@_-"/>
    <numFmt numFmtId="180" formatCode="0.00000"/>
    <numFmt numFmtId="181" formatCode="0.0000"/>
    <numFmt numFmtId="182" formatCode="0.000"/>
    <numFmt numFmtId="183" formatCode="_-* #,##0.0000\ _₽_-;\-* #,##0.0000\ _₽_-;_-* &quot;-&quot;???\ _₽_-;_-@_-"/>
    <numFmt numFmtId="184" formatCode="_-* #,##0.00000\ _₽_-;\-* #,##0.00000\ _₽_-;_-* &quot;-&quot;???\ _₽_-;_-@_-"/>
    <numFmt numFmtId="185" formatCode="_-* #,##0.000000\ _₽_-;\-* #,##0.000000\ _₽_-;_-* &quot;-&quot;???\ _₽_-;_-@_-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0.000000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-* #,##0.000000\ _₽_-;\-* #,##0.000000\ _₽_-;_-* &quot;-&quot;??????\ _₽_-;_-@_-"/>
    <numFmt numFmtId="198" formatCode="_-* #,##0.00\ _₽_-;\-* #,##0.00\ _₽_-;_-* &quot;-&quot;???\ _₽_-;_-@_-"/>
    <numFmt numFmtId="199" formatCode="_-* #,##0.0\ _₽_-;\-* #,##0.0\ _₽_-;_-* &quot;-&quot;???\ _₽_-;_-@_-"/>
    <numFmt numFmtId="200" formatCode="_-* #,##0\ _₽_-;\-* #,##0\ _₽_-;_-* &quot;-&quot;???\ _₽_-;_-@_-"/>
    <numFmt numFmtId="201" formatCode="_-* #,##0.00000\ _₽_-;\-* #,##0.00000\ _₽_-;_-* &quot;-&quot;??????\ _₽_-;_-@_-"/>
    <numFmt numFmtId="202" formatCode="_-* #,##0.0000\ _₽_-;\-* #,##0.0000\ _₽_-;_-* &quot;-&quot;??????\ _₽_-;_-@_-"/>
    <numFmt numFmtId="203" formatCode="_-* #,##0.000\ _₽_-;\-* #,##0.000\ _₽_-;_-* &quot;-&quot;??????\ _₽_-;_-@_-"/>
    <numFmt numFmtId="204" formatCode="_-* #,##0.00\ _₽_-;\-* #,##0.00\ _₽_-;_-* &quot;-&quot;??????\ _₽_-;_-@_-"/>
    <numFmt numFmtId="205" formatCode="_-* #,##0.0\ _₽_-;\-* #,##0.0\ _₽_-;_-* &quot;-&quot;??????\ _₽_-;_-@_-"/>
    <numFmt numFmtId="206" formatCode="_-* #,##0\ _₽_-;\-* #,##0\ _₽_-;_-* &quot;-&quot;??????\ _₽_-;_-@_-"/>
    <numFmt numFmtId="207" formatCode="_(* #,##0.00000000_);_(* \(#,##0.00000000\);_(* &quot;-&quot;??_);_(@_)"/>
    <numFmt numFmtId="208" formatCode="_(* #,##0.000000000_);_(* \(#,##0.000000000\);_(* &quot;-&quot;??_);_(@_)"/>
    <numFmt numFmtId="209" formatCode="_(* #,##0.0000000000_);_(* \(#,##0.0000000000\);_(* &quot;-&quot;??_);_(@_)"/>
  </numFmts>
  <fonts count="54">
    <font>
      <sz val="10"/>
      <name val="Arial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7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1" fillId="0" borderId="9" applyNumberFormat="0" applyFill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11" applyNumberFormat="0" applyAlignment="0" applyProtection="0"/>
    <xf numFmtId="0" fontId="7" fillId="34" borderId="0" applyNumberFormat="0" applyBorder="0" applyAlignment="0" applyProtection="0"/>
    <xf numFmtId="0" fontId="8" fillId="35" borderId="12" applyNumberFormat="0" applyFont="0" applyAlignment="0" applyProtection="0"/>
    <xf numFmtId="0" fontId="9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13" applyNumberFormat="0" applyFill="0" applyAlignment="0" applyProtection="0"/>
    <xf numFmtId="0" fontId="12" fillId="38" borderId="14" applyNumberFormat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176" fontId="3" fillId="0" borderId="19" xfId="64" applyNumberFormat="1" applyFont="1" applyFill="1" applyBorder="1" applyAlignment="1">
      <alignment vertical="center"/>
    </xf>
    <xf numFmtId="176" fontId="3" fillId="0" borderId="20" xfId="64" applyNumberFormat="1" applyFont="1" applyFill="1" applyBorder="1" applyAlignment="1">
      <alignment vertical="center"/>
    </xf>
    <xf numFmtId="176" fontId="3" fillId="0" borderId="18" xfId="64" applyNumberFormat="1" applyFont="1" applyFill="1" applyBorder="1" applyAlignment="1">
      <alignment vertical="center"/>
    </xf>
    <xf numFmtId="176" fontId="3" fillId="0" borderId="15" xfId="64" applyNumberFormat="1" applyFont="1" applyFill="1" applyBorder="1" applyAlignment="1">
      <alignment vertical="center"/>
    </xf>
    <xf numFmtId="176" fontId="3" fillId="0" borderId="16" xfId="64" applyNumberFormat="1" applyFont="1" applyFill="1" applyBorder="1" applyAlignment="1">
      <alignment vertical="center"/>
    </xf>
    <xf numFmtId="176" fontId="3" fillId="0" borderId="17" xfId="64" applyNumberFormat="1" applyFont="1" applyFill="1" applyBorder="1" applyAlignment="1">
      <alignment vertical="center"/>
    </xf>
    <xf numFmtId="0" fontId="2" fillId="4" borderId="21" xfId="0" applyFont="1" applyFill="1" applyBorder="1" applyAlignment="1">
      <alignment horizontal="center" vertical="center"/>
    </xf>
    <xf numFmtId="176" fontId="2" fillId="4" borderId="22" xfId="64" applyNumberFormat="1" applyFont="1" applyFill="1" applyBorder="1" applyAlignment="1">
      <alignment vertical="center"/>
    </xf>
    <xf numFmtId="176" fontId="2" fillId="4" borderId="23" xfId="64" applyNumberFormat="1" applyFont="1" applyFill="1" applyBorder="1" applyAlignment="1">
      <alignment vertical="center"/>
    </xf>
    <xf numFmtId="176" fontId="3" fillId="39" borderId="20" xfId="64" applyNumberFormat="1" applyFont="1" applyFill="1" applyBorder="1" applyAlignment="1">
      <alignment vertical="center"/>
    </xf>
    <xf numFmtId="176" fontId="3" fillId="39" borderId="16" xfId="64" applyNumberFormat="1" applyFont="1" applyFill="1" applyBorder="1" applyAlignment="1">
      <alignment vertical="center"/>
    </xf>
    <xf numFmtId="176" fontId="3" fillId="39" borderId="19" xfId="64" applyNumberFormat="1" applyFont="1" applyFill="1" applyBorder="1" applyAlignment="1">
      <alignment vertical="center"/>
    </xf>
    <xf numFmtId="176" fontId="3" fillId="39" borderId="15" xfId="64" applyNumberFormat="1" applyFont="1" applyFill="1" applyBorder="1" applyAlignment="1">
      <alignment vertical="center"/>
    </xf>
    <xf numFmtId="195" fontId="15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06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_Формула распределения НВВ сетей по уровням напряжения" xfId="54"/>
    <cellStyle name="Обычный 2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7" xfId="66"/>
    <cellStyle name="Хороший" xfId="67"/>
    <cellStyle name="㼿" xfId="68"/>
    <cellStyle name="㼿?" xfId="69"/>
    <cellStyle name="㼿㼿" xfId="70"/>
    <cellStyle name="㼿㼿?" xfId="71"/>
    <cellStyle name="㼿㼿㼿" xfId="72"/>
    <cellStyle name="㼿㼿㼿?" xfId="73"/>
    <cellStyle name="㼿㼿㼿㼿" xfId="74"/>
    <cellStyle name="㼿㼿㼿㼿?" xfId="75"/>
    <cellStyle name="㼿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69;&#1057;\READ_ALL\&#1053;&#1077;&#1088;&#1077;&#1075;&#1091;&#1083;&#1080;&#1088;&#1091;&#1077;&#1084;&#1099;&#1077;%20&#1094;&#1077;&#1085;&#1099;%202020\11_&#1085;&#1086;&#1103;&#1073;&#1088;&#1100;\&#1055;&#1086;&#1083;&#1077;&#1079;&#1085;&#1099;&#1081;%20&#1086;&#1090;&#1087;&#1091;&#1089;&#1082;_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3"/>
      <sheetName val="Лист1"/>
      <sheetName val="МРСК2"/>
      <sheetName val="МРСК"/>
      <sheetName val="Лист5"/>
      <sheetName val="Услуги ТСО"/>
      <sheetName val="ПО-энергия"/>
      <sheetName val="По-мощность покупки"/>
      <sheetName val="ПСК по районам"/>
      <sheetName val="810,8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9"/>
  <sheetViews>
    <sheetView tabSelected="1" zoomScale="90" zoomScaleNormal="90" zoomScalePageLayoutView="0" workbookViewId="0" topLeftCell="A1">
      <selection activeCell="I32" sqref="I32"/>
    </sheetView>
  </sheetViews>
  <sheetFormatPr defaultColWidth="9.140625" defaultRowHeight="12.75"/>
  <cols>
    <col min="1" max="1" width="30.57421875" style="1" customWidth="1"/>
    <col min="2" max="2" width="34.8515625" style="1" customWidth="1"/>
    <col min="3" max="3" width="9.8515625" style="1" customWidth="1"/>
    <col min="4" max="5" width="9.7109375" style="1" customWidth="1"/>
    <col min="6" max="6" width="9.57421875" style="1" customWidth="1"/>
    <col min="7" max="7" width="10.8515625" style="1" customWidth="1"/>
    <col min="8" max="8" width="9.8515625" style="1" customWidth="1"/>
    <col min="9" max="10" width="9.7109375" style="1" customWidth="1"/>
    <col min="11" max="11" width="9.57421875" style="1" customWidth="1"/>
    <col min="12" max="12" width="9.7109375" style="1" customWidth="1"/>
    <col min="13" max="13" width="9.140625" style="1" customWidth="1"/>
    <col min="14" max="22" width="9.7109375" style="1" customWidth="1"/>
    <col min="23" max="24" width="9.140625" style="1" customWidth="1"/>
    <col min="25" max="16384" width="9.140625" style="1" customWidth="1"/>
  </cols>
  <sheetData>
    <row r="1" spans="1:12" ht="15.75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 customHeight="1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2.75" customHeight="1">
      <c r="A5" s="31" t="s">
        <v>10</v>
      </c>
      <c r="B5" s="34" t="s">
        <v>0</v>
      </c>
      <c r="C5" s="23" t="s">
        <v>11</v>
      </c>
      <c r="D5" s="24"/>
      <c r="E5" s="24"/>
      <c r="F5" s="24"/>
      <c r="G5" s="25"/>
      <c r="H5" s="23" t="s">
        <v>8</v>
      </c>
      <c r="I5" s="24"/>
      <c r="J5" s="24"/>
      <c r="K5" s="24"/>
      <c r="L5" s="25"/>
    </row>
    <row r="6" spans="1:12" ht="12.75">
      <c r="A6" s="32"/>
      <c r="B6" s="35"/>
      <c r="C6" s="26"/>
      <c r="D6" s="27"/>
      <c r="E6" s="27"/>
      <c r="F6" s="27"/>
      <c r="G6" s="28"/>
      <c r="H6" s="26"/>
      <c r="I6" s="27"/>
      <c r="J6" s="27"/>
      <c r="K6" s="27"/>
      <c r="L6" s="28"/>
    </row>
    <row r="7" spans="1:12" ht="12.75">
      <c r="A7" s="33"/>
      <c r="B7" s="36"/>
      <c r="C7" s="4" t="s">
        <v>1</v>
      </c>
      <c r="D7" s="5" t="s">
        <v>2</v>
      </c>
      <c r="E7" s="5" t="s">
        <v>3</v>
      </c>
      <c r="F7" s="6" t="s">
        <v>4</v>
      </c>
      <c r="G7" s="15" t="s">
        <v>5</v>
      </c>
      <c r="H7" s="4" t="s">
        <v>1</v>
      </c>
      <c r="I7" s="5" t="s">
        <v>2</v>
      </c>
      <c r="J7" s="5" t="s">
        <v>3</v>
      </c>
      <c r="K7" s="6" t="s">
        <v>4</v>
      </c>
      <c r="L7" s="15" t="s">
        <v>5</v>
      </c>
    </row>
    <row r="8" spans="1:32" ht="16.5" customHeight="1">
      <c r="A8" s="23" t="s">
        <v>21</v>
      </c>
      <c r="B8" s="7" t="s">
        <v>6</v>
      </c>
      <c r="C8" s="9">
        <v>0.091112</v>
      </c>
      <c r="D8" s="10">
        <v>0.136351</v>
      </c>
      <c r="E8" s="10">
        <v>1.310907</v>
      </c>
      <c r="F8" s="11">
        <v>22.572452526</v>
      </c>
      <c r="G8" s="16">
        <f>SUM(C8:F8)</f>
        <v>24.110822526</v>
      </c>
      <c r="H8" s="10">
        <v>0</v>
      </c>
      <c r="I8" s="10">
        <v>0</v>
      </c>
      <c r="J8" s="10">
        <v>0</v>
      </c>
      <c r="K8" s="11">
        <v>0</v>
      </c>
      <c r="L8" s="16">
        <f aca="true" t="shared" si="0" ref="L8:L27">SUM(H8:K8)</f>
        <v>0</v>
      </c>
      <c r="R8" s="3"/>
      <c r="S8" s="3"/>
      <c r="T8" s="3"/>
      <c r="U8" s="3"/>
      <c r="V8" s="3"/>
      <c r="AC8" s="3"/>
      <c r="AD8" s="3"/>
      <c r="AE8" s="3"/>
      <c r="AF8" s="3"/>
    </row>
    <row r="9" spans="1:32" ht="16.5" customHeight="1">
      <c r="A9" s="29"/>
      <c r="B9" s="8" t="s">
        <v>7</v>
      </c>
      <c r="C9" s="21">
        <f>27.610337-2.542345</f>
        <v>25.067992</v>
      </c>
      <c r="D9" s="13">
        <v>6.067964</v>
      </c>
      <c r="E9" s="19">
        <f>12.109238-0.601882</f>
        <v>11.507356</v>
      </c>
      <c r="F9" s="14">
        <f>7.353564-0.000511</f>
        <v>7.353053</v>
      </c>
      <c r="G9" s="17">
        <f aca="true" t="shared" si="1" ref="G9:G25">SUM(C9:F9)</f>
        <v>49.996365000000004</v>
      </c>
      <c r="H9" s="21">
        <f>30.801823-1.796755</f>
        <v>29.005067999999998</v>
      </c>
      <c r="I9" s="13">
        <v>6.764690999999999</v>
      </c>
      <c r="J9" s="19">
        <f>6.119212-0.510274</f>
        <v>5.608938</v>
      </c>
      <c r="K9" s="14">
        <v>0.7276950000000003</v>
      </c>
      <c r="L9" s="17">
        <f t="shared" si="0"/>
        <v>42.10639199999999</v>
      </c>
      <c r="R9" s="3"/>
      <c r="S9" s="3"/>
      <c r="T9" s="3"/>
      <c r="U9" s="3"/>
      <c r="V9" s="3"/>
      <c r="AC9" s="3"/>
      <c r="AD9" s="3"/>
      <c r="AE9" s="3"/>
      <c r="AF9" s="3"/>
    </row>
    <row r="10" spans="1:32" ht="16.5" customHeight="1">
      <c r="A10" s="23" t="s">
        <v>14</v>
      </c>
      <c r="B10" s="7" t="s">
        <v>6</v>
      </c>
      <c r="C10" s="20">
        <v>0</v>
      </c>
      <c r="D10" s="10">
        <v>0</v>
      </c>
      <c r="E10" s="18">
        <v>2.269664</v>
      </c>
      <c r="F10" s="11">
        <v>36.861629</v>
      </c>
      <c r="G10" s="16">
        <f t="shared" si="1"/>
        <v>39.131293</v>
      </c>
      <c r="H10" s="20">
        <v>0</v>
      </c>
      <c r="I10" s="10">
        <v>0</v>
      </c>
      <c r="J10" s="18">
        <v>0</v>
      </c>
      <c r="K10" s="11">
        <v>0</v>
      </c>
      <c r="L10" s="16">
        <f t="shared" si="0"/>
        <v>0</v>
      </c>
      <c r="R10" s="3"/>
      <c r="S10" s="3"/>
      <c r="T10" s="3"/>
      <c r="U10" s="3"/>
      <c r="V10" s="3"/>
      <c r="AC10" s="3"/>
      <c r="AD10" s="3"/>
      <c r="AE10" s="3"/>
      <c r="AF10" s="3"/>
    </row>
    <row r="11" spans="1:32" ht="16.5" customHeight="1">
      <c r="A11" s="29"/>
      <c r="B11" s="8" t="s">
        <v>7</v>
      </c>
      <c r="C11" s="21">
        <v>1.35462</v>
      </c>
      <c r="D11" s="13">
        <v>1.070035</v>
      </c>
      <c r="E11" s="19">
        <v>13.000858</v>
      </c>
      <c r="F11" s="14">
        <v>9.669453</v>
      </c>
      <c r="G11" s="17">
        <f t="shared" si="1"/>
        <v>25.094966</v>
      </c>
      <c r="H11" s="21">
        <v>2.764995</v>
      </c>
      <c r="I11" s="13">
        <v>1.476989</v>
      </c>
      <c r="J11" s="19">
        <v>5.440892000000003</v>
      </c>
      <c r="K11" s="14">
        <v>1.04549</v>
      </c>
      <c r="L11" s="17">
        <f t="shared" si="0"/>
        <v>10.728366000000005</v>
      </c>
      <c r="R11" s="3"/>
      <c r="S11" s="3"/>
      <c r="T11" s="3"/>
      <c r="U11" s="3"/>
      <c r="V11" s="3"/>
      <c r="AC11" s="3"/>
      <c r="AD11" s="3"/>
      <c r="AE11" s="3"/>
      <c r="AF11" s="3"/>
    </row>
    <row r="12" spans="1:32" ht="16.5" customHeight="1">
      <c r="A12" s="23" t="s">
        <v>17</v>
      </c>
      <c r="B12" s="7" t="s">
        <v>6</v>
      </c>
      <c r="C12" s="20">
        <v>0</v>
      </c>
      <c r="D12" s="10">
        <v>0</v>
      </c>
      <c r="E12" s="18">
        <v>0.164912</v>
      </c>
      <c r="F12" s="11">
        <v>0.29675</v>
      </c>
      <c r="G12" s="16">
        <f t="shared" si="1"/>
        <v>0.461662</v>
      </c>
      <c r="H12" s="20">
        <v>0</v>
      </c>
      <c r="I12" s="10">
        <v>0</v>
      </c>
      <c r="J12" s="18">
        <v>0</v>
      </c>
      <c r="K12" s="11">
        <v>0</v>
      </c>
      <c r="L12" s="16">
        <f t="shared" si="0"/>
        <v>0</v>
      </c>
      <c r="R12" s="3"/>
      <c r="S12" s="3"/>
      <c r="T12" s="3"/>
      <c r="U12" s="3"/>
      <c r="V12" s="3"/>
      <c r="AC12" s="3"/>
      <c r="AD12" s="3"/>
      <c r="AE12" s="3"/>
      <c r="AF12" s="3"/>
    </row>
    <row r="13" spans="1:32" ht="16.5" customHeight="1">
      <c r="A13" s="29"/>
      <c r="B13" s="8" t="s">
        <v>7</v>
      </c>
      <c r="C13" s="21">
        <v>0</v>
      </c>
      <c r="D13" s="13">
        <v>0</v>
      </c>
      <c r="E13" s="19">
        <v>0.378909</v>
      </c>
      <c r="F13" s="14">
        <v>0.012985</v>
      </c>
      <c r="G13" s="17">
        <f t="shared" si="1"/>
        <v>0.391894</v>
      </c>
      <c r="H13" s="21">
        <v>0</v>
      </c>
      <c r="I13" s="13">
        <v>0</v>
      </c>
      <c r="J13" s="19">
        <v>0.276158</v>
      </c>
      <c r="K13" s="14">
        <v>0.01565</v>
      </c>
      <c r="L13" s="17">
        <f t="shared" si="0"/>
        <v>0.291808</v>
      </c>
      <c r="R13" s="3"/>
      <c r="S13" s="3"/>
      <c r="T13" s="3"/>
      <c r="U13" s="3"/>
      <c r="V13" s="3"/>
      <c r="AC13" s="3"/>
      <c r="AD13" s="3"/>
      <c r="AE13" s="3"/>
      <c r="AF13" s="3"/>
    </row>
    <row r="14" spans="1:32" ht="16.5" customHeight="1">
      <c r="A14" s="23" t="s">
        <v>13</v>
      </c>
      <c r="B14" s="7" t="s">
        <v>6</v>
      </c>
      <c r="C14" s="20">
        <v>0</v>
      </c>
      <c r="D14" s="10">
        <v>0</v>
      </c>
      <c r="E14" s="18">
        <v>0.019859</v>
      </c>
      <c r="F14" s="11">
        <v>0.043946</v>
      </c>
      <c r="G14" s="16">
        <f t="shared" si="1"/>
        <v>0.063805</v>
      </c>
      <c r="H14" s="20">
        <v>0</v>
      </c>
      <c r="I14" s="10">
        <v>0</v>
      </c>
      <c r="J14" s="18">
        <v>0</v>
      </c>
      <c r="K14" s="11">
        <v>0</v>
      </c>
      <c r="L14" s="16">
        <f t="shared" si="0"/>
        <v>0</v>
      </c>
      <c r="R14" s="3"/>
      <c r="S14" s="3"/>
      <c r="T14" s="3"/>
      <c r="U14" s="3"/>
      <c r="V14" s="3"/>
      <c r="AC14" s="3"/>
      <c r="AD14" s="3"/>
      <c r="AE14" s="3"/>
      <c r="AF14" s="3"/>
    </row>
    <row r="15" spans="1:32" ht="16.5" customHeight="1">
      <c r="A15" s="29"/>
      <c r="B15" s="8" t="s">
        <v>7</v>
      </c>
      <c r="C15" s="21">
        <v>1.789533</v>
      </c>
      <c r="D15" s="13">
        <v>0</v>
      </c>
      <c r="E15" s="19">
        <v>0.351079</v>
      </c>
      <c r="F15" s="14">
        <v>0.0123</v>
      </c>
      <c r="G15" s="17">
        <f t="shared" si="1"/>
        <v>2.152912</v>
      </c>
      <c r="H15" s="21">
        <v>2.505177</v>
      </c>
      <c r="I15" s="13">
        <v>0</v>
      </c>
      <c r="J15" s="19">
        <v>0.19685999999999998</v>
      </c>
      <c r="K15" s="14">
        <v>0</v>
      </c>
      <c r="L15" s="17">
        <f t="shared" si="0"/>
        <v>2.7020370000000002</v>
      </c>
      <c r="R15" s="3"/>
      <c r="S15" s="3"/>
      <c r="T15" s="3"/>
      <c r="U15" s="3"/>
      <c r="V15" s="3"/>
      <c r="AC15" s="3"/>
      <c r="AD15" s="3"/>
      <c r="AE15" s="3"/>
      <c r="AF15" s="3"/>
    </row>
    <row r="16" spans="1:32" ht="16.5" customHeight="1">
      <c r="A16" s="23" t="s">
        <v>18</v>
      </c>
      <c r="B16" s="7" t="s">
        <v>6</v>
      </c>
      <c r="C16" s="20">
        <v>0</v>
      </c>
      <c r="D16" s="10">
        <v>0</v>
      </c>
      <c r="E16" s="18">
        <v>0.016833</v>
      </c>
      <c r="F16" s="11">
        <v>0.357197</v>
      </c>
      <c r="G16" s="16">
        <f t="shared" si="1"/>
        <v>0.37403</v>
      </c>
      <c r="H16" s="20">
        <v>0</v>
      </c>
      <c r="I16" s="10">
        <v>0</v>
      </c>
      <c r="J16" s="18">
        <v>0</v>
      </c>
      <c r="K16" s="11">
        <v>0</v>
      </c>
      <c r="L16" s="16">
        <f t="shared" si="0"/>
        <v>0</v>
      </c>
      <c r="R16" s="3"/>
      <c r="S16" s="3"/>
      <c r="T16" s="3"/>
      <c r="U16" s="3"/>
      <c r="V16" s="3"/>
      <c r="AC16" s="3"/>
      <c r="AD16" s="3"/>
      <c r="AE16" s="3"/>
      <c r="AF16" s="3"/>
    </row>
    <row r="17" spans="1:32" ht="16.5" customHeight="1">
      <c r="A17" s="29"/>
      <c r="B17" s="8" t="s">
        <v>7</v>
      </c>
      <c r="C17" s="21">
        <v>0</v>
      </c>
      <c r="D17" s="13">
        <v>0</v>
      </c>
      <c r="E17" s="19">
        <v>0.237993</v>
      </c>
      <c r="F17" s="14">
        <v>1.411804</v>
      </c>
      <c r="G17" s="17">
        <f t="shared" si="1"/>
        <v>1.649797</v>
      </c>
      <c r="H17" s="21">
        <v>0</v>
      </c>
      <c r="I17" s="13">
        <v>0</v>
      </c>
      <c r="J17" s="19">
        <v>0</v>
      </c>
      <c r="K17" s="14">
        <v>0.006813</v>
      </c>
      <c r="L17" s="17">
        <f t="shared" si="0"/>
        <v>0.006813</v>
      </c>
      <c r="R17" s="3"/>
      <c r="S17" s="3"/>
      <c r="T17" s="3"/>
      <c r="U17" s="3"/>
      <c r="V17" s="3"/>
      <c r="AC17" s="3"/>
      <c r="AD17" s="3"/>
      <c r="AE17" s="3"/>
      <c r="AF17" s="3"/>
    </row>
    <row r="18" spans="1:32" ht="16.5" customHeight="1">
      <c r="A18" s="23" t="s">
        <v>15</v>
      </c>
      <c r="B18" s="7" t="s">
        <v>6</v>
      </c>
      <c r="C18" s="20">
        <f>0.20321-0.20321</f>
        <v>0</v>
      </c>
      <c r="D18" s="10">
        <v>0</v>
      </c>
      <c r="E18" s="18">
        <v>0</v>
      </c>
      <c r="F18" s="11">
        <v>0</v>
      </c>
      <c r="G18" s="16">
        <f t="shared" si="1"/>
        <v>0</v>
      </c>
      <c r="H18" s="20">
        <v>0</v>
      </c>
      <c r="I18" s="10">
        <v>0</v>
      </c>
      <c r="J18" s="18">
        <v>0</v>
      </c>
      <c r="K18" s="11">
        <v>0</v>
      </c>
      <c r="L18" s="16">
        <f t="shared" si="0"/>
        <v>0</v>
      </c>
      <c r="R18" s="3"/>
      <c r="S18" s="3"/>
      <c r="T18" s="3"/>
      <c r="U18" s="3"/>
      <c r="V18" s="3"/>
      <c r="AC18" s="3"/>
      <c r="AD18" s="3"/>
      <c r="AE18" s="3"/>
      <c r="AF18" s="3"/>
    </row>
    <row r="19" spans="1:32" ht="16.5" customHeight="1">
      <c r="A19" s="29"/>
      <c r="B19" s="8" t="s">
        <v>7</v>
      </c>
      <c r="C19" s="21">
        <f>6.392311-1.587246</f>
        <v>4.805065000000001</v>
      </c>
      <c r="D19" s="13">
        <v>0</v>
      </c>
      <c r="E19" s="19">
        <v>0</v>
      </c>
      <c r="F19" s="14">
        <v>0</v>
      </c>
      <c r="G19" s="17">
        <f t="shared" si="1"/>
        <v>4.805065000000001</v>
      </c>
      <c r="H19" s="21">
        <f>10.042306-2.490675</f>
        <v>7.551631</v>
      </c>
      <c r="I19" s="13">
        <v>0</v>
      </c>
      <c r="J19" s="19">
        <v>0</v>
      </c>
      <c r="K19" s="14">
        <v>0</v>
      </c>
      <c r="L19" s="17">
        <f t="shared" si="0"/>
        <v>7.551631</v>
      </c>
      <c r="R19" s="3"/>
      <c r="S19" s="3"/>
      <c r="T19" s="3"/>
      <c r="U19" s="3"/>
      <c r="V19" s="3"/>
      <c r="AC19" s="3"/>
      <c r="AD19" s="3"/>
      <c r="AE19" s="3"/>
      <c r="AF19" s="3"/>
    </row>
    <row r="20" spans="1:32" ht="16.5" customHeight="1">
      <c r="A20" s="23" t="s">
        <v>16</v>
      </c>
      <c r="B20" s="7" t="s">
        <v>6</v>
      </c>
      <c r="C20" s="20">
        <f>0.20321</f>
        <v>0.20321</v>
      </c>
      <c r="D20" s="10">
        <v>0</v>
      </c>
      <c r="E20" s="18">
        <v>0</v>
      </c>
      <c r="F20" s="11">
        <v>1.055413</v>
      </c>
      <c r="G20" s="16">
        <f t="shared" si="1"/>
        <v>1.258623</v>
      </c>
      <c r="H20" s="20">
        <v>0</v>
      </c>
      <c r="I20" s="10">
        <v>0</v>
      </c>
      <c r="J20" s="18">
        <v>0</v>
      </c>
      <c r="K20" s="11">
        <v>0</v>
      </c>
      <c r="L20" s="16">
        <f t="shared" si="0"/>
        <v>0</v>
      </c>
      <c r="R20" s="3"/>
      <c r="S20" s="3"/>
      <c r="T20" s="3"/>
      <c r="U20" s="3"/>
      <c r="V20" s="3"/>
      <c r="AC20" s="3"/>
      <c r="AD20" s="3"/>
      <c r="AE20" s="3"/>
      <c r="AF20" s="3"/>
    </row>
    <row r="21" spans="1:32" ht="16.5" customHeight="1">
      <c r="A21" s="29"/>
      <c r="B21" s="8" t="s">
        <v>7</v>
      </c>
      <c r="C21" s="21">
        <f>1.587246+2.542345</f>
        <v>4.129591</v>
      </c>
      <c r="D21" s="13">
        <v>0</v>
      </c>
      <c r="E21" s="19">
        <f>0.097445+0.601882</f>
        <v>0.699327</v>
      </c>
      <c r="F21" s="14">
        <f>0.10087+0.000511</f>
        <v>0.101381</v>
      </c>
      <c r="G21" s="17">
        <f t="shared" si="1"/>
        <v>4.930299</v>
      </c>
      <c r="H21" s="21">
        <f>2.490675+1.796755</f>
        <v>4.2874300000000005</v>
      </c>
      <c r="I21" s="13">
        <v>0</v>
      </c>
      <c r="J21" s="19">
        <f>0.510274</f>
        <v>0.510274</v>
      </c>
      <c r="K21" s="14">
        <v>0</v>
      </c>
      <c r="L21" s="17">
        <f t="shared" si="0"/>
        <v>4.797704</v>
      </c>
      <c r="R21" s="3"/>
      <c r="S21" s="3"/>
      <c r="T21" s="3"/>
      <c r="U21" s="3"/>
      <c r="V21" s="3"/>
      <c r="AC21" s="3"/>
      <c r="AD21" s="3"/>
      <c r="AE21" s="3"/>
      <c r="AF21" s="3"/>
    </row>
    <row r="22" spans="1:21" ht="16.5" customHeight="1">
      <c r="A22" s="23" t="s">
        <v>19</v>
      </c>
      <c r="B22" s="7" t="s">
        <v>6</v>
      </c>
      <c r="C22" s="9">
        <v>0</v>
      </c>
      <c r="D22" s="10">
        <v>0</v>
      </c>
      <c r="E22" s="10">
        <v>0.021136</v>
      </c>
      <c r="F22" s="11">
        <v>0.054362</v>
      </c>
      <c r="G22" s="16">
        <f t="shared" si="1"/>
        <v>0.075498</v>
      </c>
      <c r="H22" s="9">
        <v>0</v>
      </c>
      <c r="I22" s="10">
        <v>0</v>
      </c>
      <c r="J22" s="10">
        <v>0</v>
      </c>
      <c r="K22" s="11">
        <v>0</v>
      </c>
      <c r="L22" s="16">
        <f t="shared" si="0"/>
        <v>0</v>
      </c>
      <c r="R22" s="3"/>
      <c r="S22" s="3"/>
      <c r="T22" s="3"/>
      <c r="U22" s="3"/>
    </row>
    <row r="23" spans="1:21" ht="16.5" customHeight="1">
      <c r="A23" s="29"/>
      <c r="B23" s="8" t="s">
        <v>7</v>
      </c>
      <c r="C23" s="12">
        <v>0</v>
      </c>
      <c r="D23" s="13">
        <v>0.016285</v>
      </c>
      <c r="E23" s="13">
        <v>0.400391</v>
      </c>
      <c r="F23" s="14">
        <v>0.002705</v>
      </c>
      <c r="G23" s="17">
        <f t="shared" si="1"/>
        <v>0.419381</v>
      </c>
      <c r="H23" s="12">
        <v>0</v>
      </c>
      <c r="I23" s="13">
        <v>0</v>
      </c>
      <c r="J23" s="13">
        <v>0.26163</v>
      </c>
      <c r="K23" s="14">
        <v>0</v>
      </c>
      <c r="L23" s="17">
        <f t="shared" si="0"/>
        <v>0.26163</v>
      </c>
      <c r="R23" s="3"/>
      <c r="S23" s="3"/>
      <c r="T23" s="3"/>
      <c r="U23" s="3"/>
    </row>
    <row r="24" spans="1:21" ht="16.5" customHeight="1">
      <c r="A24" s="23" t="s">
        <v>20</v>
      </c>
      <c r="B24" s="7" t="s">
        <v>6</v>
      </c>
      <c r="C24" s="9">
        <v>0</v>
      </c>
      <c r="D24" s="10">
        <v>0</v>
      </c>
      <c r="E24" s="10">
        <v>0.009782</v>
      </c>
      <c r="F24" s="11">
        <v>0.00184</v>
      </c>
      <c r="G24" s="16">
        <f t="shared" si="1"/>
        <v>0.011622</v>
      </c>
      <c r="H24" s="9">
        <v>0</v>
      </c>
      <c r="I24" s="10">
        <v>0</v>
      </c>
      <c r="J24" s="10">
        <v>0</v>
      </c>
      <c r="K24" s="11">
        <v>0</v>
      </c>
      <c r="L24" s="16">
        <f t="shared" si="0"/>
        <v>0</v>
      </c>
      <c r="R24" s="3"/>
      <c r="S24" s="3"/>
      <c r="T24" s="3"/>
      <c r="U24" s="3"/>
    </row>
    <row r="25" spans="1:21" ht="16.5" customHeight="1">
      <c r="A25" s="29"/>
      <c r="B25" s="8" t="s">
        <v>7</v>
      </c>
      <c r="C25" s="12">
        <v>0</v>
      </c>
      <c r="D25" s="13">
        <v>0</v>
      </c>
      <c r="E25" s="13">
        <v>0.348365</v>
      </c>
      <c r="F25" s="14">
        <v>0.011919</v>
      </c>
      <c r="G25" s="17">
        <f t="shared" si="1"/>
        <v>0.360284</v>
      </c>
      <c r="H25" s="12">
        <v>0</v>
      </c>
      <c r="I25" s="13">
        <v>0</v>
      </c>
      <c r="J25" s="13">
        <v>0.052308999999999994</v>
      </c>
      <c r="K25" s="14">
        <v>0</v>
      </c>
      <c r="L25" s="17">
        <f t="shared" si="0"/>
        <v>0.052308999999999994</v>
      </c>
      <c r="R25" s="3"/>
      <c r="S25" s="3"/>
      <c r="T25" s="3"/>
      <c r="U25" s="3"/>
    </row>
    <row r="26" spans="1:21" ht="16.5" customHeight="1">
      <c r="A26" s="23" t="s">
        <v>22</v>
      </c>
      <c r="B26" s="7" t="s">
        <v>6</v>
      </c>
      <c r="C26" s="9">
        <v>0</v>
      </c>
      <c r="D26" s="10">
        <v>0</v>
      </c>
      <c r="E26" s="10">
        <v>0</v>
      </c>
      <c r="F26" s="11">
        <v>0</v>
      </c>
      <c r="G26" s="16">
        <f>SUM(C26:F26)</f>
        <v>0</v>
      </c>
      <c r="H26" s="9">
        <v>0</v>
      </c>
      <c r="I26" s="10">
        <v>0</v>
      </c>
      <c r="J26" s="10">
        <v>0</v>
      </c>
      <c r="K26" s="11">
        <v>0</v>
      </c>
      <c r="L26" s="16">
        <f t="shared" si="0"/>
        <v>0</v>
      </c>
      <c r="R26" s="3"/>
      <c r="S26" s="3"/>
      <c r="T26" s="3"/>
      <c r="U26" s="3"/>
    </row>
    <row r="27" spans="1:21" ht="16.5" customHeight="1">
      <c r="A27" s="29"/>
      <c r="B27" s="8" t="s">
        <v>7</v>
      </c>
      <c r="C27" s="12">
        <v>0</v>
      </c>
      <c r="D27" s="13">
        <v>0</v>
      </c>
      <c r="E27" s="13">
        <v>0.039519</v>
      </c>
      <c r="F27" s="14">
        <v>0</v>
      </c>
      <c r="G27" s="17">
        <f>SUM(C27:F27)</f>
        <v>0.039519</v>
      </c>
      <c r="H27" s="12">
        <v>0</v>
      </c>
      <c r="I27" s="13">
        <v>0</v>
      </c>
      <c r="J27" s="13">
        <v>0</v>
      </c>
      <c r="K27" s="14">
        <v>0</v>
      </c>
      <c r="L27" s="17">
        <f t="shared" si="0"/>
        <v>0</v>
      </c>
      <c r="R27" s="3"/>
      <c r="S27" s="3"/>
      <c r="T27" s="3"/>
      <c r="U27" s="3"/>
    </row>
    <row r="28" ht="12.75" customHeight="1">
      <c r="C28" s="2"/>
    </row>
    <row r="29" spans="3:12" ht="12.75"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3:12" ht="12.75" customHeight="1">
      <c r="C30" s="3"/>
      <c r="G30" s="3"/>
      <c r="H30" s="3"/>
      <c r="I30" s="3"/>
      <c r="J30" s="3"/>
      <c r="K30" s="3"/>
      <c r="L30" s="3"/>
    </row>
    <row r="31" ht="12.75">
      <c r="G31" s="37"/>
    </row>
    <row r="32" ht="12.75" customHeight="1">
      <c r="L32" s="3"/>
    </row>
    <row r="33" ht="12.75" customHeight="1">
      <c r="G33" s="3"/>
    </row>
    <row r="34" ht="12.75" customHeight="1">
      <c r="G34" s="38"/>
    </row>
    <row r="36" ht="12.75" customHeight="1"/>
    <row r="37" ht="12.75" customHeight="1"/>
    <row r="48" spans="4:5" ht="12.75">
      <c r="D48" s="3"/>
      <c r="E48" s="3"/>
    </row>
    <row r="49" spans="3:6" ht="12.75">
      <c r="C49" s="3"/>
      <c r="D49" s="3"/>
      <c r="E49" s="3"/>
      <c r="F49" s="3"/>
    </row>
    <row r="50" spans="3:6" ht="12.75">
      <c r="C50" s="3"/>
      <c r="D50" s="3"/>
      <c r="E50" s="3"/>
      <c r="F50" s="3"/>
    </row>
    <row r="51" spans="3:6" ht="12.75">
      <c r="C51" s="3"/>
      <c r="D51" s="3"/>
      <c r="E51" s="3"/>
      <c r="F51" s="3"/>
    </row>
    <row r="52" spans="3:7" ht="12.75">
      <c r="C52" s="3"/>
      <c r="D52" s="3"/>
      <c r="E52" s="3"/>
      <c r="F52" s="3"/>
      <c r="G52" s="3"/>
    </row>
    <row r="53" spans="3:7" ht="12.75">
      <c r="C53" s="3"/>
      <c r="D53" s="3"/>
      <c r="E53" s="3"/>
      <c r="F53" s="3"/>
      <c r="G53" s="3"/>
    </row>
    <row r="54" spans="3:7" ht="12.75">
      <c r="C54" s="3"/>
      <c r="D54" s="3"/>
      <c r="E54" s="3"/>
      <c r="F54" s="3"/>
      <c r="G54" s="3"/>
    </row>
    <row r="55" spans="3:7" ht="12.75">
      <c r="C55" s="3"/>
      <c r="D55" s="3"/>
      <c r="E55" s="3"/>
      <c r="F55" s="3"/>
      <c r="G55" s="3"/>
    </row>
    <row r="56" spans="3:7" ht="12.75">
      <c r="C56" s="3"/>
      <c r="D56" s="3"/>
      <c r="E56" s="3"/>
      <c r="F56" s="3"/>
      <c r="G56" s="3"/>
    </row>
    <row r="57" spans="3:7" ht="12.75">
      <c r="C57" s="3"/>
      <c r="D57" s="3"/>
      <c r="E57" s="3"/>
      <c r="F57" s="3"/>
      <c r="G57" s="3"/>
    </row>
    <row r="73" spans="3:11" ht="12.75">
      <c r="C73" s="3"/>
      <c r="D73" s="3"/>
      <c r="E73" s="3"/>
      <c r="F73" s="3"/>
      <c r="H73" s="3"/>
      <c r="I73" s="3"/>
      <c r="J73" s="3"/>
      <c r="K73" s="3"/>
    </row>
    <row r="74" spans="3:11" ht="12.75">
      <c r="C74" s="3"/>
      <c r="D74" s="3"/>
      <c r="E74" s="3"/>
      <c r="F74" s="3"/>
      <c r="H74" s="3"/>
      <c r="I74" s="3"/>
      <c r="J74" s="3"/>
      <c r="K74" s="3"/>
    </row>
    <row r="78" spans="3:11" ht="12.75">
      <c r="C78" s="3"/>
      <c r="D78" s="3"/>
      <c r="E78" s="3"/>
      <c r="F78" s="3"/>
      <c r="G78" s="3"/>
      <c r="H78" s="3"/>
      <c r="I78" s="3"/>
      <c r="J78" s="3"/>
      <c r="K78" s="3"/>
    </row>
    <row r="79" spans="3:11" ht="12.75">
      <c r="C79" s="3"/>
      <c r="D79" s="3"/>
      <c r="E79" s="3"/>
      <c r="F79" s="3"/>
      <c r="G79" s="3"/>
      <c r="H79" s="3"/>
      <c r="I79" s="3"/>
      <c r="J79" s="3"/>
      <c r="K79" s="3"/>
    </row>
  </sheetData>
  <sheetProtection/>
  <mergeCells count="18">
    <mergeCell ref="H5:L6"/>
    <mergeCell ref="A1:L1"/>
    <mergeCell ref="A2:L2"/>
    <mergeCell ref="A3:L3"/>
    <mergeCell ref="A4:L4"/>
    <mergeCell ref="A26:A27"/>
    <mergeCell ref="A5:A7"/>
    <mergeCell ref="B5:B7"/>
    <mergeCell ref="A24:A25"/>
    <mergeCell ref="A16:A17"/>
    <mergeCell ref="C5:G6"/>
    <mergeCell ref="A18:A19"/>
    <mergeCell ref="A22:A23"/>
    <mergeCell ref="A8:A9"/>
    <mergeCell ref="A10:A11"/>
    <mergeCell ref="A12:A13"/>
    <mergeCell ref="A14:A15"/>
    <mergeCell ref="A20:A21"/>
  </mergeCells>
  <printOptions horizontalCentered="1"/>
  <pageMargins left="0.3937007874015748" right="0.31496062992125984" top="0.5118110236220472" bottom="0.472440944881889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</dc:creator>
  <cp:keywords/>
  <dc:description/>
  <cp:lastModifiedBy>Кочерина Яна Геннадьевна</cp:lastModifiedBy>
  <cp:lastPrinted>2018-10-10T13:32:57Z</cp:lastPrinted>
  <dcterms:created xsi:type="dcterms:W3CDTF">2011-01-11T13:17:33Z</dcterms:created>
  <dcterms:modified xsi:type="dcterms:W3CDTF">2020-12-22T11:52:15Z</dcterms:modified>
  <cp:category/>
  <cp:version/>
  <cp:contentType/>
  <cp:contentStatus/>
</cp:coreProperties>
</file>